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drawings/drawing2.xml" ContentType="application/vnd.openxmlformats-officedocument.drawing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drawings/drawing3.xml" ContentType="application/vnd.openxmlformats-officedocument.drawing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7815"/>
  <workbookPr showInkAnnotation="0" codeName="ThisWorkbook" autoCompressPictures="0"/>
  <mc:AlternateContent xmlns:mc="http://schemas.openxmlformats.org/markup-compatibility/2006">
    <mc:Choice Requires="x15">
      <x15ac:absPath xmlns:x15ac="http://schemas.microsoft.com/office/spreadsheetml/2010/11/ac" url="/Users/Jun/Dropbox/"/>
    </mc:Choice>
  </mc:AlternateContent>
  <bookViews>
    <workbookView xWindow="3760" yWindow="700" windowWidth="26540" windowHeight="14820" tabRatio="844"/>
  </bookViews>
  <sheets>
    <sheet name="1. 実験内容を入力するシート" sheetId="12" r:id="rId1"/>
    <sheet name="2.測定データ貼付け用シート" sheetId="24" r:id="rId2"/>
    <sheet name="3. データシート" sheetId="1" r:id="rId3"/>
    <sheet name="3. データを確認するシート" sheetId="23" r:id="rId4"/>
    <sheet name="4. レポート (手を加えず印刷)" sheetId="3" r:id="rId5"/>
    <sheet name="基礎データ" sheetId="18" r:id="rId6"/>
    <sheet name="ここから右のファイルには手を加えない →" sheetId="11" r:id="rId7"/>
    <sheet name="データ処理シート No. 2" sheetId="2" r:id="rId8"/>
    <sheet name="データ処理シート No. 3" sheetId="22" r:id="rId9"/>
    <sheet name="データ処理シート No. 4" sheetId="17" r:id="rId10"/>
  </sheets>
  <definedNames>
    <definedName name="_xlnm._FilterDatabase" localSheetId="0" hidden="1">'1. 実験内容を入力するシート'!$A$5:$B$13</definedName>
    <definedName name="_xlnm._FilterDatabase" localSheetId="5" hidden="1">基礎データ!$E$6:$E$6</definedName>
    <definedName name="WORK_SHEET_MODULE_PATH" hidden="1">"C:\Program Files\BioTek\Gen5\OFFICE\WSMODULE.TXT"</definedName>
    <definedName name="コメント">基礎データ!$G$4:$G$5</definedName>
    <definedName name="使用機器">基礎データ!$I$4:$I$22</definedName>
    <definedName name="実験者">基礎データ!$E$4:$E$27</definedName>
    <definedName name="実施機関">基礎データ!$B$4:$B$19</definedName>
    <definedName name="測光">基礎データ!$M$4:$M$15</definedName>
    <definedName name="分注">基礎データ!$K$4:$K$5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33" i="12" l="1"/>
  <c r="C33" i="12"/>
  <c r="B33" i="12"/>
  <c r="A33" i="12"/>
  <c r="I41" i="12"/>
  <c r="D41" i="12"/>
  <c r="E41" i="12"/>
  <c r="F41" i="12"/>
  <c r="K41" i="12"/>
  <c r="C42" i="12"/>
  <c r="D42" i="12"/>
  <c r="E42" i="12"/>
  <c r="F42" i="12"/>
  <c r="G42" i="12"/>
  <c r="H42" i="12"/>
  <c r="I42" i="12"/>
  <c r="J42" i="12"/>
  <c r="K42" i="12"/>
  <c r="L42" i="12"/>
  <c r="C43" i="12"/>
  <c r="D43" i="12"/>
  <c r="E43" i="12"/>
  <c r="F43" i="12"/>
  <c r="G43" i="12"/>
  <c r="H43" i="12"/>
  <c r="I43" i="12"/>
  <c r="J43" i="12"/>
  <c r="K43" i="12"/>
  <c r="L43" i="12"/>
  <c r="C44" i="12"/>
  <c r="D44" i="12"/>
  <c r="E44" i="12"/>
  <c r="F44" i="12"/>
  <c r="G44" i="12"/>
  <c r="H44" i="12"/>
  <c r="I44" i="12"/>
  <c r="J44" i="12"/>
  <c r="K44" i="12"/>
  <c r="L44" i="12"/>
  <c r="C45" i="12"/>
  <c r="D45" i="12"/>
  <c r="E45" i="12"/>
  <c r="F45" i="12"/>
  <c r="G45" i="12"/>
  <c r="H45" i="12"/>
  <c r="I45" i="12"/>
  <c r="J45" i="12"/>
  <c r="K45" i="12"/>
  <c r="L45" i="12"/>
  <c r="C46" i="12"/>
  <c r="D46" i="12"/>
  <c r="E46" i="12"/>
  <c r="F46" i="12"/>
  <c r="G46" i="12"/>
  <c r="H46" i="12"/>
  <c r="I46" i="12"/>
  <c r="J46" i="12"/>
  <c r="K46" i="12"/>
  <c r="L46" i="12"/>
  <c r="C47" i="12"/>
  <c r="D47" i="12"/>
  <c r="E47" i="12"/>
  <c r="F47" i="12"/>
  <c r="G47" i="12"/>
  <c r="H47" i="12"/>
  <c r="I47" i="12"/>
  <c r="J47" i="12"/>
  <c r="K47" i="12"/>
  <c r="L47" i="12"/>
  <c r="C48" i="12"/>
  <c r="D48" i="12"/>
  <c r="E48" i="12"/>
  <c r="F48" i="12"/>
  <c r="G48" i="12"/>
  <c r="H48" i="12"/>
  <c r="I48" i="12"/>
  <c r="J48" i="12"/>
  <c r="K48" i="12"/>
  <c r="L48" i="12"/>
  <c r="C49" i="12"/>
  <c r="D49" i="12"/>
  <c r="E49" i="12"/>
  <c r="F49" i="12"/>
  <c r="G49" i="12"/>
  <c r="H49" i="12"/>
  <c r="I49" i="12"/>
  <c r="J49" i="12"/>
  <c r="K49" i="12"/>
  <c r="L49" i="12"/>
  <c r="D51" i="12"/>
  <c r="F51" i="12"/>
  <c r="K51" i="12"/>
  <c r="V4" i="1"/>
  <c r="Z4" i="1"/>
  <c r="AD4" i="1"/>
  <c r="AH4" i="1"/>
  <c r="AL4" i="1"/>
  <c r="AP4" i="1"/>
  <c r="AT4" i="1"/>
  <c r="AX4" i="1"/>
  <c r="BB4" i="1"/>
  <c r="BF4" i="1"/>
  <c r="R5" i="1"/>
  <c r="V5" i="1"/>
  <c r="W5" i="1"/>
  <c r="X5" i="1"/>
  <c r="Y5" i="1"/>
  <c r="Z5" i="1"/>
  <c r="AA5" i="1"/>
  <c r="AB5" i="1"/>
  <c r="AC5" i="1"/>
  <c r="AD5" i="1"/>
  <c r="AE5" i="1"/>
  <c r="AF5" i="1"/>
  <c r="AG5" i="1"/>
  <c r="AH5" i="1"/>
  <c r="AI5" i="1"/>
  <c r="AJ5" i="1"/>
  <c r="AK5" i="1"/>
  <c r="AL5" i="1"/>
  <c r="AM5" i="1"/>
  <c r="AN5" i="1"/>
  <c r="AO5" i="1"/>
  <c r="AP5" i="1"/>
  <c r="AQ5" i="1"/>
  <c r="AR5" i="1"/>
  <c r="AS5" i="1"/>
  <c r="AT5" i="1"/>
  <c r="AU5" i="1"/>
  <c r="AV5" i="1"/>
  <c r="AW5" i="1"/>
  <c r="AX5" i="1"/>
  <c r="AY5" i="1"/>
  <c r="AZ5" i="1"/>
  <c r="BA5" i="1"/>
  <c r="BB5" i="1"/>
  <c r="BC5" i="1"/>
  <c r="BD5" i="1"/>
  <c r="BE5" i="1"/>
  <c r="BF5" i="1"/>
  <c r="BG5" i="1"/>
  <c r="BH5" i="1"/>
  <c r="BI5" i="1"/>
  <c r="B7" i="1"/>
  <c r="B7" i="2"/>
  <c r="C7" i="1"/>
  <c r="D7" i="1"/>
  <c r="E7" i="1"/>
  <c r="F7" i="1"/>
  <c r="F7" i="2"/>
  <c r="G7" i="1"/>
  <c r="H7" i="1"/>
  <c r="I7" i="1"/>
  <c r="J7" i="1"/>
  <c r="J7" i="2"/>
  <c r="K7" i="1"/>
  <c r="L7" i="1"/>
  <c r="M7" i="1"/>
  <c r="N7" i="1"/>
  <c r="N7" i="2"/>
  <c r="O7" i="1"/>
  <c r="P7" i="1"/>
  <c r="Q7" i="1"/>
  <c r="R7" i="1"/>
  <c r="R7" i="2"/>
  <c r="S7" i="1"/>
  <c r="T7" i="1"/>
  <c r="U7" i="1"/>
  <c r="V7" i="1"/>
  <c r="V7" i="2"/>
  <c r="W7" i="1"/>
  <c r="X7" i="1"/>
  <c r="Y7" i="1"/>
  <c r="Z7" i="1"/>
  <c r="Z7" i="2"/>
  <c r="AA7" i="1"/>
  <c r="AB7" i="1"/>
  <c r="AC7" i="1"/>
  <c r="AD7" i="1"/>
  <c r="AD7" i="2"/>
  <c r="AE7" i="1"/>
  <c r="AF7" i="1"/>
  <c r="AG7" i="1"/>
  <c r="AH7" i="1"/>
  <c r="AH7" i="2"/>
  <c r="AI7" i="1"/>
  <c r="AJ7" i="1"/>
  <c r="AK7" i="1"/>
  <c r="AL7" i="1"/>
  <c r="AL7" i="2"/>
  <c r="AM7" i="1"/>
  <c r="AN7" i="1"/>
  <c r="AO7" i="1"/>
  <c r="AP7" i="1"/>
  <c r="AP7" i="2"/>
  <c r="AQ7" i="1"/>
  <c r="AR7" i="1"/>
  <c r="AS7" i="1"/>
  <c r="AT7" i="1"/>
  <c r="AT7" i="2"/>
  <c r="AU7" i="1"/>
  <c r="AV7" i="1"/>
  <c r="AW7" i="1"/>
  <c r="AX7" i="1"/>
  <c r="AX7" i="2"/>
  <c r="AY7" i="1"/>
  <c r="AZ7" i="1"/>
  <c r="BA7" i="1"/>
  <c r="BB7" i="1"/>
  <c r="BB7" i="2"/>
  <c r="BC7" i="1"/>
  <c r="BD7" i="1"/>
  <c r="BE7" i="1"/>
  <c r="BF7" i="1"/>
  <c r="BF7" i="2"/>
  <c r="BG7" i="1"/>
  <c r="BH7" i="1"/>
  <c r="BI7" i="1"/>
  <c r="B8" i="1"/>
  <c r="B8" i="2"/>
  <c r="C8" i="1"/>
  <c r="C8" i="2"/>
  <c r="D8" i="1"/>
  <c r="E8" i="1"/>
  <c r="F8" i="1"/>
  <c r="F8" i="2"/>
  <c r="G8" i="1"/>
  <c r="G8" i="2"/>
  <c r="H8" i="1"/>
  <c r="I8" i="1"/>
  <c r="J8" i="1"/>
  <c r="J8" i="2"/>
  <c r="K8" i="1"/>
  <c r="K8" i="2"/>
  <c r="L8" i="1"/>
  <c r="M8" i="1"/>
  <c r="N8" i="1"/>
  <c r="N8" i="2"/>
  <c r="O8" i="1"/>
  <c r="O8" i="2"/>
  <c r="P8" i="1"/>
  <c r="Q8" i="1"/>
  <c r="R8" i="1"/>
  <c r="R8" i="2"/>
  <c r="S8" i="1"/>
  <c r="T8" i="1"/>
  <c r="U8" i="1"/>
  <c r="V8" i="1"/>
  <c r="V8" i="2"/>
  <c r="W8" i="1"/>
  <c r="W8" i="2"/>
  <c r="X8" i="1"/>
  <c r="Y8" i="1"/>
  <c r="Z8" i="1"/>
  <c r="Z8" i="2"/>
  <c r="AA8" i="1"/>
  <c r="AA8" i="2"/>
  <c r="AB8" i="1"/>
  <c r="AC8" i="1"/>
  <c r="AD8" i="1"/>
  <c r="AD8" i="2"/>
  <c r="AE8" i="1"/>
  <c r="AE8" i="2"/>
  <c r="AF8" i="1"/>
  <c r="AG8" i="1"/>
  <c r="AH8" i="1"/>
  <c r="AH8" i="2"/>
  <c r="AI8" i="1"/>
  <c r="AI8" i="2"/>
  <c r="AJ8" i="1"/>
  <c r="AK8" i="1"/>
  <c r="AK8" i="2"/>
  <c r="AL8" i="1"/>
  <c r="AL8" i="2"/>
  <c r="AM8" i="1"/>
  <c r="AM8" i="2"/>
  <c r="AN8" i="1"/>
  <c r="AO8" i="1"/>
  <c r="AP8" i="1"/>
  <c r="AP8" i="2"/>
  <c r="AQ8" i="1"/>
  <c r="AQ8" i="2"/>
  <c r="AR8" i="1"/>
  <c r="AS8" i="1"/>
  <c r="AT8" i="1"/>
  <c r="AT8" i="2"/>
  <c r="AU8" i="1"/>
  <c r="AU8" i="2"/>
  <c r="AV8" i="1"/>
  <c r="AW8" i="1"/>
  <c r="AX8" i="1"/>
  <c r="AX8" i="2"/>
  <c r="AY8" i="1"/>
  <c r="AZ8" i="1"/>
  <c r="BA8" i="1"/>
  <c r="BB8" i="1"/>
  <c r="BB8" i="2"/>
  <c r="BC8" i="1"/>
  <c r="BC8" i="2"/>
  <c r="BD8" i="1"/>
  <c r="BE8" i="1"/>
  <c r="BF8" i="1"/>
  <c r="BF8" i="2"/>
  <c r="BG8" i="1"/>
  <c r="BG8" i="2"/>
  <c r="BH8" i="1"/>
  <c r="BI8" i="1"/>
  <c r="B9" i="1"/>
  <c r="B9" i="2"/>
  <c r="C9" i="1"/>
  <c r="C9" i="2"/>
  <c r="D9" i="1"/>
  <c r="E9" i="1"/>
  <c r="F9" i="1"/>
  <c r="F9" i="2"/>
  <c r="G9" i="1"/>
  <c r="G9" i="2"/>
  <c r="H9" i="1"/>
  <c r="I9" i="1"/>
  <c r="J9" i="1"/>
  <c r="J9" i="2"/>
  <c r="K9" i="1"/>
  <c r="K9" i="2"/>
  <c r="L9" i="1"/>
  <c r="M9" i="1"/>
  <c r="N9" i="1"/>
  <c r="N9" i="2"/>
  <c r="O9" i="1"/>
  <c r="O9" i="2"/>
  <c r="P9" i="1"/>
  <c r="Q9" i="1"/>
  <c r="R9" i="1"/>
  <c r="R9" i="2"/>
  <c r="S9" i="1"/>
  <c r="T9" i="1"/>
  <c r="U9" i="1"/>
  <c r="V9" i="1"/>
  <c r="V9" i="2"/>
  <c r="W9" i="1"/>
  <c r="W9" i="2"/>
  <c r="X9" i="1"/>
  <c r="Y9" i="1"/>
  <c r="Z9" i="1"/>
  <c r="Z9" i="2"/>
  <c r="AA9" i="1"/>
  <c r="AA9" i="2"/>
  <c r="AB9" i="1"/>
  <c r="AC9" i="1"/>
  <c r="AC9" i="2"/>
  <c r="AD9" i="1"/>
  <c r="AD9" i="2"/>
  <c r="AE9" i="1"/>
  <c r="AF9" i="1"/>
  <c r="AG9" i="1"/>
  <c r="AH9" i="1"/>
  <c r="AH9" i="2"/>
  <c r="AI9" i="1"/>
  <c r="AI9" i="2"/>
  <c r="AJ9" i="1"/>
  <c r="AK9" i="1"/>
  <c r="AL9" i="1"/>
  <c r="AL9" i="2"/>
  <c r="AM9" i="1"/>
  <c r="AM9" i="2"/>
  <c r="AN9" i="1"/>
  <c r="AO9" i="1"/>
  <c r="AP9" i="1"/>
  <c r="AP9" i="2"/>
  <c r="AQ9" i="1"/>
  <c r="AQ9" i="2"/>
  <c r="AR9" i="1"/>
  <c r="AS9" i="1"/>
  <c r="AT9" i="1"/>
  <c r="AT9" i="2"/>
  <c r="AU9" i="1"/>
  <c r="AU9" i="2"/>
  <c r="AV9" i="1"/>
  <c r="AW9" i="1"/>
  <c r="AX9" i="1"/>
  <c r="AX9" i="2"/>
  <c r="AY9" i="1"/>
  <c r="AY9" i="2"/>
  <c r="AZ9" i="1"/>
  <c r="BA9" i="1"/>
  <c r="BB9" i="1"/>
  <c r="BB9" i="2"/>
  <c r="BC9" i="1"/>
  <c r="BC9" i="2"/>
  <c r="BD9" i="1"/>
  <c r="BE9" i="1"/>
  <c r="BF9" i="1"/>
  <c r="BF9" i="2"/>
  <c r="BG9" i="1"/>
  <c r="BG9" i="2"/>
  <c r="BH9" i="1"/>
  <c r="BI9" i="1"/>
  <c r="B10" i="1"/>
  <c r="B10" i="2"/>
  <c r="C10" i="1"/>
  <c r="C10" i="2"/>
  <c r="D10" i="1"/>
  <c r="E10" i="1"/>
  <c r="F10" i="1"/>
  <c r="F10" i="2"/>
  <c r="G10" i="1"/>
  <c r="G10" i="2"/>
  <c r="H10" i="1"/>
  <c r="I10" i="1"/>
  <c r="J10" i="1"/>
  <c r="J10" i="2"/>
  <c r="K10" i="1"/>
  <c r="K10" i="2"/>
  <c r="L10" i="1"/>
  <c r="M10" i="1"/>
  <c r="N10" i="1"/>
  <c r="N10" i="2"/>
  <c r="O10" i="1"/>
  <c r="O10" i="2"/>
  <c r="P10" i="1"/>
  <c r="Q10" i="1"/>
  <c r="R10" i="1"/>
  <c r="R10" i="2"/>
  <c r="S10" i="1"/>
  <c r="S10" i="2"/>
  <c r="T10" i="1"/>
  <c r="U10" i="1"/>
  <c r="U10" i="2"/>
  <c r="V10" i="1"/>
  <c r="V10" i="2"/>
  <c r="W10" i="1"/>
  <c r="W10" i="2"/>
  <c r="X10" i="1"/>
  <c r="Y10" i="1"/>
  <c r="Z10" i="1"/>
  <c r="Z10" i="2"/>
  <c r="AA10" i="1"/>
  <c r="AB10" i="1"/>
  <c r="AC10" i="1"/>
  <c r="AD10" i="1"/>
  <c r="AD10" i="2"/>
  <c r="AE10" i="1"/>
  <c r="AE10" i="2"/>
  <c r="AF10" i="1"/>
  <c r="AG10" i="1"/>
  <c r="AH10" i="1"/>
  <c r="AH10" i="2"/>
  <c r="AI10" i="1"/>
  <c r="AI10" i="2"/>
  <c r="AJ10" i="1"/>
  <c r="AK10" i="1"/>
  <c r="AL10" i="1"/>
  <c r="AL10" i="2"/>
  <c r="AM10" i="1"/>
  <c r="AM10" i="2"/>
  <c r="AN10" i="1"/>
  <c r="AO10" i="1"/>
  <c r="AP10" i="1"/>
  <c r="AP10" i="2"/>
  <c r="AQ10" i="1"/>
  <c r="AQ10" i="2"/>
  <c r="AR10" i="1"/>
  <c r="AS10" i="1"/>
  <c r="AT10" i="1"/>
  <c r="AT10" i="2"/>
  <c r="AU10" i="1"/>
  <c r="AU10" i="2"/>
  <c r="AV10" i="1"/>
  <c r="AW10" i="1"/>
  <c r="AX10" i="1"/>
  <c r="AX10" i="2"/>
  <c r="AY10" i="1"/>
  <c r="AY10" i="2"/>
  <c r="AZ10" i="1"/>
  <c r="BA10" i="1"/>
  <c r="BB10" i="1"/>
  <c r="BB10" i="2"/>
  <c r="BC10" i="1"/>
  <c r="BC10" i="2"/>
  <c r="BD10" i="1"/>
  <c r="BE10" i="1"/>
  <c r="BF10" i="1"/>
  <c r="BF10" i="2"/>
  <c r="BG10" i="1"/>
  <c r="BH10" i="1"/>
  <c r="BI10" i="1"/>
  <c r="B11" i="1"/>
  <c r="B11" i="2"/>
  <c r="C11" i="1"/>
  <c r="C11" i="2"/>
  <c r="D11" i="1"/>
  <c r="D11" i="2"/>
  <c r="E11" i="1"/>
  <c r="E11" i="2"/>
  <c r="F11" i="1"/>
  <c r="F11" i="2"/>
  <c r="G11" i="1"/>
  <c r="H11" i="1"/>
  <c r="I11" i="1"/>
  <c r="I11" i="2"/>
  <c r="J11" i="1"/>
  <c r="J11" i="2"/>
  <c r="K11" i="1"/>
  <c r="K11" i="2"/>
  <c r="L11" i="1"/>
  <c r="L11" i="2"/>
  <c r="M11" i="1"/>
  <c r="M11" i="2"/>
  <c r="N11" i="1"/>
  <c r="N11" i="2"/>
  <c r="O11" i="1"/>
  <c r="O11" i="2"/>
  <c r="P11" i="1"/>
  <c r="Q11" i="1"/>
  <c r="Q11" i="2"/>
  <c r="R11" i="1"/>
  <c r="R11" i="2"/>
  <c r="S11" i="1"/>
  <c r="S11" i="2"/>
  <c r="T11" i="1"/>
  <c r="T11" i="2"/>
  <c r="U11" i="1"/>
  <c r="U11" i="2"/>
  <c r="V11" i="1"/>
  <c r="V11" i="2"/>
  <c r="W11" i="1"/>
  <c r="W11" i="2"/>
  <c r="X11" i="1"/>
  <c r="X11" i="2"/>
  <c r="Y11" i="1"/>
  <c r="Y11" i="2"/>
  <c r="Z11" i="1"/>
  <c r="Z11" i="2"/>
  <c r="AA11" i="1"/>
  <c r="AA11" i="2"/>
  <c r="AB11" i="1"/>
  <c r="AB11" i="2"/>
  <c r="AC11" i="1"/>
  <c r="AC11" i="2"/>
  <c r="AD11" i="1"/>
  <c r="AD11" i="2"/>
  <c r="AE11" i="1"/>
  <c r="AE11" i="2"/>
  <c r="AF11" i="1"/>
  <c r="AG11" i="1"/>
  <c r="AG11" i="2"/>
  <c r="AH11" i="1"/>
  <c r="AH11" i="2"/>
  <c r="AI11" i="1"/>
  <c r="AI11" i="2"/>
  <c r="AJ11" i="1"/>
  <c r="AK11" i="1"/>
  <c r="AK11" i="2"/>
  <c r="AL11" i="1"/>
  <c r="AL11" i="2"/>
  <c r="AM11" i="1"/>
  <c r="AM11" i="2"/>
  <c r="AN11" i="1"/>
  <c r="AO11" i="1"/>
  <c r="AO11" i="2"/>
  <c r="AP11" i="1"/>
  <c r="AP11" i="2"/>
  <c r="AQ11" i="1"/>
  <c r="AQ11" i="2"/>
  <c r="AR11" i="1"/>
  <c r="AS11" i="1"/>
  <c r="AT11" i="1"/>
  <c r="AT11" i="2"/>
  <c r="AU11" i="1"/>
  <c r="AU11" i="2"/>
  <c r="AV11" i="1"/>
  <c r="AW11" i="1"/>
  <c r="AX11" i="1"/>
  <c r="AX11" i="2"/>
  <c r="AY11" i="1"/>
  <c r="AY11" i="2"/>
  <c r="AZ11" i="1"/>
  <c r="BA11" i="1"/>
  <c r="BA11" i="2"/>
  <c r="BB11" i="1"/>
  <c r="BB11" i="2"/>
  <c r="BC11" i="1"/>
  <c r="BC11" i="2"/>
  <c r="BD11" i="1"/>
  <c r="BE11" i="1"/>
  <c r="BE11" i="2"/>
  <c r="BF11" i="1"/>
  <c r="BF11" i="2"/>
  <c r="BG11" i="1"/>
  <c r="BG11" i="2"/>
  <c r="BH11" i="1"/>
  <c r="BI11" i="1"/>
  <c r="B12" i="1"/>
  <c r="B12" i="2"/>
  <c r="C12" i="1"/>
  <c r="D12" i="1"/>
  <c r="D12" i="2"/>
  <c r="E12" i="1"/>
  <c r="E12" i="2"/>
  <c r="F12" i="1"/>
  <c r="F12" i="2"/>
  <c r="G12" i="1"/>
  <c r="G12" i="2"/>
  <c r="H12" i="1"/>
  <c r="H12" i="2"/>
  <c r="I12" i="1"/>
  <c r="I12" i="2"/>
  <c r="J12" i="1"/>
  <c r="K12" i="1"/>
  <c r="K12" i="2"/>
  <c r="L12" i="1"/>
  <c r="L12" i="2"/>
  <c r="M12" i="1"/>
  <c r="M12" i="2"/>
  <c r="N12" i="1"/>
  <c r="N12" i="2"/>
  <c r="O12" i="1"/>
  <c r="O12" i="2"/>
  <c r="P12" i="1"/>
  <c r="P12" i="2"/>
  <c r="Q12" i="1"/>
  <c r="Q12" i="2"/>
  <c r="R12" i="1"/>
  <c r="R12" i="2"/>
  <c r="S12" i="1"/>
  <c r="T12" i="1"/>
  <c r="T12" i="2"/>
  <c r="U12" i="1"/>
  <c r="V12" i="1"/>
  <c r="V12" i="2"/>
  <c r="W12" i="1"/>
  <c r="W12" i="2"/>
  <c r="X12" i="1"/>
  <c r="Y12" i="1"/>
  <c r="Y12" i="2"/>
  <c r="Z12" i="1"/>
  <c r="Z12" i="2"/>
  <c r="AA12" i="1"/>
  <c r="AB12" i="1"/>
  <c r="AC12" i="1"/>
  <c r="AC12" i="2"/>
  <c r="AD12" i="1"/>
  <c r="AD12" i="2"/>
  <c r="AE12" i="1"/>
  <c r="AF12" i="1"/>
  <c r="AF12" i="2"/>
  <c r="AG12" i="1"/>
  <c r="AG12" i="2"/>
  <c r="AH12" i="1"/>
  <c r="AH12" i="2"/>
  <c r="AI12" i="1"/>
  <c r="AI12" i="2"/>
  <c r="AJ12" i="1"/>
  <c r="AJ12" i="2"/>
  <c r="AK12" i="1"/>
  <c r="AK12" i="2"/>
  <c r="AL12" i="1"/>
  <c r="AL12" i="2"/>
  <c r="AM12" i="1"/>
  <c r="AM12" i="2"/>
  <c r="AN12" i="1"/>
  <c r="AN12" i="2"/>
  <c r="AO12" i="1"/>
  <c r="AO12" i="2"/>
  <c r="AP12" i="1"/>
  <c r="AP12" i="2"/>
  <c r="AQ12" i="1"/>
  <c r="AQ12" i="2"/>
  <c r="AR12" i="1"/>
  <c r="AR12" i="2"/>
  <c r="AS12" i="1"/>
  <c r="AT12" i="1"/>
  <c r="AT12" i="2"/>
  <c r="AU12" i="1"/>
  <c r="AU12" i="2"/>
  <c r="AV12" i="1"/>
  <c r="AW12" i="1"/>
  <c r="AW12" i="2"/>
  <c r="AX12" i="1"/>
  <c r="AX12" i="2"/>
  <c r="AY12" i="1"/>
  <c r="AY12" i="2"/>
  <c r="AZ12" i="1"/>
  <c r="BA12" i="1"/>
  <c r="BB12" i="1"/>
  <c r="BB12" i="2"/>
  <c r="BC12" i="1"/>
  <c r="BC12" i="2"/>
  <c r="BD12" i="1"/>
  <c r="BE12" i="1"/>
  <c r="BF12" i="1"/>
  <c r="BF12" i="2"/>
  <c r="BG12" i="1"/>
  <c r="BG12" i="2"/>
  <c r="BH12" i="1"/>
  <c r="BI12" i="1"/>
  <c r="BI12" i="2"/>
  <c r="B13" i="1"/>
  <c r="B13" i="2"/>
  <c r="C13" i="1"/>
  <c r="D13" i="1"/>
  <c r="E13" i="1"/>
  <c r="F13" i="1"/>
  <c r="F13" i="2"/>
  <c r="G13" i="1"/>
  <c r="G13" i="2"/>
  <c r="H13" i="1"/>
  <c r="H13" i="2"/>
  <c r="I13" i="1"/>
  <c r="I13" i="2"/>
  <c r="J13" i="1"/>
  <c r="J13" i="2"/>
  <c r="K13" i="1"/>
  <c r="K13" i="2"/>
  <c r="L13" i="1"/>
  <c r="L13" i="2"/>
  <c r="M13" i="1"/>
  <c r="N13" i="1"/>
  <c r="O13" i="1"/>
  <c r="O13" i="2"/>
  <c r="P13" i="1"/>
  <c r="P13" i="2"/>
  <c r="Q13" i="1"/>
  <c r="R13" i="1"/>
  <c r="R13" i="2"/>
  <c r="S13" i="1"/>
  <c r="S13" i="2"/>
  <c r="T13" i="1"/>
  <c r="T13" i="2"/>
  <c r="U13" i="1"/>
  <c r="U13" i="2"/>
  <c r="V13" i="1"/>
  <c r="V13" i="2"/>
  <c r="W13" i="1"/>
  <c r="X13" i="1"/>
  <c r="X13" i="2"/>
  <c r="Y13" i="1"/>
  <c r="Z13" i="1"/>
  <c r="Z13" i="2"/>
  <c r="AA13" i="1"/>
  <c r="AA13" i="2"/>
  <c r="AB13" i="1"/>
  <c r="AB13" i="2"/>
  <c r="AC13" i="1"/>
  <c r="AC13" i="2"/>
  <c r="AD13" i="1"/>
  <c r="AD13" i="2"/>
  <c r="AE13" i="1"/>
  <c r="AE13" i="2"/>
  <c r="AF13" i="1"/>
  <c r="AG13" i="1"/>
  <c r="AH13" i="1"/>
  <c r="AH13" i="2"/>
  <c r="AI13" i="1"/>
  <c r="AI13" i="2"/>
  <c r="AJ13" i="1"/>
  <c r="AK13" i="1"/>
  <c r="AL13" i="1"/>
  <c r="AL13" i="2"/>
  <c r="AM13" i="1"/>
  <c r="AM13" i="2"/>
  <c r="AN13" i="1"/>
  <c r="AO13" i="1"/>
  <c r="AO13" i="2"/>
  <c r="AP13" i="1"/>
  <c r="AP13" i="2"/>
  <c r="AQ13" i="1"/>
  <c r="AQ13" i="2"/>
  <c r="AR13" i="1"/>
  <c r="AS13" i="1"/>
  <c r="AS13" i="2"/>
  <c r="AT13" i="1"/>
  <c r="AT13" i="2"/>
  <c r="AU13" i="1"/>
  <c r="AU13" i="2"/>
  <c r="AV13" i="1"/>
  <c r="AW13" i="1"/>
  <c r="AX13" i="1"/>
  <c r="AX13" i="2"/>
  <c r="AY13" i="1"/>
  <c r="AY13" i="2"/>
  <c r="AZ13" i="1"/>
  <c r="BA13" i="1"/>
  <c r="BA13" i="2"/>
  <c r="BB13" i="1"/>
  <c r="BB13" i="2"/>
  <c r="BC13" i="1"/>
  <c r="BC13" i="2"/>
  <c r="BD13" i="1"/>
  <c r="BE13" i="1"/>
  <c r="BF13" i="1"/>
  <c r="BF13" i="2"/>
  <c r="BG13" i="1"/>
  <c r="BG13" i="2"/>
  <c r="BH13" i="1"/>
  <c r="BI13" i="1"/>
  <c r="B14" i="1"/>
  <c r="B14" i="2"/>
  <c r="C14" i="1"/>
  <c r="C14" i="2"/>
  <c r="D14" i="1"/>
  <c r="D14" i="2"/>
  <c r="E14" i="1"/>
  <c r="E14" i="2"/>
  <c r="B13" i="17"/>
  <c r="F14" i="1"/>
  <c r="F14" i="2"/>
  <c r="G14" i="1"/>
  <c r="H14" i="1"/>
  <c r="H14" i="2"/>
  <c r="I14" i="1"/>
  <c r="I14" i="2"/>
  <c r="J14" i="1"/>
  <c r="J14" i="2"/>
  <c r="K14" i="1"/>
  <c r="L14" i="1"/>
  <c r="M14" i="1"/>
  <c r="M14" i="2"/>
  <c r="N14" i="1"/>
  <c r="N14" i="2"/>
  <c r="O14" i="1"/>
  <c r="P14" i="1"/>
  <c r="P14" i="2"/>
  <c r="Q14" i="1"/>
  <c r="Q14" i="2"/>
  <c r="R14" i="1"/>
  <c r="R14" i="2"/>
  <c r="S14" i="1"/>
  <c r="S14" i="2"/>
  <c r="T14" i="1"/>
  <c r="U14" i="1"/>
  <c r="U14" i="2"/>
  <c r="V14" i="1"/>
  <c r="V14" i="2"/>
  <c r="W14" i="1"/>
  <c r="W14" i="2"/>
  <c r="X14" i="1"/>
  <c r="Y14" i="1"/>
  <c r="Z14" i="1"/>
  <c r="AA14" i="1"/>
  <c r="AA14" i="2"/>
  <c r="AB14" i="1"/>
  <c r="AC14" i="1"/>
  <c r="AD14" i="1"/>
  <c r="AD14" i="2"/>
  <c r="AE14" i="1"/>
  <c r="AE14" i="2"/>
  <c r="AF14" i="1"/>
  <c r="AF14" i="2"/>
  <c r="AG14" i="1"/>
  <c r="AH14" i="1"/>
  <c r="AH14" i="2"/>
  <c r="AI14" i="1"/>
  <c r="AI14" i="2"/>
  <c r="AJ14" i="1"/>
  <c r="AJ14" i="2"/>
  <c r="AK14" i="1"/>
  <c r="AK14" i="2"/>
  <c r="AL14" i="1"/>
  <c r="AL14" i="2"/>
  <c r="AM14" i="1"/>
  <c r="AM14" i="2"/>
  <c r="AN14" i="1"/>
  <c r="AN14" i="2"/>
  <c r="AO14" i="1"/>
  <c r="AP14" i="1"/>
  <c r="AP14" i="2"/>
  <c r="AQ14" i="1"/>
  <c r="AQ14" i="2"/>
  <c r="AR14" i="1"/>
  <c r="AR14" i="2"/>
  <c r="AS14" i="1"/>
  <c r="AS14" i="2"/>
  <c r="AT14" i="1"/>
  <c r="AT14" i="2"/>
  <c r="AU14" i="1"/>
  <c r="AU14" i="2"/>
  <c r="AV14" i="1"/>
  <c r="AW14" i="1"/>
  <c r="AW14" i="2"/>
  <c r="AX14" i="1"/>
  <c r="AX14" i="2"/>
  <c r="AY14" i="1"/>
  <c r="AY14" i="2"/>
  <c r="AZ14" i="1"/>
  <c r="BA14" i="1"/>
  <c r="BA14" i="2"/>
  <c r="BB14" i="1"/>
  <c r="BB14" i="2"/>
  <c r="BC14" i="1"/>
  <c r="BC14" i="2"/>
  <c r="BD14" i="1"/>
  <c r="BE14" i="1"/>
  <c r="BE14" i="2"/>
  <c r="BF14" i="1"/>
  <c r="BF14" i="2"/>
  <c r="BG14" i="1"/>
  <c r="BG14" i="2"/>
  <c r="BH14" i="1"/>
  <c r="BI14" i="1"/>
  <c r="B15" i="1"/>
  <c r="C15" i="1"/>
  <c r="C15" i="2"/>
  <c r="D15" i="1"/>
  <c r="D15" i="2"/>
  <c r="E15" i="1"/>
  <c r="E15" i="2"/>
  <c r="F15" i="1"/>
  <c r="F15" i="2"/>
  <c r="G15" i="1"/>
  <c r="G15" i="2"/>
  <c r="H15" i="1"/>
  <c r="H15" i="2"/>
  <c r="I15" i="1"/>
  <c r="J15" i="1"/>
  <c r="J15" i="2"/>
  <c r="K15" i="1"/>
  <c r="L15" i="1"/>
  <c r="L15" i="2"/>
  <c r="M15" i="1"/>
  <c r="M15" i="2"/>
  <c r="N15" i="1"/>
  <c r="N15" i="2"/>
  <c r="O15" i="1"/>
  <c r="O15" i="2"/>
  <c r="P15" i="1"/>
  <c r="Q15" i="1"/>
  <c r="R15" i="1"/>
  <c r="R15" i="2"/>
  <c r="S15" i="1"/>
  <c r="S15" i="2"/>
  <c r="T15" i="1"/>
  <c r="T15" i="2"/>
  <c r="U15" i="1"/>
  <c r="U15" i="2"/>
  <c r="V15" i="1"/>
  <c r="W15" i="1"/>
  <c r="W15" i="2"/>
  <c r="X15" i="1"/>
  <c r="X15" i="2"/>
  <c r="Y15" i="1"/>
  <c r="Y15" i="2"/>
  <c r="Z15" i="1"/>
  <c r="Z15" i="2"/>
  <c r="AA15" i="1"/>
  <c r="AA15" i="2"/>
  <c r="AB15" i="1"/>
  <c r="AB15" i="2"/>
  <c r="AC15" i="1"/>
  <c r="AC15" i="2"/>
  <c r="AD15" i="1"/>
  <c r="AE15" i="1"/>
  <c r="AE15" i="2"/>
  <c r="AF15" i="1"/>
  <c r="AG15" i="1"/>
  <c r="AG15" i="2"/>
  <c r="AH15" i="1"/>
  <c r="AH15" i="2"/>
  <c r="AI15" i="1"/>
  <c r="AI15" i="2"/>
  <c r="AJ15" i="1"/>
  <c r="AK15" i="1"/>
  <c r="AL15" i="1"/>
  <c r="AL15" i="2"/>
  <c r="AM15" i="1"/>
  <c r="AM15" i="2"/>
  <c r="AN15" i="1"/>
  <c r="AO15" i="1"/>
  <c r="AO15" i="2"/>
  <c r="AP15" i="1"/>
  <c r="AP15" i="2"/>
  <c r="AQ15" i="1"/>
  <c r="AQ15" i="2"/>
  <c r="AR15" i="1"/>
  <c r="AS15" i="1"/>
  <c r="AS15" i="2"/>
  <c r="AT15" i="1"/>
  <c r="AT15" i="2"/>
  <c r="AU15" i="1"/>
  <c r="AU15" i="2"/>
  <c r="AV15" i="1"/>
  <c r="AW15" i="1"/>
  <c r="AW15" i="2"/>
  <c r="AX15" i="1"/>
  <c r="AX15" i="2"/>
  <c r="AY15" i="1"/>
  <c r="AY15" i="2"/>
  <c r="AZ15" i="1"/>
  <c r="BA15" i="1"/>
  <c r="BA15" i="2"/>
  <c r="BB15" i="1"/>
  <c r="BB15" i="2"/>
  <c r="BC15" i="1"/>
  <c r="BC15" i="2"/>
  <c r="BD15" i="1"/>
  <c r="BE15" i="1"/>
  <c r="BE15" i="2"/>
  <c r="BF15" i="1"/>
  <c r="BF15" i="2"/>
  <c r="BG15" i="1"/>
  <c r="BG15" i="2"/>
  <c r="BH15" i="1"/>
  <c r="BI15" i="1"/>
  <c r="B16" i="1"/>
  <c r="B16" i="2"/>
  <c r="C16" i="1"/>
  <c r="C16" i="2"/>
  <c r="D16" i="1"/>
  <c r="D16" i="2"/>
  <c r="E16" i="1"/>
  <c r="F16" i="1"/>
  <c r="F16" i="2"/>
  <c r="G16" i="1"/>
  <c r="H16" i="1"/>
  <c r="H16" i="2"/>
  <c r="I16" i="1"/>
  <c r="I16" i="2"/>
  <c r="J16" i="1"/>
  <c r="J16" i="2"/>
  <c r="K16" i="1"/>
  <c r="K16" i="2"/>
  <c r="L16" i="1"/>
  <c r="L16" i="2"/>
  <c r="M16" i="1"/>
  <c r="N16" i="1"/>
  <c r="N16" i="2"/>
  <c r="O16" i="1"/>
  <c r="O16" i="2"/>
  <c r="P16" i="1"/>
  <c r="P16" i="2"/>
  <c r="Q16" i="1"/>
  <c r="Q16" i="2"/>
  <c r="R16" i="1"/>
  <c r="S16" i="1"/>
  <c r="T16" i="1"/>
  <c r="T16" i="2"/>
  <c r="U16" i="1"/>
  <c r="V16" i="1"/>
  <c r="V16" i="2"/>
  <c r="W16" i="1"/>
  <c r="W16" i="2"/>
  <c r="X16" i="1"/>
  <c r="Y16" i="1"/>
  <c r="Y16" i="2"/>
  <c r="Z16" i="1"/>
  <c r="Z16" i="2"/>
  <c r="AA16" i="1"/>
  <c r="AB16" i="1"/>
  <c r="AC16" i="1"/>
  <c r="AD16" i="1"/>
  <c r="AD16" i="2"/>
  <c r="AE16" i="1"/>
  <c r="AE16" i="2"/>
  <c r="AF16" i="1"/>
  <c r="AF16" i="2"/>
  <c r="AG16" i="1"/>
  <c r="AG16" i="2"/>
  <c r="AH16" i="1"/>
  <c r="AH16" i="2"/>
  <c r="AI16" i="1"/>
  <c r="AI16" i="2"/>
  <c r="AJ16" i="1"/>
  <c r="AJ16" i="2"/>
  <c r="AK16" i="1"/>
  <c r="AK16" i="2"/>
  <c r="AL16" i="1"/>
  <c r="AL16" i="2"/>
  <c r="AM16" i="1"/>
  <c r="AM16" i="2"/>
  <c r="AN16" i="1"/>
  <c r="AN16" i="2"/>
  <c r="AO16" i="1"/>
  <c r="AO16" i="2"/>
  <c r="AP16" i="1"/>
  <c r="AP16" i="2"/>
  <c r="AQ16" i="1"/>
  <c r="AQ16" i="2"/>
  <c r="AR16" i="1"/>
  <c r="AR16" i="2"/>
  <c r="AS16" i="1"/>
  <c r="AT16" i="1"/>
  <c r="AT16" i="2"/>
  <c r="AU16" i="1"/>
  <c r="AU16" i="2"/>
  <c r="AV16" i="1"/>
  <c r="AW16" i="1"/>
  <c r="AW16" i="2"/>
  <c r="AX16" i="1"/>
  <c r="AY16" i="1"/>
  <c r="AY16" i="2"/>
  <c r="AZ16" i="1"/>
  <c r="BA16" i="1"/>
  <c r="BB16" i="1"/>
  <c r="BB16" i="2"/>
  <c r="BC16" i="1"/>
  <c r="BC16" i="2"/>
  <c r="BD16" i="1"/>
  <c r="BE16" i="1"/>
  <c r="BF16" i="1"/>
  <c r="BF16" i="2"/>
  <c r="BG16" i="1"/>
  <c r="BG16" i="2"/>
  <c r="BH16" i="1"/>
  <c r="BI16" i="1"/>
  <c r="BI16" i="2"/>
  <c r="B17" i="1"/>
  <c r="B17" i="2"/>
  <c r="C17" i="1"/>
  <c r="D17" i="1"/>
  <c r="D17" i="2"/>
  <c r="E17" i="1"/>
  <c r="E17" i="2"/>
  <c r="F17" i="1"/>
  <c r="F17" i="2"/>
  <c r="G17" i="1"/>
  <c r="G17" i="2"/>
  <c r="H17" i="1"/>
  <c r="H17" i="2"/>
  <c r="I17" i="1"/>
  <c r="I17" i="2"/>
  <c r="J17" i="1"/>
  <c r="J17" i="2"/>
  <c r="K17" i="1"/>
  <c r="K17" i="2"/>
  <c r="L17" i="1"/>
  <c r="L17" i="2"/>
  <c r="M17" i="1"/>
  <c r="M17" i="2"/>
  <c r="N17" i="1"/>
  <c r="N17" i="2"/>
  <c r="O17" i="1"/>
  <c r="O17" i="2"/>
  <c r="P17" i="1"/>
  <c r="P17" i="2"/>
  <c r="Q17" i="1"/>
  <c r="Q17" i="2"/>
  <c r="R17" i="1"/>
  <c r="R17" i="2"/>
  <c r="S17" i="1"/>
  <c r="S17" i="2"/>
  <c r="T17" i="1"/>
  <c r="T17" i="2"/>
  <c r="U17" i="1"/>
  <c r="V17" i="1"/>
  <c r="V17" i="2"/>
  <c r="W17" i="1"/>
  <c r="X17" i="1"/>
  <c r="X17" i="2"/>
  <c r="Y17" i="1"/>
  <c r="Y17" i="2"/>
  <c r="Z17" i="1"/>
  <c r="Z17" i="2"/>
  <c r="AA17" i="1"/>
  <c r="AA17" i="2"/>
  <c r="AB17" i="1"/>
  <c r="AB17" i="2"/>
  <c r="AC17" i="1"/>
  <c r="AC17" i="2"/>
  <c r="AD17" i="1"/>
  <c r="AD17" i="2"/>
  <c r="AE17" i="1"/>
  <c r="AE17" i="2"/>
  <c r="AF17" i="1"/>
  <c r="AG17" i="1"/>
  <c r="AG17" i="2"/>
  <c r="AH17" i="1"/>
  <c r="AH17" i="2"/>
  <c r="AI17" i="1"/>
  <c r="AI17" i="2"/>
  <c r="AJ17" i="1"/>
  <c r="AK17" i="1"/>
  <c r="AK17" i="2"/>
  <c r="AL17" i="1"/>
  <c r="AL17" i="2"/>
  <c r="AM17" i="1"/>
  <c r="AM17" i="2"/>
  <c r="AN17" i="1"/>
  <c r="AO17" i="1"/>
  <c r="AO17" i="2"/>
  <c r="AP17" i="1"/>
  <c r="AP17" i="2"/>
  <c r="AQ17" i="1"/>
  <c r="AQ17" i="2"/>
  <c r="AR17" i="1"/>
  <c r="AS17" i="1"/>
  <c r="AT17" i="1"/>
  <c r="AT17" i="2"/>
  <c r="AU17" i="1"/>
  <c r="AU17" i="2"/>
  <c r="AV17" i="1"/>
  <c r="AW17" i="1"/>
  <c r="AX17" i="1"/>
  <c r="AX17" i="2"/>
  <c r="AY17" i="1"/>
  <c r="AY17" i="2"/>
  <c r="AZ17" i="1"/>
  <c r="BA17" i="1"/>
  <c r="BB17" i="1"/>
  <c r="BC17" i="1"/>
  <c r="BD17" i="1"/>
  <c r="BE17" i="1"/>
  <c r="BF17" i="1"/>
  <c r="BF17" i="2"/>
  <c r="BG17" i="1"/>
  <c r="BG17" i="2"/>
  <c r="BH17" i="1"/>
  <c r="BI17" i="1"/>
  <c r="BI17" i="2"/>
  <c r="B18" i="1"/>
  <c r="B18" i="2"/>
  <c r="C18" i="1"/>
  <c r="D18" i="1"/>
  <c r="D18" i="2"/>
  <c r="E18" i="1"/>
  <c r="E18" i="2"/>
  <c r="F18" i="1"/>
  <c r="F18" i="2"/>
  <c r="G18" i="1"/>
  <c r="G18" i="2"/>
  <c r="H18" i="1"/>
  <c r="H18" i="2"/>
  <c r="I18" i="1"/>
  <c r="I18" i="2"/>
  <c r="J18" i="1"/>
  <c r="J18" i="2"/>
  <c r="K18" i="1"/>
  <c r="K18" i="2"/>
  <c r="L18" i="1"/>
  <c r="L18" i="2"/>
  <c r="M18" i="1"/>
  <c r="M18" i="2"/>
  <c r="N18" i="1"/>
  <c r="N18" i="2"/>
  <c r="O18" i="1"/>
  <c r="O18" i="2"/>
  <c r="P18" i="1"/>
  <c r="P18" i="2"/>
  <c r="Q18" i="1"/>
  <c r="Q18" i="2"/>
  <c r="R18" i="1"/>
  <c r="R18" i="2"/>
  <c r="S18" i="1"/>
  <c r="S18" i="2"/>
  <c r="T18" i="1"/>
  <c r="T18" i="2"/>
  <c r="U18" i="1"/>
  <c r="U18" i="2"/>
  <c r="V18" i="1"/>
  <c r="V18" i="2"/>
  <c r="W18" i="1"/>
  <c r="W18" i="2"/>
  <c r="X18" i="1"/>
  <c r="Y18" i="1"/>
  <c r="Z18" i="1"/>
  <c r="AA18" i="1"/>
  <c r="AA18" i="2"/>
  <c r="AB18" i="1"/>
  <c r="AC18" i="1"/>
  <c r="AC18" i="2"/>
  <c r="AD18" i="1"/>
  <c r="AD18" i="2"/>
  <c r="AE18" i="1"/>
  <c r="AE18" i="2"/>
  <c r="AF18" i="1"/>
  <c r="AF18" i="2"/>
  <c r="AG18" i="1"/>
  <c r="AG18" i="2"/>
  <c r="AH18" i="1"/>
  <c r="AH18" i="2"/>
  <c r="AI18" i="1"/>
  <c r="AI18" i="2"/>
  <c r="AJ18" i="1"/>
  <c r="AJ18" i="2"/>
  <c r="AK18" i="1"/>
  <c r="AK18" i="2"/>
  <c r="AL18" i="1"/>
  <c r="AL18" i="2"/>
  <c r="AM18" i="1"/>
  <c r="AM18" i="2"/>
  <c r="AN18" i="1"/>
  <c r="AN18" i="2"/>
  <c r="AO18" i="1"/>
  <c r="AO18" i="2"/>
  <c r="AP18" i="1"/>
  <c r="AP18" i="2"/>
  <c r="AQ18" i="1"/>
  <c r="AQ18" i="2"/>
  <c r="AR18" i="1"/>
  <c r="AR18" i="2"/>
  <c r="AS18" i="1"/>
  <c r="AS18" i="2"/>
  <c r="AT18" i="1"/>
  <c r="AT18" i="2"/>
  <c r="AU18" i="1"/>
  <c r="AU18" i="2"/>
  <c r="AV18" i="1"/>
  <c r="AW18" i="1"/>
  <c r="AX18" i="1"/>
  <c r="AX18" i="2"/>
  <c r="AY18" i="1"/>
  <c r="AY18" i="2"/>
  <c r="AZ18" i="1"/>
  <c r="BA18" i="1"/>
  <c r="BA18" i="2"/>
  <c r="BB18" i="1"/>
  <c r="BB18" i="2"/>
  <c r="BC18" i="1"/>
  <c r="BC18" i="2"/>
  <c r="BD18" i="1"/>
  <c r="BE18" i="1"/>
  <c r="BE18" i="2"/>
  <c r="BF18" i="1"/>
  <c r="BG18" i="1"/>
  <c r="BG18" i="2"/>
  <c r="BH18" i="1"/>
  <c r="BI18" i="1"/>
  <c r="B19" i="1"/>
  <c r="B19" i="2"/>
  <c r="C19" i="1"/>
  <c r="C19" i="2"/>
  <c r="D19" i="1"/>
  <c r="D19" i="2"/>
  <c r="E19" i="1"/>
  <c r="E19" i="2"/>
  <c r="F19" i="1"/>
  <c r="F19" i="2"/>
  <c r="G19" i="1"/>
  <c r="G19" i="2"/>
  <c r="H19" i="1"/>
  <c r="H19" i="2"/>
  <c r="I19" i="1"/>
  <c r="I19" i="2"/>
  <c r="J19" i="1"/>
  <c r="J19" i="2"/>
  <c r="K19" i="1"/>
  <c r="K19" i="2"/>
  <c r="L19" i="1"/>
  <c r="L19" i="2"/>
  <c r="M19" i="1"/>
  <c r="M19" i="2"/>
  <c r="N19" i="1"/>
  <c r="N19" i="2"/>
  <c r="O19" i="1"/>
  <c r="P19" i="1"/>
  <c r="P19" i="2"/>
  <c r="Q19" i="1"/>
  <c r="Q19" i="2"/>
  <c r="R19" i="1"/>
  <c r="R19" i="2"/>
  <c r="S19" i="1"/>
  <c r="S19" i="2"/>
  <c r="T19" i="1"/>
  <c r="T19" i="2"/>
  <c r="U19" i="1"/>
  <c r="U19" i="2"/>
  <c r="V19" i="1"/>
  <c r="W19" i="1"/>
  <c r="W19" i="2"/>
  <c r="X19" i="1"/>
  <c r="X19" i="2"/>
  <c r="Y19" i="1"/>
  <c r="Z19" i="1"/>
  <c r="Z19" i="2"/>
  <c r="AA19" i="1"/>
  <c r="AA19" i="2"/>
  <c r="AB19" i="1"/>
  <c r="AB19" i="2"/>
  <c r="AC19" i="1"/>
  <c r="AC19" i="2"/>
  <c r="AD19" i="1"/>
  <c r="AD19" i="2"/>
  <c r="AE19" i="1"/>
  <c r="AE19" i="2"/>
  <c r="AF19" i="1"/>
  <c r="AG19" i="1"/>
  <c r="AG19" i="2"/>
  <c r="AH19" i="1"/>
  <c r="AH19" i="2"/>
  <c r="AI19" i="1"/>
  <c r="AI19" i="2"/>
  <c r="AJ19" i="1"/>
  <c r="AK19" i="1"/>
  <c r="AL19" i="1"/>
  <c r="AL19" i="2"/>
  <c r="AM19" i="1"/>
  <c r="AM19" i="2"/>
  <c r="AN19" i="1"/>
  <c r="AO19" i="1"/>
  <c r="AP19" i="1"/>
  <c r="AP19" i="2"/>
  <c r="AQ19" i="1"/>
  <c r="AQ19" i="2"/>
  <c r="AR19" i="1"/>
  <c r="AS19" i="1"/>
  <c r="AS19" i="2"/>
  <c r="AT19" i="1"/>
  <c r="AT19" i="2"/>
  <c r="AU19" i="1"/>
  <c r="AU19" i="2"/>
  <c r="AV19" i="1"/>
  <c r="AW19" i="1"/>
  <c r="AW19" i="2"/>
  <c r="AX19" i="1"/>
  <c r="AX19" i="2"/>
  <c r="AY19" i="1"/>
  <c r="AY19" i="2"/>
  <c r="AZ19" i="1"/>
  <c r="BA19" i="1"/>
  <c r="BA19" i="2"/>
  <c r="BB19" i="1"/>
  <c r="BB19" i="2"/>
  <c r="BC19" i="1"/>
  <c r="BC19" i="2"/>
  <c r="BD19" i="1"/>
  <c r="BE19" i="1"/>
  <c r="BE19" i="2"/>
  <c r="BF19" i="1"/>
  <c r="BF19" i="2"/>
  <c r="BG19" i="1"/>
  <c r="BG19" i="2"/>
  <c r="BH19" i="1"/>
  <c r="BI19" i="1"/>
  <c r="B20" i="1"/>
  <c r="B20" i="2"/>
  <c r="C20" i="1"/>
  <c r="C20" i="2"/>
  <c r="D20" i="1"/>
  <c r="D20" i="2"/>
  <c r="E20" i="1"/>
  <c r="E20" i="2"/>
  <c r="F20" i="1"/>
  <c r="F20" i="2"/>
  <c r="G20" i="1"/>
  <c r="H20" i="1"/>
  <c r="H20" i="2"/>
  <c r="I20" i="1"/>
  <c r="J20" i="1"/>
  <c r="J20" i="2"/>
  <c r="K20" i="1"/>
  <c r="L20" i="1"/>
  <c r="L20" i="2"/>
  <c r="M20" i="1"/>
  <c r="M20" i="2"/>
  <c r="N20" i="1"/>
  <c r="N20" i="2"/>
  <c r="O20" i="1"/>
  <c r="P20" i="1"/>
  <c r="P20" i="2"/>
  <c r="Q20" i="1"/>
  <c r="Q20" i="2"/>
  <c r="R20" i="1"/>
  <c r="R20" i="2"/>
  <c r="S20" i="1"/>
  <c r="T20" i="1"/>
  <c r="T20" i="2"/>
  <c r="U20" i="1"/>
  <c r="U20" i="2"/>
  <c r="V20" i="1"/>
  <c r="V20" i="2"/>
  <c r="W20" i="1"/>
  <c r="W20" i="2"/>
  <c r="X20" i="1"/>
  <c r="Y20" i="1"/>
  <c r="Y20" i="2"/>
  <c r="Z20" i="1"/>
  <c r="Z20" i="2"/>
  <c r="AA20" i="1"/>
  <c r="AB20" i="1"/>
  <c r="AC20" i="1"/>
  <c r="AC20" i="2"/>
  <c r="AD20" i="1"/>
  <c r="AD20" i="2"/>
  <c r="AE20" i="1"/>
  <c r="AE20" i="2"/>
  <c r="AF20" i="1"/>
  <c r="AF20" i="2"/>
  <c r="AG20" i="1"/>
  <c r="AH20" i="1"/>
  <c r="AH20" i="2"/>
  <c r="AI20" i="1"/>
  <c r="AI20" i="2"/>
  <c r="AJ20" i="1"/>
  <c r="AJ20" i="2"/>
  <c r="AK20" i="1"/>
  <c r="AL20" i="1"/>
  <c r="AL20" i="2"/>
  <c r="AM20" i="1"/>
  <c r="AM20" i="2"/>
  <c r="AN20" i="1"/>
  <c r="AN20" i="2"/>
  <c r="AO20" i="1"/>
  <c r="AP20" i="1"/>
  <c r="AP20" i="2"/>
  <c r="AQ20" i="1"/>
  <c r="AQ20" i="2"/>
  <c r="AR20" i="1"/>
  <c r="AR20" i="2"/>
  <c r="AS20" i="1"/>
  <c r="AS20" i="2"/>
  <c r="AT20" i="1"/>
  <c r="AT20" i="2"/>
  <c r="AU20" i="1"/>
  <c r="AU20" i="2"/>
  <c r="AV20" i="1"/>
  <c r="AW20" i="1"/>
  <c r="AW20" i="2"/>
  <c r="AX20" i="1"/>
  <c r="AX20" i="2"/>
  <c r="AY20" i="1"/>
  <c r="AY20" i="2"/>
  <c r="AZ20" i="1"/>
  <c r="BA20" i="1"/>
  <c r="BA20" i="2"/>
  <c r="BB20" i="1"/>
  <c r="BB20" i="2"/>
  <c r="BC20" i="1"/>
  <c r="BC20" i="2"/>
  <c r="BD20" i="1"/>
  <c r="BE20" i="1"/>
  <c r="BF20" i="1"/>
  <c r="BF20" i="2"/>
  <c r="BG20" i="1"/>
  <c r="BG20" i="2"/>
  <c r="BH20" i="1"/>
  <c r="BI20" i="1"/>
  <c r="BI20" i="2"/>
  <c r="B21" i="1"/>
  <c r="B21" i="2"/>
  <c r="C21" i="1"/>
  <c r="C21" i="2"/>
  <c r="D21" i="1"/>
  <c r="E21" i="1"/>
  <c r="F21" i="1"/>
  <c r="F21" i="2"/>
  <c r="G21" i="1"/>
  <c r="G21" i="2"/>
  <c r="H21" i="1"/>
  <c r="H21" i="2"/>
  <c r="I21" i="1"/>
  <c r="J21" i="1"/>
  <c r="J21" i="2"/>
  <c r="K21" i="1"/>
  <c r="K21" i="2"/>
  <c r="L21" i="1"/>
  <c r="L21" i="2"/>
  <c r="M21" i="1"/>
  <c r="N21" i="1"/>
  <c r="N21" i="2"/>
  <c r="O21" i="1"/>
  <c r="O21" i="2"/>
  <c r="P21" i="1"/>
  <c r="P21" i="2"/>
  <c r="Q21" i="1"/>
  <c r="R21" i="1"/>
  <c r="R21" i="2"/>
  <c r="S21" i="1"/>
  <c r="S21" i="2"/>
  <c r="T21" i="1"/>
  <c r="T21" i="2"/>
  <c r="U21" i="1"/>
  <c r="V21" i="1"/>
  <c r="V21" i="2"/>
  <c r="W21" i="1"/>
  <c r="X21" i="1"/>
  <c r="X21" i="2"/>
  <c r="Y21" i="1"/>
  <c r="Y21" i="2"/>
  <c r="Z21" i="1"/>
  <c r="Z21" i="2"/>
  <c r="AA21" i="1"/>
  <c r="AA21" i="2"/>
  <c r="AB21" i="1"/>
  <c r="AB21" i="2"/>
  <c r="AC21" i="1"/>
  <c r="AD21" i="1"/>
  <c r="AD21" i="2"/>
  <c r="AE21" i="1"/>
  <c r="AE21" i="2"/>
  <c r="AF21" i="1"/>
  <c r="AG21" i="1"/>
  <c r="AG21" i="2"/>
  <c r="AH21" i="1"/>
  <c r="AH21" i="2"/>
  <c r="AI21" i="1"/>
  <c r="AI21" i="2"/>
  <c r="AJ21" i="1"/>
  <c r="AK21" i="1"/>
  <c r="AK21" i="2"/>
  <c r="AL21" i="1"/>
  <c r="AL21" i="2"/>
  <c r="AM21" i="1"/>
  <c r="AM21" i="2"/>
  <c r="AN21" i="1"/>
  <c r="AO21" i="1"/>
  <c r="AO21" i="2"/>
  <c r="AP21" i="1"/>
  <c r="AP21" i="2"/>
  <c r="AQ21" i="1"/>
  <c r="AQ21" i="2"/>
  <c r="AR21" i="1"/>
  <c r="AS21" i="1"/>
  <c r="AS21" i="2"/>
  <c r="AT21" i="1"/>
  <c r="AT21" i="2"/>
  <c r="AU21" i="1"/>
  <c r="AU21" i="2"/>
  <c r="AV21" i="1"/>
  <c r="AW21" i="1"/>
  <c r="AW21" i="2"/>
  <c r="AX21" i="1"/>
  <c r="AX21" i="2"/>
  <c r="AY21" i="1"/>
  <c r="AY21" i="2"/>
  <c r="AZ21" i="1"/>
  <c r="BA21" i="1"/>
  <c r="BA21" i="2"/>
  <c r="BB21" i="1"/>
  <c r="BB21" i="2"/>
  <c r="BC21" i="1"/>
  <c r="BC21" i="2"/>
  <c r="BD21" i="1"/>
  <c r="BE21" i="1"/>
  <c r="BF21" i="1"/>
  <c r="BF21" i="2"/>
  <c r="BG21" i="1"/>
  <c r="BG21" i="2"/>
  <c r="BH21" i="1"/>
  <c r="BI21" i="1"/>
  <c r="B22" i="1"/>
  <c r="B22" i="2"/>
  <c r="C22" i="1"/>
  <c r="C22" i="2"/>
  <c r="D22" i="1"/>
  <c r="D22" i="2"/>
  <c r="E22" i="1"/>
  <c r="F22" i="1"/>
  <c r="F22" i="2"/>
  <c r="G22" i="1"/>
  <c r="H22" i="1"/>
  <c r="H22" i="2"/>
  <c r="I22" i="1"/>
  <c r="I22" i="2"/>
  <c r="J22" i="1"/>
  <c r="J22" i="2"/>
  <c r="K22" i="1"/>
  <c r="K22" i="2"/>
  <c r="L22" i="1"/>
  <c r="M22" i="1"/>
  <c r="M22" i="2"/>
  <c r="N22" i="1"/>
  <c r="N22" i="2"/>
  <c r="O22" i="1"/>
  <c r="O22" i="2"/>
  <c r="P22" i="1"/>
  <c r="P22" i="2"/>
  <c r="Q22" i="1"/>
  <c r="R22" i="1"/>
  <c r="R22" i="2"/>
  <c r="S22" i="1"/>
  <c r="S22" i="2"/>
  <c r="T22" i="1"/>
  <c r="U22" i="1"/>
  <c r="U22" i="2"/>
  <c r="V22" i="1"/>
  <c r="V22" i="2"/>
  <c r="W22" i="1"/>
  <c r="W22" i="2"/>
  <c r="X22" i="1"/>
  <c r="X22" i="2"/>
  <c r="Y22" i="1"/>
  <c r="Y22" i="2"/>
  <c r="Z22" i="1"/>
  <c r="AA22" i="1"/>
  <c r="AA22" i="2"/>
  <c r="AB22" i="1"/>
  <c r="AB22" i="2"/>
  <c r="AC22" i="1"/>
  <c r="AC22" i="2"/>
  <c r="AD22" i="1"/>
  <c r="AD22" i="2"/>
  <c r="AE22" i="1"/>
  <c r="AE22" i="2"/>
  <c r="AF22" i="1"/>
  <c r="AF22" i="2"/>
  <c r="AG22" i="1"/>
  <c r="AG22" i="2"/>
  <c r="AH22" i="1"/>
  <c r="AH22" i="2"/>
  <c r="AI22" i="1"/>
  <c r="AI22" i="2"/>
  <c r="AJ22" i="1"/>
  <c r="AJ22" i="2"/>
  <c r="AK22" i="1"/>
  <c r="AK22" i="2"/>
  <c r="AL22" i="1"/>
  <c r="AL22" i="2"/>
  <c r="AM22" i="1"/>
  <c r="AM22" i="2"/>
  <c r="AN22" i="1"/>
  <c r="AN22" i="2"/>
  <c r="AO22" i="1"/>
  <c r="AO22" i="2"/>
  <c r="AP22" i="1"/>
  <c r="AP22" i="2"/>
  <c r="AQ22" i="1"/>
  <c r="AQ22" i="2"/>
  <c r="AR22" i="1"/>
  <c r="AR22" i="2"/>
  <c r="AS22" i="1"/>
  <c r="AS22" i="2"/>
  <c r="AT22" i="1"/>
  <c r="AT22" i="2"/>
  <c r="AU22" i="1"/>
  <c r="AU22" i="2"/>
  <c r="AV22" i="1"/>
  <c r="AW22" i="1"/>
  <c r="AX22" i="1"/>
  <c r="AX22" i="2"/>
  <c r="AY22" i="1"/>
  <c r="AY22" i="2"/>
  <c r="AZ22" i="1"/>
  <c r="BA22" i="1"/>
  <c r="BB22" i="1"/>
  <c r="BB22" i="2"/>
  <c r="BC22" i="1"/>
  <c r="BC22" i="2"/>
  <c r="BD22" i="1"/>
  <c r="BE22" i="1"/>
  <c r="BE22" i="2"/>
  <c r="BF22" i="1"/>
  <c r="BF22" i="2"/>
  <c r="BG22" i="1"/>
  <c r="BG22" i="2"/>
  <c r="BH22" i="1"/>
  <c r="BI22" i="1"/>
  <c r="B23" i="1"/>
  <c r="B23" i="2"/>
  <c r="C23" i="1"/>
  <c r="C23" i="2"/>
  <c r="D23" i="1"/>
  <c r="D23" i="2"/>
  <c r="E23" i="1"/>
  <c r="E23" i="2"/>
  <c r="F23" i="1"/>
  <c r="F23" i="2"/>
  <c r="G23" i="1"/>
  <c r="G23" i="2"/>
  <c r="H23" i="1"/>
  <c r="H23" i="2"/>
  <c r="I23" i="1"/>
  <c r="I23" i="2"/>
  <c r="J23" i="1"/>
  <c r="J23" i="2"/>
  <c r="K23" i="1"/>
  <c r="K23" i="2"/>
  <c r="L23" i="1"/>
  <c r="L23" i="2"/>
  <c r="M23" i="1"/>
  <c r="N23" i="1"/>
  <c r="N23" i="2"/>
  <c r="O23" i="1"/>
  <c r="O23" i="2"/>
  <c r="P23" i="1"/>
  <c r="Q23" i="1"/>
  <c r="Q23" i="2"/>
  <c r="R23" i="1"/>
  <c r="R23" i="2"/>
  <c r="S23" i="1"/>
  <c r="S23" i="2"/>
  <c r="T23" i="1"/>
  <c r="T23" i="2"/>
  <c r="U23" i="1"/>
  <c r="U23" i="2"/>
  <c r="V23" i="1"/>
  <c r="V23" i="2"/>
  <c r="W23" i="1"/>
  <c r="W23" i="2"/>
  <c r="X23" i="1"/>
  <c r="X23" i="2"/>
  <c r="Y23" i="1"/>
  <c r="Z23" i="1"/>
  <c r="Z23" i="2"/>
  <c r="AA23" i="1"/>
  <c r="AA23" i="2"/>
  <c r="AB23" i="1"/>
  <c r="AB23" i="2"/>
  <c r="AC23" i="1"/>
  <c r="AC23" i="2"/>
  <c r="AD23" i="1"/>
  <c r="AD23" i="2"/>
  <c r="AE23" i="1"/>
  <c r="AE23" i="2"/>
  <c r="AF23" i="1"/>
  <c r="AF23" i="2"/>
  <c r="AG23" i="1"/>
  <c r="AG23" i="2"/>
  <c r="AH23" i="1"/>
  <c r="AH23" i="2"/>
  <c r="AI23" i="1"/>
  <c r="AI23" i="2"/>
  <c r="AJ23" i="1"/>
  <c r="AJ23" i="2"/>
  <c r="AK23" i="1"/>
  <c r="AK23" i="2"/>
  <c r="AL23" i="1"/>
  <c r="AL23" i="2"/>
  <c r="AM23" i="1"/>
  <c r="AM23" i="2"/>
  <c r="AN23" i="1"/>
  <c r="AO23" i="1"/>
  <c r="AO23" i="2"/>
  <c r="AP23" i="1"/>
  <c r="AP23" i="2"/>
  <c r="AQ23" i="1"/>
  <c r="AQ23" i="2"/>
  <c r="AR23" i="1"/>
  <c r="AS23" i="1"/>
  <c r="AT23" i="1"/>
  <c r="AT23" i="2"/>
  <c r="AU23" i="1"/>
  <c r="AU23" i="2"/>
  <c r="AV23" i="1"/>
  <c r="AW23" i="1"/>
  <c r="AX23" i="1"/>
  <c r="AX23" i="2"/>
  <c r="AY23" i="1"/>
  <c r="AY23" i="2"/>
  <c r="AZ23" i="1"/>
  <c r="BA23" i="1"/>
  <c r="BA23" i="2"/>
  <c r="BB23" i="1"/>
  <c r="BB23" i="2"/>
  <c r="BC23" i="1"/>
  <c r="BC23" i="2"/>
  <c r="BD23" i="1"/>
  <c r="BE23" i="1"/>
  <c r="BE23" i="2"/>
  <c r="BF23" i="1"/>
  <c r="BF23" i="2"/>
  <c r="BG23" i="1"/>
  <c r="BG23" i="2"/>
  <c r="BH23" i="1"/>
  <c r="BI23" i="1"/>
  <c r="BI23" i="2"/>
  <c r="B24" i="1"/>
  <c r="B24" i="2"/>
  <c r="C24" i="1"/>
  <c r="D24" i="1"/>
  <c r="D24" i="2"/>
  <c r="E24" i="1"/>
  <c r="E24" i="2"/>
  <c r="F24" i="1"/>
  <c r="F24" i="2"/>
  <c r="G24" i="1"/>
  <c r="G24" i="2"/>
  <c r="H24" i="1"/>
  <c r="H24" i="2"/>
  <c r="I24" i="1"/>
  <c r="I24" i="2"/>
  <c r="J24" i="1"/>
  <c r="K24" i="1"/>
  <c r="K24" i="2"/>
  <c r="L24" i="1"/>
  <c r="L24" i="2"/>
  <c r="M24" i="1"/>
  <c r="M24" i="2"/>
  <c r="N24" i="1"/>
  <c r="N24" i="2"/>
  <c r="O24" i="1"/>
  <c r="P24" i="1"/>
  <c r="P24" i="2"/>
  <c r="Q24" i="1"/>
  <c r="Q24" i="2"/>
  <c r="R24" i="1"/>
  <c r="R24" i="2"/>
  <c r="S24" i="1"/>
  <c r="T24" i="1"/>
  <c r="T24" i="2"/>
  <c r="U24" i="1"/>
  <c r="U24" i="2"/>
  <c r="V24" i="1"/>
  <c r="V24" i="2"/>
  <c r="W24" i="1"/>
  <c r="W24" i="2"/>
  <c r="X24" i="1"/>
  <c r="Y24" i="1"/>
  <c r="Y24" i="2"/>
  <c r="Z24" i="1"/>
  <c r="Z24" i="2"/>
  <c r="AA24" i="1"/>
  <c r="AB24" i="1"/>
  <c r="AC24" i="1"/>
  <c r="AC24" i="2"/>
  <c r="AD24" i="1"/>
  <c r="AD24" i="2"/>
  <c r="AE24" i="1"/>
  <c r="AE24" i="2"/>
  <c r="AF24" i="1"/>
  <c r="AF24" i="2"/>
  <c r="AG24" i="1"/>
  <c r="AH24" i="1"/>
  <c r="AH24" i="2"/>
  <c r="AI24" i="1"/>
  <c r="AI24" i="2"/>
  <c r="AJ24" i="1"/>
  <c r="AJ24" i="2"/>
  <c r="AK24" i="1"/>
  <c r="AL24" i="1"/>
  <c r="AL24" i="2"/>
  <c r="AM24" i="1"/>
  <c r="AM24" i="2"/>
  <c r="AN24" i="1"/>
  <c r="AN24" i="2"/>
  <c r="AO24" i="1"/>
  <c r="AP24" i="1"/>
  <c r="AP24" i="2"/>
  <c r="AQ24" i="1"/>
  <c r="AQ24" i="2"/>
  <c r="AR24" i="1"/>
  <c r="AR24" i="2"/>
  <c r="AS24" i="1"/>
  <c r="AS24" i="2"/>
  <c r="AT24" i="1"/>
  <c r="AT24" i="2"/>
  <c r="AU24" i="1"/>
  <c r="AU24" i="2"/>
  <c r="AV24" i="1"/>
  <c r="AW24" i="1"/>
  <c r="AW24" i="2"/>
  <c r="AX24" i="1"/>
  <c r="AX24" i="2"/>
  <c r="AY24" i="1"/>
  <c r="AZ24" i="1"/>
  <c r="BA24" i="1"/>
  <c r="BA24" i="2"/>
  <c r="BB24" i="1"/>
  <c r="BB24" i="2"/>
  <c r="BC24" i="1"/>
  <c r="BC24" i="2"/>
  <c r="BD24" i="1"/>
  <c r="BE24" i="1"/>
  <c r="BF24" i="1"/>
  <c r="BF24" i="2"/>
  <c r="BG24" i="1"/>
  <c r="BG24" i="2"/>
  <c r="BH24" i="1"/>
  <c r="BI24" i="1"/>
  <c r="BI24" i="2"/>
  <c r="B25" i="1"/>
  <c r="B25" i="2"/>
  <c r="C25" i="1"/>
  <c r="D25" i="1"/>
  <c r="D25" i="2"/>
  <c r="E25" i="1"/>
  <c r="E25" i="2"/>
  <c r="F25" i="1"/>
  <c r="F25" i="2"/>
  <c r="G25" i="1"/>
  <c r="G25" i="2"/>
  <c r="H25" i="1"/>
  <c r="H25" i="2"/>
  <c r="I25" i="1"/>
  <c r="I25" i="2"/>
  <c r="J25" i="1"/>
  <c r="J25" i="2"/>
  <c r="K25" i="1"/>
  <c r="K25" i="2"/>
  <c r="L25" i="1"/>
  <c r="L25" i="2"/>
  <c r="M25" i="1"/>
  <c r="M25" i="2"/>
  <c r="N25" i="1"/>
  <c r="O25" i="1"/>
  <c r="O25" i="2"/>
  <c r="P25" i="1"/>
  <c r="P25" i="2"/>
  <c r="Q25" i="1"/>
  <c r="Q25" i="2"/>
  <c r="R25" i="1"/>
  <c r="R25" i="2"/>
  <c r="S25" i="1"/>
  <c r="S25" i="2"/>
  <c r="T25" i="1"/>
  <c r="T25" i="2"/>
  <c r="U25" i="1"/>
  <c r="U25" i="2"/>
  <c r="F24" i="17"/>
  <c r="V25" i="1"/>
  <c r="V25" i="2"/>
  <c r="W25" i="1"/>
  <c r="X25" i="1"/>
  <c r="X25" i="2"/>
  <c r="Y25" i="1"/>
  <c r="Z25" i="1"/>
  <c r="Z25" i="2"/>
  <c r="AA25" i="1"/>
  <c r="AA25" i="2"/>
  <c r="AB25" i="1"/>
  <c r="AB25" i="2"/>
  <c r="AC25" i="1"/>
  <c r="AD25" i="1"/>
  <c r="AD25" i="2"/>
  <c r="AE25" i="1"/>
  <c r="AE25" i="2"/>
  <c r="AF25" i="1"/>
  <c r="AG25" i="1"/>
  <c r="AH25" i="1"/>
  <c r="AH25" i="2"/>
  <c r="AI25" i="1"/>
  <c r="AI25" i="2"/>
  <c r="AJ25" i="1"/>
  <c r="AK25" i="1"/>
  <c r="AL25" i="1"/>
  <c r="AL25" i="2"/>
  <c r="AM25" i="1"/>
  <c r="AM25" i="2"/>
  <c r="AN25" i="1"/>
  <c r="AN25" i="2"/>
  <c r="AO25" i="1"/>
  <c r="AO25" i="2"/>
  <c r="AP25" i="1"/>
  <c r="AP25" i="2"/>
  <c r="AQ25" i="1"/>
  <c r="AQ25" i="2"/>
  <c r="AR25" i="1"/>
  <c r="AR25" i="2"/>
  <c r="AS25" i="1"/>
  <c r="AS25" i="2"/>
  <c r="AT25" i="1"/>
  <c r="AT25" i="2"/>
  <c r="AU25" i="1"/>
  <c r="AU25" i="2"/>
  <c r="AV25" i="1"/>
  <c r="AW25" i="1"/>
  <c r="AW25" i="2"/>
  <c r="AX25" i="1"/>
  <c r="AX25" i="2"/>
  <c r="AY25" i="1"/>
  <c r="AY25" i="2"/>
  <c r="AZ25" i="1"/>
  <c r="BA25" i="1"/>
  <c r="BA25" i="2"/>
  <c r="BB25" i="1"/>
  <c r="BB25" i="2"/>
  <c r="BC25" i="1"/>
  <c r="BC25" i="2"/>
  <c r="BD25" i="1"/>
  <c r="BE25" i="1"/>
  <c r="BF25" i="1"/>
  <c r="BF25" i="2"/>
  <c r="BG25" i="1"/>
  <c r="BG25" i="2"/>
  <c r="BH25" i="1"/>
  <c r="BI25" i="1"/>
  <c r="B26" i="1"/>
  <c r="B26" i="2"/>
  <c r="C26" i="1"/>
  <c r="C26" i="2"/>
  <c r="D26" i="1"/>
  <c r="D26" i="2"/>
  <c r="E26" i="1"/>
  <c r="E26" i="2"/>
  <c r="F26" i="1"/>
  <c r="G26" i="1"/>
  <c r="G26" i="2"/>
  <c r="H26" i="1"/>
  <c r="H26" i="2"/>
  <c r="I26" i="1"/>
  <c r="I26" i="2"/>
  <c r="J26" i="1"/>
  <c r="J26" i="2"/>
  <c r="K26" i="1"/>
  <c r="L26" i="1"/>
  <c r="L26" i="2"/>
  <c r="M26" i="1"/>
  <c r="M26" i="2"/>
  <c r="N26" i="1"/>
  <c r="N26" i="2"/>
  <c r="O26" i="1"/>
  <c r="O26" i="2"/>
  <c r="P26" i="1"/>
  <c r="P26" i="2"/>
  <c r="Q26" i="1"/>
  <c r="Q26" i="2"/>
  <c r="R26" i="1"/>
  <c r="R26" i="2"/>
  <c r="S26" i="1"/>
  <c r="S26" i="2"/>
  <c r="T26" i="1"/>
  <c r="T26" i="2"/>
  <c r="U26" i="1"/>
  <c r="V26" i="1"/>
  <c r="V26" i="2"/>
  <c r="W26" i="1"/>
  <c r="W26" i="2"/>
  <c r="X26" i="1"/>
  <c r="X26" i="2"/>
  <c r="Y26" i="1"/>
  <c r="Y26" i="2"/>
  <c r="Z26" i="1"/>
  <c r="AA26" i="1"/>
  <c r="AA26" i="2"/>
  <c r="AB26" i="1"/>
  <c r="AB26" i="2"/>
  <c r="AC26" i="1"/>
  <c r="AD26" i="1"/>
  <c r="AD26" i="2"/>
  <c r="AE26" i="1"/>
  <c r="AE26" i="2"/>
  <c r="AF26" i="1"/>
  <c r="AF26" i="2"/>
  <c r="AG26" i="1"/>
  <c r="AG26" i="2"/>
  <c r="AH26" i="1"/>
  <c r="AH26" i="2"/>
  <c r="AI26" i="1"/>
  <c r="AI26" i="2"/>
  <c r="AJ26" i="1"/>
  <c r="AJ26" i="2"/>
  <c r="AK26" i="1"/>
  <c r="AK26" i="2"/>
  <c r="AL26" i="1"/>
  <c r="AM26" i="1"/>
  <c r="AM26" i="2"/>
  <c r="AN26" i="1"/>
  <c r="AN26" i="2"/>
  <c r="AO26" i="1"/>
  <c r="AP26" i="1"/>
  <c r="AP26" i="2"/>
  <c r="AQ26" i="1"/>
  <c r="AQ26" i="2"/>
  <c r="AR26" i="1"/>
  <c r="AR26" i="2"/>
  <c r="AS26" i="1"/>
  <c r="AS26" i="2"/>
  <c r="AT26" i="1"/>
  <c r="AU26" i="1"/>
  <c r="AU26" i="2"/>
  <c r="AV26" i="1"/>
  <c r="AW26" i="1"/>
  <c r="AW26" i="2"/>
  <c r="AX26" i="1"/>
  <c r="AX26" i="2"/>
  <c r="AY26" i="1"/>
  <c r="AY26" i="2"/>
  <c r="AZ26" i="1"/>
  <c r="BA26" i="1"/>
  <c r="BB26" i="1"/>
  <c r="BB26" i="2"/>
  <c r="BC26" i="1"/>
  <c r="BC26" i="2"/>
  <c r="BD26" i="1"/>
  <c r="BE26" i="1"/>
  <c r="BE26" i="2"/>
  <c r="BF26" i="1"/>
  <c r="BG26" i="1"/>
  <c r="BG26" i="2"/>
  <c r="BH26" i="1"/>
  <c r="BI26" i="1"/>
  <c r="B27" i="1"/>
  <c r="B27" i="2"/>
  <c r="C27" i="1"/>
  <c r="C27" i="2"/>
  <c r="D27" i="1"/>
  <c r="D27" i="2"/>
  <c r="E27" i="1"/>
  <c r="E27" i="2"/>
  <c r="F27" i="1"/>
  <c r="F27" i="2"/>
  <c r="G27" i="1"/>
  <c r="H27" i="1"/>
  <c r="I27" i="1"/>
  <c r="J27" i="1"/>
  <c r="J27" i="2"/>
  <c r="K27" i="1"/>
  <c r="K27" i="2"/>
  <c r="L27" i="1"/>
  <c r="L27" i="2"/>
  <c r="M27" i="1"/>
  <c r="M27" i="2"/>
  <c r="N27" i="1"/>
  <c r="N27" i="2"/>
  <c r="O27" i="1"/>
  <c r="O27" i="2"/>
  <c r="P27" i="1"/>
  <c r="P27" i="2"/>
  <c r="Q27" i="1"/>
  <c r="R27" i="1"/>
  <c r="R27" i="2"/>
  <c r="S27" i="1"/>
  <c r="S27" i="2"/>
  <c r="T27" i="1"/>
  <c r="T27" i="2"/>
  <c r="U27" i="1"/>
  <c r="U27" i="2"/>
  <c r="V27" i="1"/>
  <c r="W27" i="1"/>
  <c r="W27" i="2"/>
  <c r="X27" i="1"/>
  <c r="X27" i="2"/>
  <c r="Y27" i="1"/>
  <c r="Y27" i="2"/>
  <c r="Z27" i="1"/>
  <c r="Z27" i="2"/>
  <c r="AA27" i="1"/>
  <c r="AA27" i="2"/>
  <c r="AB27" i="1"/>
  <c r="AB27" i="2"/>
  <c r="AC27" i="1"/>
  <c r="AC27" i="2"/>
  <c r="AD27" i="1"/>
  <c r="AD27" i="2"/>
  <c r="AE27" i="1"/>
  <c r="AE27" i="2"/>
  <c r="AF27" i="1"/>
  <c r="AF27" i="2"/>
  <c r="AG27" i="1"/>
  <c r="AG27" i="2"/>
  <c r="AH27" i="1"/>
  <c r="AH27" i="2"/>
  <c r="AI27" i="1"/>
  <c r="AI27" i="2"/>
  <c r="AJ27" i="1"/>
  <c r="AJ27" i="2"/>
  <c r="AK27" i="1"/>
  <c r="AK27" i="2"/>
  <c r="AL27" i="1"/>
  <c r="AL27" i="2"/>
  <c r="AM27" i="1"/>
  <c r="AM27" i="2"/>
  <c r="AN27" i="1"/>
  <c r="AO27" i="1"/>
  <c r="AO27" i="2"/>
  <c r="AP27" i="1"/>
  <c r="AP27" i="2"/>
  <c r="AQ27" i="1"/>
  <c r="AQ27" i="2"/>
  <c r="AR27" i="1"/>
  <c r="AS27" i="1"/>
  <c r="AT27" i="1"/>
  <c r="AT27" i="2"/>
  <c r="AU27" i="1"/>
  <c r="AU27" i="2"/>
  <c r="AV27" i="1"/>
  <c r="AV27" i="2"/>
  <c r="AW27" i="1"/>
  <c r="AX27" i="1"/>
  <c r="AX27" i="2"/>
  <c r="AY27" i="1"/>
  <c r="AY27" i="2"/>
  <c r="AZ27" i="1"/>
  <c r="BA27" i="1"/>
  <c r="BA27" i="2"/>
  <c r="BB27" i="1"/>
  <c r="BB27" i="2"/>
  <c r="BC27" i="1"/>
  <c r="BC27" i="2"/>
  <c r="BD27" i="1"/>
  <c r="BE27" i="1"/>
  <c r="BE27" i="2"/>
  <c r="BF27" i="1"/>
  <c r="BF27" i="2"/>
  <c r="BG27" i="1"/>
  <c r="BG27" i="2"/>
  <c r="BH27" i="1"/>
  <c r="BI27" i="1"/>
  <c r="B28" i="1"/>
  <c r="B28" i="2"/>
  <c r="C28" i="1"/>
  <c r="C28" i="2"/>
  <c r="D28" i="1"/>
  <c r="D28" i="2"/>
  <c r="E28" i="1"/>
  <c r="F28" i="1"/>
  <c r="F28" i="2"/>
  <c r="G28" i="1"/>
  <c r="H28" i="1"/>
  <c r="H28" i="2"/>
  <c r="I28" i="1"/>
  <c r="J28" i="1"/>
  <c r="J28" i="2"/>
  <c r="K28" i="1"/>
  <c r="K28" i="2"/>
  <c r="L28" i="1"/>
  <c r="L28" i="2"/>
  <c r="M28" i="1"/>
  <c r="N28" i="1"/>
  <c r="N28" i="2"/>
  <c r="O28" i="1"/>
  <c r="O28" i="2"/>
  <c r="P28" i="1"/>
  <c r="P28" i="2"/>
  <c r="Q28" i="1"/>
  <c r="Q28" i="2"/>
  <c r="R28" i="1"/>
  <c r="R28" i="2"/>
  <c r="S28" i="1"/>
  <c r="T28" i="1"/>
  <c r="T28" i="2"/>
  <c r="U28" i="1"/>
  <c r="V28" i="1"/>
  <c r="V28" i="2"/>
  <c r="W28" i="1"/>
  <c r="W28" i="2"/>
  <c r="X28" i="1"/>
  <c r="Y28" i="1"/>
  <c r="Y28" i="2"/>
  <c r="Z28" i="1"/>
  <c r="Z28" i="2"/>
  <c r="AA28" i="1"/>
  <c r="AB28" i="1"/>
  <c r="AC28" i="1"/>
  <c r="AC28" i="2"/>
  <c r="AD28" i="1"/>
  <c r="AD28" i="2"/>
  <c r="AE28" i="1"/>
  <c r="AE28" i="2"/>
  <c r="AF28" i="1"/>
  <c r="AF28" i="2"/>
  <c r="AG28" i="1"/>
  <c r="AG28" i="2"/>
  <c r="AH28" i="1"/>
  <c r="AH28" i="2"/>
  <c r="AI28" i="1"/>
  <c r="AI28" i="2"/>
  <c r="AJ28" i="1"/>
  <c r="AJ28" i="2"/>
  <c r="AK28" i="1"/>
  <c r="AK28" i="2"/>
  <c r="AL28" i="1"/>
  <c r="AL28" i="2"/>
  <c r="AM28" i="1"/>
  <c r="AM28" i="2"/>
  <c r="AN28" i="1"/>
  <c r="AN28" i="2"/>
  <c r="AO28" i="1"/>
  <c r="AO28" i="2"/>
  <c r="AP28" i="1"/>
  <c r="AP28" i="2"/>
  <c r="AQ28" i="1"/>
  <c r="AQ28" i="2"/>
  <c r="AR28" i="1"/>
  <c r="AR28" i="2"/>
  <c r="AS28" i="1"/>
  <c r="AT28" i="1"/>
  <c r="AT28" i="2"/>
  <c r="AU28" i="1"/>
  <c r="AU28" i="2"/>
  <c r="AV28" i="1"/>
  <c r="AW28" i="1"/>
  <c r="AW28" i="2"/>
  <c r="AX28" i="1"/>
  <c r="AX28" i="2"/>
  <c r="AY28" i="1"/>
  <c r="AY28" i="2"/>
  <c r="AZ28" i="1"/>
  <c r="BA28" i="1"/>
  <c r="BB28" i="1"/>
  <c r="BB28" i="2"/>
  <c r="BC28" i="1"/>
  <c r="BC28" i="2"/>
  <c r="BD28" i="1"/>
  <c r="BE28" i="1"/>
  <c r="BF28" i="1"/>
  <c r="BF28" i="2"/>
  <c r="BG28" i="1"/>
  <c r="BG28" i="2"/>
  <c r="BH28" i="1"/>
  <c r="BI28" i="1"/>
  <c r="BI28" i="2"/>
  <c r="B29" i="1"/>
  <c r="B29" i="2"/>
  <c r="C29" i="1"/>
  <c r="D29" i="1"/>
  <c r="D29" i="2"/>
  <c r="E29" i="1"/>
  <c r="F29" i="1"/>
  <c r="F29" i="2"/>
  <c r="G29" i="1"/>
  <c r="G29" i="2"/>
  <c r="H29" i="1"/>
  <c r="H29" i="2"/>
  <c r="I29" i="1"/>
  <c r="I29" i="2"/>
  <c r="J29" i="1"/>
  <c r="J29" i="2"/>
  <c r="K29" i="1"/>
  <c r="K29" i="2"/>
  <c r="L29" i="1"/>
  <c r="L29" i="2"/>
  <c r="M29" i="1"/>
  <c r="N29" i="1"/>
  <c r="N29" i="2"/>
  <c r="O29" i="1"/>
  <c r="O29" i="2"/>
  <c r="P29" i="1"/>
  <c r="P29" i="2"/>
  <c r="Q29" i="1"/>
  <c r="R29" i="1"/>
  <c r="R29" i="2"/>
  <c r="S29" i="1"/>
  <c r="S29" i="2"/>
  <c r="T29" i="1"/>
  <c r="T29" i="2"/>
  <c r="U29" i="1"/>
  <c r="U29" i="2"/>
  <c r="V29" i="1"/>
  <c r="V29" i="2"/>
  <c r="W29" i="1"/>
  <c r="X29" i="1"/>
  <c r="X29" i="2"/>
  <c r="Y29" i="1"/>
  <c r="Y29" i="2"/>
  <c r="Z29" i="1"/>
  <c r="Z29" i="2"/>
  <c r="AA29" i="1"/>
  <c r="AA29" i="2"/>
  <c r="AB29" i="1"/>
  <c r="AB29" i="2"/>
  <c r="AC29" i="1"/>
  <c r="AC29" i="2"/>
  <c r="AD29" i="1"/>
  <c r="AD29" i="2"/>
  <c r="AE29" i="1"/>
  <c r="AE29" i="2"/>
  <c r="AF29" i="1"/>
  <c r="AG29" i="1"/>
  <c r="AH29" i="1"/>
  <c r="AH29" i="2"/>
  <c r="AI29" i="1"/>
  <c r="AI29" i="2"/>
  <c r="AJ29" i="1"/>
  <c r="AK29" i="1"/>
  <c r="AL29" i="1"/>
  <c r="AL29" i="2"/>
  <c r="AM29" i="1"/>
  <c r="AM29" i="2"/>
  <c r="AN29" i="1"/>
  <c r="AN29" i="2"/>
  <c r="AO29" i="1"/>
  <c r="AO29" i="2"/>
  <c r="AP29" i="1"/>
  <c r="AP29" i="2"/>
  <c r="AQ29" i="1"/>
  <c r="AQ29" i="2"/>
  <c r="AR29" i="1"/>
  <c r="AR29" i="2"/>
  <c r="AS29" i="1"/>
  <c r="AS29" i="2"/>
  <c r="AT29" i="1"/>
  <c r="AT29" i="2"/>
  <c r="AU29" i="1"/>
  <c r="AU29" i="2"/>
  <c r="AV29" i="1"/>
  <c r="AV29" i="2"/>
  <c r="AW29" i="1"/>
  <c r="AW29" i="2"/>
  <c r="AX29" i="1"/>
  <c r="AX29" i="2"/>
  <c r="AY29" i="1"/>
  <c r="AY29" i="2"/>
  <c r="AZ29" i="1"/>
  <c r="BA29" i="1"/>
  <c r="BA29" i="2"/>
  <c r="BB29" i="1"/>
  <c r="BB29" i="2"/>
  <c r="BC29" i="1"/>
  <c r="BC29" i="2"/>
  <c r="BD29" i="1"/>
  <c r="BE29" i="1"/>
  <c r="BF29" i="1"/>
  <c r="BF29" i="2"/>
  <c r="BG29" i="1"/>
  <c r="BG29" i="2"/>
  <c r="BH29" i="1"/>
  <c r="BI29" i="1"/>
  <c r="B30" i="1"/>
  <c r="B30" i="2"/>
  <c r="C30" i="1"/>
  <c r="C30" i="2"/>
  <c r="D30" i="1"/>
  <c r="D30" i="2"/>
  <c r="E30" i="1"/>
  <c r="E30" i="2"/>
  <c r="F30" i="1"/>
  <c r="F30" i="2"/>
  <c r="G30" i="1"/>
  <c r="G30" i="2"/>
  <c r="H30" i="1"/>
  <c r="H30" i="2"/>
  <c r="I30" i="1"/>
  <c r="I30" i="2"/>
  <c r="J30" i="1"/>
  <c r="J30" i="2"/>
  <c r="K30" i="1"/>
  <c r="K30" i="2"/>
  <c r="L30" i="1"/>
  <c r="M30" i="1"/>
  <c r="M30" i="2"/>
  <c r="N30" i="1"/>
  <c r="N30" i="2"/>
  <c r="O30" i="1"/>
  <c r="P30" i="1"/>
  <c r="P30" i="2"/>
  <c r="Q30" i="1"/>
  <c r="Q30" i="2"/>
  <c r="R30" i="1"/>
  <c r="R30" i="2"/>
  <c r="S30" i="1"/>
  <c r="S30" i="2"/>
  <c r="T30" i="1"/>
  <c r="U30" i="1"/>
  <c r="U30" i="2"/>
  <c r="V30" i="1"/>
  <c r="V30" i="2"/>
  <c r="W30" i="1"/>
  <c r="W30" i="2"/>
  <c r="X30" i="1"/>
  <c r="X30" i="2"/>
  <c r="Y30" i="1"/>
  <c r="Z30" i="1"/>
  <c r="Z30" i="2"/>
  <c r="AA30" i="1"/>
  <c r="AA30" i="2"/>
  <c r="AB30" i="1"/>
  <c r="AB30" i="2"/>
  <c r="AC30" i="1"/>
  <c r="AD30" i="1"/>
  <c r="AD30" i="2"/>
  <c r="AE30" i="1"/>
  <c r="AE30" i="2"/>
  <c r="AF30" i="1"/>
  <c r="AF30" i="2"/>
  <c r="AG30" i="1"/>
  <c r="AG30" i="2"/>
  <c r="AH30" i="1"/>
  <c r="AH30" i="2"/>
  <c r="AI30" i="1"/>
  <c r="AI30" i="2"/>
  <c r="AJ30" i="1"/>
  <c r="AJ30" i="2"/>
  <c r="AK30" i="1"/>
  <c r="AK30" i="2"/>
  <c r="AL30" i="1"/>
  <c r="AL30" i="2"/>
  <c r="AM30" i="1"/>
  <c r="AM30" i="2"/>
  <c r="AN30" i="1"/>
  <c r="AN30" i="2"/>
  <c r="AO30" i="1"/>
  <c r="AP30" i="1"/>
  <c r="AP30" i="2"/>
  <c r="AQ30" i="1"/>
  <c r="AQ30" i="2"/>
  <c r="AR30" i="1"/>
  <c r="AR30" i="2"/>
  <c r="AS30" i="1"/>
  <c r="AS30" i="2"/>
  <c r="AT30" i="1"/>
  <c r="AT30" i="2"/>
  <c r="AU30" i="1"/>
  <c r="AU30" i="2"/>
  <c r="AV30" i="1"/>
  <c r="AW30" i="1"/>
  <c r="AW30" i="2"/>
  <c r="AX30" i="1"/>
  <c r="AX30" i="2"/>
  <c r="AY30" i="1"/>
  <c r="AY30" i="2"/>
  <c r="AZ30" i="1"/>
  <c r="BA30" i="1"/>
  <c r="BA30" i="2"/>
  <c r="BB30" i="1"/>
  <c r="BB30" i="2"/>
  <c r="BC30" i="1"/>
  <c r="BC30" i="2"/>
  <c r="BD30" i="1"/>
  <c r="BE30" i="1"/>
  <c r="BE30" i="2"/>
  <c r="BF30" i="1"/>
  <c r="BF30" i="2"/>
  <c r="BG30" i="1"/>
  <c r="BG30" i="2"/>
  <c r="BH30" i="1"/>
  <c r="BI30" i="1"/>
  <c r="B31" i="1"/>
  <c r="B31" i="2"/>
  <c r="C31" i="1"/>
  <c r="C31" i="2"/>
  <c r="D31" i="1"/>
  <c r="D31" i="2"/>
  <c r="E31" i="1"/>
  <c r="E31" i="2"/>
  <c r="F31" i="1"/>
  <c r="F31" i="2"/>
  <c r="G31" i="1"/>
  <c r="G31" i="2"/>
  <c r="H31" i="1"/>
  <c r="H31" i="2"/>
  <c r="I31" i="1"/>
  <c r="I31" i="2"/>
  <c r="J31" i="1"/>
  <c r="J31" i="2"/>
  <c r="K31" i="1"/>
  <c r="L31" i="1"/>
  <c r="L31" i="2"/>
  <c r="M31" i="1"/>
  <c r="M31" i="2"/>
  <c r="N31" i="1"/>
  <c r="N31" i="2"/>
  <c r="O31" i="1"/>
  <c r="O31" i="2"/>
  <c r="P31" i="1"/>
  <c r="Q31" i="1"/>
  <c r="Q31" i="2"/>
  <c r="R31" i="1"/>
  <c r="R31" i="2"/>
  <c r="S31" i="1"/>
  <c r="S31" i="2"/>
  <c r="T31" i="1"/>
  <c r="T31" i="2"/>
  <c r="U31" i="1"/>
  <c r="U31" i="2"/>
  <c r="V31" i="1"/>
  <c r="V31" i="2"/>
  <c r="W31" i="1"/>
  <c r="W31" i="2"/>
  <c r="X31" i="1"/>
  <c r="X31" i="2"/>
  <c r="Y31" i="1"/>
  <c r="Y31" i="2"/>
  <c r="Z31" i="1"/>
  <c r="Z31" i="2"/>
  <c r="AA31" i="1"/>
  <c r="AA31" i="2"/>
  <c r="AB31" i="1"/>
  <c r="AB31" i="2"/>
  <c r="AC31" i="1"/>
  <c r="AC31" i="2"/>
  <c r="AD31" i="1"/>
  <c r="AD31" i="2"/>
  <c r="AE31" i="1"/>
  <c r="AE31" i="2"/>
  <c r="AF31" i="1"/>
  <c r="AF31" i="2"/>
  <c r="AG31" i="1"/>
  <c r="AG31" i="2"/>
  <c r="AH31" i="1"/>
  <c r="AH31" i="2"/>
  <c r="AI31" i="1"/>
  <c r="AI31" i="2"/>
  <c r="AJ31" i="1"/>
  <c r="AJ31" i="2"/>
  <c r="AK31" i="1"/>
  <c r="AL31" i="1"/>
  <c r="AL31" i="2"/>
  <c r="AM31" i="1"/>
  <c r="AM31" i="2"/>
  <c r="AN31" i="1"/>
  <c r="AO31" i="1"/>
  <c r="AP31" i="1"/>
  <c r="AP31" i="2"/>
  <c r="AQ31" i="1"/>
  <c r="AQ31" i="2"/>
  <c r="AR31" i="1"/>
  <c r="AS31" i="1"/>
  <c r="AS31" i="2"/>
  <c r="AT31" i="1"/>
  <c r="AT31" i="2"/>
  <c r="AU31" i="1"/>
  <c r="AU31" i="2"/>
  <c r="AV31" i="1"/>
  <c r="AV31" i="2"/>
  <c r="AW31" i="1"/>
  <c r="AW31" i="2"/>
  <c r="AX31" i="1"/>
  <c r="AX31" i="2"/>
  <c r="AY31" i="1"/>
  <c r="AY31" i="2"/>
  <c r="AZ31" i="1"/>
  <c r="BA31" i="1"/>
  <c r="BA31" i="2"/>
  <c r="BB31" i="1"/>
  <c r="BB31" i="2"/>
  <c r="BC31" i="1"/>
  <c r="BC31" i="2"/>
  <c r="BD31" i="1"/>
  <c r="BE31" i="1"/>
  <c r="BE31" i="2"/>
  <c r="BF31" i="1"/>
  <c r="BF31" i="2"/>
  <c r="BG31" i="1"/>
  <c r="BH31" i="1"/>
  <c r="BI31" i="1"/>
  <c r="B32" i="1"/>
  <c r="B32" i="2"/>
  <c r="C32" i="1"/>
  <c r="D32" i="1"/>
  <c r="D32" i="2"/>
  <c r="E32" i="1"/>
  <c r="E32" i="2"/>
  <c r="F32" i="1"/>
  <c r="F32" i="2"/>
  <c r="G32" i="1"/>
  <c r="H32" i="1"/>
  <c r="H32" i="2"/>
  <c r="I32" i="1"/>
  <c r="I32" i="2"/>
  <c r="J32" i="1"/>
  <c r="J32" i="2"/>
  <c r="K32" i="1"/>
  <c r="K32" i="2"/>
  <c r="L32" i="1"/>
  <c r="L32" i="2"/>
  <c r="M32" i="1"/>
  <c r="M32" i="2"/>
  <c r="N32" i="1"/>
  <c r="N32" i="2"/>
  <c r="O32" i="1"/>
  <c r="O32" i="2"/>
  <c r="P32" i="1"/>
  <c r="P32" i="2"/>
  <c r="Q32" i="1"/>
  <c r="Q32" i="2"/>
  <c r="R32" i="1"/>
  <c r="S32" i="1"/>
  <c r="T32" i="1"/>
  <c r="T32" i="2"/>
  <c r="U32" i="1"/>
  <c r="V32" i="1"/>
  <c r="V32" i="2"/>
  <c r="W32" i="1"/>
  <c r="W32" i="2"/>
  <c r="X32" i="1"/>
  <c r="Y32" i="1"/>
  <c r="Y32" i="2"/>
  <c r="Z32" i="1"/>
  <c r="Z32" i="2"/>
  <c r="AA32" i="1"/>
  <c r="AB32" i="1"/>
  <c r="AC32" i="1"/>
  <c r="AC32" i="2"/>
  <c r="AD32" i="1"/>
  <c r="AD32" i="2"/>
  <c r="AE32" i="1"/>
  <c r="AE32" i="2"/>
  <c r="AF32" i="1"/>
  <c r="AF32" i="2"/>
  <c r="AG32" i="1"/>
  <c r="AG32" i="2"/>
  <c r="AH32" i="1"/>
  <c r="AH32" i="2"/>
  <c r="AI32" i="1"/>
  <c r="AI32" i="2"/>
  <c r="AJ32" i="1"/>
  <c r="AJ32" i="2"/>
  <c r="AK32" i="1"/>
  <c r="AK32" i="2"/>
  <c r="AL32" i="1"/>
  <c r="AL32" i="2"/>
  <c r="AM32" i="1"/>
  <c r="AM32" i="2"/>
  <c r="AN32" i="1"/>
  <c r="AN32" i="2"/>
  <c r="AO32" i="1"/>
  <c r="AO32" i="2"/>
  <c r="AP32" i="1"/>
  <c r="AP32" i="2"/>
  <c r="AQ32" i="1"/>
  <c r="AQ32" i="2"/>
  <c r="AR32" i="1"/>
  <c r="AR32" i="2"/>
  <c r="AS32" i="1"/>
  <c r="AT32" i="1"/>
  <c r="AT32" i="2"/>
  <c r="AU32" i="1"/>
  <c r="AV32" i="1"/>
  <c r="AW32" i="1"/>
  <c r="AW32" i="2"/>
  <c r="AX32" i="1"/>
  <c r="AX32" i="2"/>
  <c r="AY32" i="1"/>
  <c r="AY32" i="2"/>
  <c r="AZ32" i="1"/>
  <c r="AZ32" i="2"/>
  <c r="BA32" i="1"/>
  <c r="BB32" i="1"/>
  <c r="BB32" i="2"/>
  <c r="BC32" i="1"/>
  <c r="BC32" i="2"/>
  <c r="BD32" i="1"/>
  <c r="BE32" i="1"/>
  <c r="BF32" i="1"/>
  <c r="BF32" i="2"/>
  <c r="BG32" i="1"/>
  <c r="BG32" i="2"/>
  <c r="BH32" i="1"/>
  <c r="BI32" i="1"/>
  <c r="BI32" i="2"/>
  <c r="B33" i="1"/>
  <c r="B33" i="2"/>
  <c r="C33" i="1"/>
  <c r="C33" i="2"/>
  <c r="D33" i="1"/>
  <c r="D33" i="2"/>
  <c r="E33" i="1"/>
  <c r="E33" i="2"/>
  <c r="F33" i="1"/>
  <c r="F33" i="2"/>
  <c r="G33" i="1"/>
  <c r="G33" i="2"/>
  <c r="H33" i="1"/>
  <c r="H33" i="2"/>
  <c r="I33" i="1"/>
  <c r="J33" i="1"/>
  <c r="J33" i="2"/>
  <c r="K33" i="1"/>
  <c r="K33" i="2"/>
  <c r="L33" i="1"/>
  <c r="L33" i="2"/>
  <c r="M33" i="1"/>
  <c r="M33" i="2"/>
  <c r="N33" i="1"/>
  <c r="N33" i="2"/>
  <c r="O33" i="1"/>
  <c r="O33" i="2"/>
  <c r="P33" i="1"/>
  <c r="P33" i="2"/>
  <c r="Q33" i="1"/>
  <c r="Q33" i="2"/>
  <c r="R33" i="1"/>
  <c r="R33" i="2"/>
  <c r="S33" i="1"/>
  <c r="S33" i="2"/>
  <c r="T33" i="1"/>
  <c r="T33" i="2"/>
  <c r="U33" i="1"/>
  <c r="V33" i="1"/>
  <c r="V33" i="2"/>
  <c r="W33" i="1"/>
  <c r="X33" i="1"/>
  <c r="X33" i="2"/>
  <c r="Y33" i="1"/>
  <c r="Y33" i="2"/>
  <c r="Z33" i="1"/>
  <c r="Z33" i="2"/>
  <c r="AA33" i="1"/>
  <c r="AA33" i="2"/>
  <c r="AB33" i="1"/>
  <c r="AB33" i="2"/>
  <c r="AC33" i="1"/>
  <c r="AC33" i="2"/>
  <c r="AD33" i="1"/>
  <c r="AD33" i="2"/>
  <c r="AE33" i="1"/>
  <c r="AE33" i="2"/>
  <c r="AF33" i="1"/>
  <c r="AG33" i="1"/>
  <c r="AG33" i="2"/>
  <c r="AH33" i="1"/>
  <c r="AH33" i="2"/>
  <c r="AI33" i="1"/>
  <c r="AI33" i="2"/>
  <c r="AJ33" i="1"/>
  <c r="AK33" i="1"/>
  <c r="AK33" i="2"/>
  <c r="AL33" i="1"/>
  <c r="AL33" i="2"/>
  <c r="AM33" i="1"/>
  <c r="AM33" i="2"/>
  <c r="AN33" i="1"/>
  <c r="AN33" i="2"/>
  <c r="AO33" i="1"/>
  <c r="AO33" i="2"/>
  <c r="AP33" i="1"/>
  <c r="AP33" i="2"/>
  <c r="AQ33" i="1"/>
  <c r="AQ33" i="2"/>
  <c r="AR33" i="1"/>
  <c r="AR33" i="2"/>
  <c r="AS33" i="1"/>
  <c r="AT33" i="1"/>
  <c r="AT33" i="2"/>
  <c r="AU33" i="1"/>
  <c r="AU33" i="2"/>
  <c r="AV33" i="1"/>
  <c r="AV33" i="2"/>
  <c r="AW33" i="1"/>
  <c r="AX33" i="1"/>
  <c r="AX33" i="2"/>
  <c r="AY33" i="1"/>
  <c r="AY33" i="2"/>
  <c r="AZ33" i="1"/>
  <c r="BA33" i="1"/>
  <c r="BB33" i="1"/>
  <c r="BB33" i="2"/>
  <c r="BC33" i="1"/>
  <c r="BC33" i="2"/>
  <c r="BD33" i="1"/>
  <c r="BE33" i="1"/>
  <c r="BF33" i="1"/>
  <c r="BF33" i="2"/>
  <c r="BG33" i="1"/>
  <c r="BG33" i="2"/>
  <c r="BH33" i="1"/>
  <c r="BI33" i="1"/>
  <c r="B34" i="1"/>
  <c r="B34" i="2"/>
  <c r="C34" i="1"/>
  <c r="D34" i="1"/>
  <c r="D34" i="2"/>
  <c r="E34" i="1"/>
  <c r="F34" i="1"/>
  <c r="F34" i="2"/>
  <c r="G34" i="1"/>
  <c r="G34" i="2"/>
  <c r="H34" i="1"/>
  <c r="H34" i="2"/>
  <c r="I34" i="1"/>
  <c r="I34" i="2"/>
  <c r="J34" i="1"/>
  <c r="J34" i="2"/>
  <c r="K34" i="1"/>
  <c r="K34" i="2"/>
  <c r="L34" i="1"/>
  <c r="L34" i="2"/>
  <c r="M34" i="1"/>
  <c r="M34" i="2"/>
  <c r="N34" i="1"/>
  <c r="N34" i="2"/>
  <c r="O34" i="1"/>
  <c r="O34" i="2"/>
  <c r="P34" i="1"/>
  <c r="P34" i="2"/>
  <c r="Q34" i="1"/>
  <c r="Q34" i="2"/>
  <c r="R34" i="1"/>
  <c r="R34" i="2"/>
  <c r="S34" i="1"/>
  <c r="S34" i="2"/>
  <c r="T34" i="1"/>
  <c r="T34" i="2"/>
  <c r="U34" i="1"/>
  <c r="U34" i="2"/>
  <c r="V34" i="1"/>
  <c r="V34" i="2"/>
  <c r="W34" i="1"/>
  <c r="W34" i="2"/>
  <c r="X34" i="1"/>
  <c r="X34" i="2"/>
  <c r="Y34" i="1"/>
  <c r="Z34" i="1"/>
  <c r="AA34" i="1"/>
  <c r="AA34" i="2"/>
  <c r="AB34" i="1"/>
  <c r="AB34" i="2"/>
  <c r="AC34" i="1"/>
  <c r="AC34" i="2"/>
  <c r="AD34" i="1"/>
  <c r="AD34" i="2"/>
  <c r="AE34" i="1"/>
  <c r="AE34" i="2"/>
  <c r="AF34" i="1"/>
  <c r="AF34" i="2"/>
  <c r="AG34" i="1"/>
  <c r="AH34" i="1"/>
  <c r="AH34" i="2"/>
  <c r="AI34" i="1"/>
  <c r="AI34" i="2"/>
  <c r="AJ34" i="1"/>
  <c r="AJ34" i="2"/>
  <c r="AK34" i="1"/>
  <c r="AK34" i="2"/>
  <c r="AL34" i="1"/>
  <c r="AL34" i="2"/>
  <c r="AM34" i="1"/>
  <c r="AM34" i="2"/>
  <c r="AN34" i="1"/>
  <c r="AN34" i="2"/>
  <c r="AO34" i="1"/>
  <c r="AO34" i="2"/>
  <c r="AP34" i="1"/>
  <c r="AP34" i="2"/>
  <c r="AQ34" i="1"/>
  <c r="AQ34" i="2"/>
  <c r="AR34" i="1"/>
  <c r="AR34" i="2"/>
  <c r="AS34" i="1"/>
  <c r="AS34" i="2"/>
  <c r="AT34" i="1"/>
  <c r="AT34" i="2"/>
  <c r="AU34" i="1"/>
  <c r="AU34" i="2"/>
  <c r="AV34" i="1"/>
  <c r="AW34" i="1"/>
  <c r="AX34" i="1"/>
  <c r="AX34" i="2"/>
  <c r="AY34" i="1"/>
  <c r="AY34" i="2"/>
  <c r="AZ34" i="1"/>
  <c r="AZ34" i="2"/>
  <c r="BA34" i="1"/>
  <c r="BA34" i="2"/>
  <c r="BB34" i="1"/>
  <c r="BB34" i="2"/>
  <c r="BC34" i="1"/>
  <c r="BC34" i="2"/>
  <c r="BD34" i="1"/>
  <c r="BE34" i="1"/>
  <c r="BE34" i="2"/>
  <c r="BF34" i="1"/>
  <c r="BG34" i="1"/>
  <c r="BG34" i="2"/>
  <c r="BH34" i="1"/>
  <c r="BI34" i="1"/>
  <c r="B35" i="1"/>
  <c r="B35" i="2"/>
  <c r="C35" i="1"/>
  <c r="C35" i="2"/>
  <c r="D35" i="1"/>
  <c r="D35" i="2"/>
  <c r="E35" i="1"/>
  <c r="E35" i="2"/>
  <c r="F35" i="1"/>
  <c r="F35" i="2"/>
  <c r="G35" i="1"/>
  <c r="G35" i="2"/>
  <c r="H35" i="1"/>
  <c r="H35" i="2"/>
  <c r="I35" i="1"/>
  <c r="I35" i="2"/>
  <c r="J35" i="1"/>
  <c r="J35" i="2"/>
  <c r="K35" i="1"/>
  <c r="K35" i="2"/>
  <c r="L35" i="1"/>
  <c r="L35" i="2"/>
  <c r="M35" i="1"/>
  <c r="N35" i="1"/>
  <c r="N35" i="2"/>
  <c r="O35" i="1"/>
  <c r="P35" i="1"/>
  <c r="P35" i="2"/>
  <c r="Q35" i="1"/>
  <c r="Q35" i="2"/>
  <c r="R35" i="1"/>
  <c r="R35" i="2"/>
  <c r="S35" i="1"/>
  <c r="S35" i="2"/>
  <c r="T35" i="1"/>
  <c r="T35" i="2"/>
  <c r="U35" i="1"/>
  <c r="U35" i="2"/>
  <c r="V35" i="1"/>
  <c r="W35" i="1"/>
  <c r="X35" i="1"/>
  <c r="X35" i="2"/>
  <c r="Y35" i="1"/>
  <c r="Z35" i="1"/>
  <c r="Z35" i="2"/>
  <c r="AA35" i="1"/>
  <c r="AA35" i="2"/>
  <c r="AB35" i="1"/>
  <c r="AB35" i="2"/>
  <c r="AC35" i="1"/>
  <c r="AC35" i="2"/>
  <c r="AD35" i="1"/>
  <c r="AD35" i="2"/>
  <c r="AE35" i="1"/>
  <c r="AE35" i="2"/>
  <c r="AF35" i="1"/>
  <c r="AF35" i="2"/>
  <c r="AG35" i="1"/>
  <c r="AG35" i="2"/>
  <c r="AH35" i="1"/>
  <c r="AH35" i="2"/>
  <c r="AI35" i="1"/>
  <c r="AI35" i="2"/>
  <c r="AJ35" i="1"/>
  <c r="AJ35" i="2"/>
  <c r="AK35" i="1"/>
  <c r="AK35" i="2"/>
  <c r="AL35" i="1"/>
  <c r="AL35" i="2"/>
  <c r="AM35" i="1"/>
  <c r="AM35" i="2"/>
  <c r="AN35" i="1"/>
  <c r="AO35" i="1"/>
  <c r="AP35" i="1"/>
  <c r="AP35" i="2"/>
  <c r="AQ35" i="1"/>
  <c r="AQ35" i="2"/>
  <c r="AR35" i="1"/>
  <c r="AS35" i="1"/>
  <c r="AS35" i="2"/>
  <c r="AT35" i="1"/>
  <c r="AT35" i="2"/>
  <c r="AU35" i="1"/>
  <c r="AU35" i="2"/>
  <c r="AV35" i="1"/>
  <c r="AV35" i="2"/>
  <c r="AW35" i="1"/>
  <c r="AW35" i="2"/>
  <c r="AX35" i="1"/>
  <c r="AX35" i="2"/>
  <c r="AY35" i="1"/>
  <c r="AY35" i="2"/>
  <c r="AZ35" i="1"/>
  <c r="BA35" i="1"/>
  <c r="BA35" i="2"/>
  <c r="BB35" i="1"/>
  <c r="BC35" i="1"/>
  <c r="BC35" i="2"/>
  <c r="BD35" i="1"/>
  <c r="BD35" i="2"/>
  <c r="BE35" i="1"/>
  <c r="BE35" i="2"/>
  <c r="BF35" i="1"/>
  <c r="BF35" i="2"/>
  <c r="BG35" i="1"/>
  <c r="BG35" i="2"/>
  <c r="BH35" i="1"/>
  <c r="BI35" i="1"/>
  <c r="B36" i="1"/>
  <c r="B36" i="2"/>
  <c r="C36" i="1"/>
  <c r="C36" i="2"/>
  <c r="D36" i="1"/>
  <c r="D36" i="2"/>
  <c r="E36" i="1"/>
  <c r="E36" i="2"/>
  <c r="F36" i="1"/>
  <c r="F36" i="2"/>
  <c r="G36" i="1"/>
  <c r="G36" i="2"/>
  <c r="H36" i="1"/>
  <c r="H36" i="2"/>
  <c r="I36" i="1"/>
  <c r="J36" i="1"/>
  <c r="J36" i="2"/>
  <c r="K36" i="1"/>
  <c r="L36" i="1"/>
  <c r="L36" i="2"/>
  <c r="M36" i="1"/>
  <c r="M36" i="2"/>
  <c r="N36" i="1"/>
  <c r="N36" i="2"/>
  <c r="O36" i="1"/>
  <c r="O36" i="2"/>
  <c r="P36" i="1"/>
  <c r="P36" i="2"/>
  <c r="Q36" i="1"/>
  <c r="Q36" i="2"/>
  <c r="R36" i="1"/>
  <c r="R36" i="2"/>
  <c r="S36" i="1"/>
  <c r="T36" i="1"/>
  <c r="T36" i="2"/>
  <c r="U36" i="1"/>
  <c r="U36" i="2"/>
  <c r="V36" i="1"/>
  <c r="V36" i="2"/>
  <c r="W36" i="1"/>
  <c r="W36" i="2"/>
  <c r="X36" i="1"/>
  <c r="Y36" i="1"/>
  <c r="Y36" i="2"/>
  <c r="Z36" i="1"/>
  <c r="Z36" i="2"/>
  <c r="AA36" i="1"/>
  <c r="AB36" i="1"/>
  <c r="AC36" i="1"/>
  <c r="AD36" i="1"/>
  <c r="AD36" i="2"/>
  <c r="AE36" i="1"/>
  <c r="AE36" i="2"/>
  <c r="AF36" i="1"/>
  <c r="AF36" i="2"/>
  <c r="AG36" i="1"/>
  <c r="AH36" i="1"/>
  <c r="AH36" i="2"/>
  <c r="AI36" i="1"/>
  <c r="AI36" i="2"/>
  <c r="AJ36" i="1"/>
  <c r="AJ36" i="2"/>
  <c r="AK36" i="1"/>
  <c r="AL36" i="1"/>
  <c r="AL36" i="2"/>
  <c r="AM36" i="1"/>
  <c r="AM36" i="2"/>
  <c r="AN36" i="1"/>
  <c r="AN36" i="2"/>
  <c r="AO36" i="1"/>
  <c r="AP36" i="1"/>
  <c r="AP36" i="2"/>
  <c r="AQ36" i="1"/>
  <c r="AQ36" i="2"/>
  <c r="AR36" i="1"/>
  <c r="AR36" i="2"/>
  <c r="AS36" i="1"/>
  <c r="AS36" i="2"/>
  <c r="AT36" i="1"/>
  <c r="AT36" i="2"/>
  <c r="AU36" i="1"/>
  <c r="AU36" i="2"/>
  <c r="AV36" i="1"/>
  <c r="AW36" i="1"/>
  <c r="AW36" i="2"/>
  <c r="AX36" i="1"/>
  <c r="AX36" i="2"/>
  <c r="AY36" i="1"/>
  <c r="AY36" i="2"/>
  <c r="AZ36" i="1"/>
  <c r="AZ36" i="2"/>
  <c r="BA36" i="1"/>
  <c r="BA36" i="2"/>
  <c r="BB36" i="1"/>
  <c r="BB36" i="2"/>
  <c r="BC36" i="1"/>
  <c r="BC36" i="2"/>
  <c r="BD36" i="1"/>
  <c r="BE36" i="1"/>
  <c r="BF36" i="1"/>
  <c r="BF36" i="2"/>
  <c r="BG36" i="1"/>
  <c r="BG36" i="2"/>
  <c r="BH36" i="1"/>
  <c r="BI36" i="1"/>
  <c r="BI36" i="2"/>
  <c r="B37" i="1"/>
  <c r="B37" i="2"/>
  <c r="C37" i="1"/>
  <c r="C37" i="2"/>
  <c r="D37" i="1"/>
  <c r="E37" i="1"/>
  <c r="F37" i="1"/>
  <c r="F37" i="2"/>
  <c r="G37" i="1"/>
  <c r="G37" i="2"/>
  <c r="H37" i="1"/>
  <c r="H37" i="2"/>
  <c r="I37" i="1"/>
  <c r="I37" i="2"/>
  <c r="J37" i="1"/>
  <c r="J37" i="2"/>
  <c r="K37" i="1"/>
  <c r="K37" i="2"/>
  <c r="L37" i="1"/>
  <c r="L37" i="2"/>
  <c r="M37" i="1"/>
  <c r="N37" i="1"/>
  <c r="N37" i="2"/>
  <c r="O37" i="1"/>
  <c r="O37" i="2"/>
  <c r="P37" i="1"/>
  <c r="P37" i="2"/>
  <c r="Q37" i="1"/>
  <c r="R37" i="1"/>
  <c r="R37" i="2"/>
  <c r="S37" i="1"/>
  <c r="S37" i="2"/>
  <c r="T37" i="1"/>
  <c r="T37" i="2"/>
  <c r="U37" i="1"/>
  <c r="V37" i="1"/>
  <c r="V37" i="2"/>
  <c r="W37" i="1"/>
  <c r="X37" i="1"/>
  <c r="X37" i="2"/>
  <c r="Y37" i="1"/>
  <c r="Y37" i="2"/>
  <c r="Z37" i="1"/>
  <c r="Z37" i="2"/>
  <c r="AA37" i="1"/>
  <c r="AA37" i="2"/>
  <c r="AB37" i="1"/>
  <c r="AB37" i="2"/>
  <c r="AC37" i="1"/>
  <c r="AD37" i="1"/>
  <c r="AD37" i="2"/>
  <c r="AE37" i="1"/>
  <c r="AE37" i="2"/>
  <c r="AF37" i="1"/>
  <c r="AG37" i="1"/>
  <c r="AG37" i="2"/>
  <c r="AH37" i="1"/>
  <c r="AH37" i="2"/>
  <c r="AI37" i="1"/>
  <c r="AI37" i="2"/>
  <c r="AJ37" i="1"/>
  <c r="AK37" i="1"/>
  <c r="AK37" i="2"/>
  <c r="AL37" i="1"/>
  <c r="AL37" i="2"/>
  <c r="AM37" i="1"/>
  <c r="AM37" i="2"/>
  <c r="AN37" i="1"/>
  <c r="AN37" i="2"/>
  <c r="AO37" i="1"/>
  <c r="AO37" i="2"/>
  <c r="AP37" i="1"/>
  <c r="AP37" i="2"/>
  <c r="AQ37" i="1"/>
  <c r="AQ37" i="2"/>
  <c r="AR37" i="1"/>
  <c r="AR37" i="2"/>
  <c r="AS37" i="1"/>
  <c r="AT37" i="1"/>
  <c r="AT37" i="2"/>
  <c r="AU37" i="1"/>
  <c r="AU37" i="2"/>
  <c r="AV37" i="1"/>
  <c r="AV37" i="2"/>
  <c r="AW37" i="1"/>
  <c r="AW37" i="2"/>
  <c r="AX37" i="1"/>
  <c r="AX37" i="2"/>
  <c r="AY37" i="1"/>
  <c r="AY37" i="2"/>
  <c r="AZ37" i="1"/>
  <c r="BA37" i="1"/>
  <c r="BB37" i="1"/>
  <c r="BB37" i="2"/>
  <c r="BC37" i="1"/>
  <c r="BC37" i="2"/>
  <c r="BD37" i="1"/>
  <c r="BD37" i="2"/>
  <c r="BE37" i="1"/>
  <c r="BF37" i="1"/>
  <c r="BF37" i="2"/>
  <c r="BG37" i="1"/>
  <c r="BG37" i="2"/>
  <c r="BH37" i="1"/>
  <c r="BI37" i="1"/>
  <c r="B38" i="1"/>
  <c r="B38" i="2"/>
  <c r="C38" i="1"/>
  <c r="D38" i="1"/>
  <c r="D38" i="2"/>
  <c r="E38" i="1"/>
  <c r="E38" i="2"/>
  <c r="F38" i="1"/>
  <c r="F38" i="2"/>
  <c r="G38" i="1"/>
  <c r="H38" i="1"/>
  <c r="H38" i="2"/>
  <c r="I38" i="1"/>
  <c r="I38" i="2"/>
  <c r="J38" i="1"/>
  <c r="J38" i="2"/>
  <c r="K38" i="1"/>
  <c r="K38" i="2"/>
  <c r="L38" i="1"/>
  <c r="L38" i="2"/>
  <c r="M38" i="1"/>
  <c r="M38" i="2"/>
  <c r="N38" i="1"/>
  <c r="N38" i="2"/>
  <c r="O38" i="1"/>
  <c r="O38" i="2"/>
  <c r="P38" i="1"/>
  <c r="P38" i="2"/>
  <c r="Q38" i="1"/>
  <c r="Q38" i="2"/>
  <c r="R38" i="1"/>
  <c r="R38" i="2"/>
  <c r="S38" i="1"/>
  <c r="S38" i="2"/>
  <c r="T38" i="1"/>
  <c r="U38" i="1"/>
  <c r="V38" i="1"/>
  <c r="V38" i="2"/>
  <c r="W38" i="1"/>
  <c r="W38" i="2"/>
  <c r="X38" i="1"/>
  <c r="X38" i="2"/>
  <c r="Y38" i="1"/>
  <c r="Y38" i="2"/>
  <c r="Z38" i="1"/>
  <c r="Z38" i="2"/>
  <c r="AA38" i="1"/>
  <c r="AA38" i="2"/>
  <c r="AB38" i="1"/>
  <c r="AB38" i="2"/>
  <c r="AC38" i="1"/>
  <c r="AC38" i="2"/>
  <c r="AD38" i="1"/>
  <c r="AD38" i="2"/>
  <c r="AE38" i="1"/>
  <c r="AE38" i="2"/>
  <c r="AF38" i="1"/>
  <c r="AF38" i="2"/>
  <c r="AG38" i="1"/>
  <c r="AG38" i="2"/>
  <c r="AH38" i="1"/>
  <c r="AH38" i="2"/>
  <c r="AI38" i="1"/>
  <c r="AJ38" i="1"/>
  <c r="AJ38" i="2"/>
  <c r="AK38" i="1"/>
  <c r="AK38" i="2"/>
  <c r="AL38" i="1"/>
  <c r="AL38" i="2"/>
  <c r="AM38" i="1"/>
  <c r="AM38" i="2"/>
  <c r="AN38" i="1"/>
  <c r="AN38" i="2"/>
  <c r="AO38" i="1"/>
  <c r="AO38" i="2"/>
  <c r="AP38" i="1"/>
  <c r="AP38" i="2"/>
  <c r="AQ38" i="1"/>
  <c r="AQ38" i="2"/>
  <c r="AR38" i="1"/>
  <c r="AR38" i="2"/>
  <c r="AS38" i="1"/>
  <c r="AS38" i="2"/>
  <c r="AT38" i="1"/>
  <c r="AT38" i="2"/>
  <c r="AU38" i="1"/>
  <c r="AU38" i="2"/>
  <c r="AV38" i="1"/>
  <c r="AW38" i="1"/>
  <c r="AX38" i="1"/>
  <c r="AX38" i="2"/>
  <c r="AY38" i="1"/>
  <c r="AY38" i="2"/>
  <c r="AZ38" i="1"/>
  <c r="AZ38" i="2"/>
  <c r="BA38" i="1"/>
  <c r="BB38" i="1"/>
  <c r="BB38" i="2"/>
  <c r="BC38" i="1"/>
  <c r="BD38" i="1"/>
  <c r="BE38" i="1"/>
  <c r="BE38" i="2"/>
  <c r="BF38" i="1"/>
  <c r="BF38" i="2"/>
  <c r="BG38" i="1"/>
  <c r="BG38" i="2"/>
  <c r="BH38" i="1"/>
  <c r="BH38" i="2"/>
  <c r="BI38" i="1"/>
  <c r="B39" i="1"/>
  <c r="B39" i="2"/>
  <c r="C39" i="1"/>
  <c r="C39" i="2"/>
  <c r="D39" i="1"/>
  <c r="D39" i="2"/>
  <c r="E39" i="1"/>
  <c r="E39" i="2"/>
  <c r="F39" i="1"/>
  <c r="F39" i="2"/>
  <c r="G39" i="1"/>
  <c r="G39" i="2"/>
  <c r="H39" i="1"/>
  <c r="H39" i="2"/>
  <c r="I39" i="1"/>
  <c r="I39" i="2"/>
  <c r="J39" i="1"/>
  <c r="J39" i="2"/>
  <c r="K39" i="1"/>
  <c r="K39" i="2"/>
  <c r="L39" i="1"/>
  <c r="L39" i="2"/>
  <c r="M39" i="1"/>
  <c r="M39" i="2"/>
  <c r="D38" i="17"/>
  <c r="N39" i="1"/>
  <c r="N39" i="2"/>
  <c r="O39" i="1"/>
  <c r="O39" i="2"/>
  <c r="P39" i="1"/>
  <c r="Q39" i="1"/>
  <c r="Q39" i="2"/>
  <c r="R39" i="1"/>
  <c r="R39" i="2"/>
  <c r="S39" i="1"/>
  <c r="S39" i="2"/>
  <c r="T39" i="1"/>
  <c r="T39" i="2"/>
  <c r="U39" i="1"/>
  <c r="U39" i="2"/>
  <c r="V39" i="1"/>
  <c r="V39" i="2"/>
  <c r="W39" i="1"/>
  <c r="W39" i="2"/>
  <c r="X39" i="1"/>
  <c r="X39" i="2"/>
  <c r="Y39" i="1"/>
  <c r="Z39" i="1"/>
  <c r="Z39" i="2"/>
  <c r="AA39" i="1"/>
  <c r="AA39" i="2"/>
  <c r="AB39" i="1"/>
  <c r="AB39" i="2"/>
  <c r="AC39" i="1"/>
  <c r="AC39" i="2"/>
  <c r="AD39" i="1"/>
  <c r="AD39" i="2"/>
  <c r="AE39" i="1"/>
  <c r="AE39" i="2"/>
  <c r="AF39" i="1"/>
  <c r="AF39" i="2"/>
  <c r="AG39" i="1"/>
  <c r="AG39" i="2"/>
  <c r="AH39" i="1"/>
  <c r="AH39" i="2"/>
  <c r="AI39" i="1"/>
  <c r="AI39" i="2"/>
  <c r="AJ39" i="1"/>
  <c r="AJ39" i="2"/>
  <c r="AK39" i="1"/>
  <c r="AK39" i="2"/>
  <c r="AL39" i="1"/>
  <c r="AL39" i="2"/>
  <c r="AM39" i="1"/>
  <c r="AM39" i="2"/>
  <c r="AN39" i="1"/>
  <c r="AO39" i="1"/>
  <c r="AO39" i="2"/>
  <c r="AP39" i="1"/>
  <c r="AP39" i="2"/>
  <c r="AQ39" i="1"/>
  <c r="AQ39" i="2"/>
  <c r="AR39" i="1"/>
  <c r="AS39" i="1"/>
  <c r="AT39" i="1"/>
  <c r="AT39" i="2"/>
  <c r="AU39" i="1"/>
  <c r="AU39" i="2"/>
  <c r="AV39" i="1"/>
  <c r="AV39" i="2"/>
  <c r="AW39" i="1"/>
  <c r="AX39" i="1"/>
  <c r="AX39" i="2"/>
  <c r="AY39" i="1"/>
  <c r="AY39" i="2"/>
  <c r="AZ39" i="1"/>
  <c r="BA39" i="1"/>
  <c r="BA39" i="2"/>
  <c r="BB39" i="1"/>
  <c r="BB39" i="2"/>
  <c r="BC39" i="1"/>
  <c r="BC39" i="2"/>
  <c r="BD39" i="1"/>
  <c r="BD39" i="2"/>
  <c r="BE39" i="1"/>
  <c r="BE39" i="2"/>
  <c r="BF39" i="1"/>
  <c r="BF39" i="2"/>
  <c r="BG39" i="1"/>
  <c r="BG39" i="2"/>
  <c r="BH39" i="1"/>
  <c r="BI39" i="1"/>
  <c r="B40" i="1"/>
  <c r="B40" i="2"/>
  <c r="C40" i="1"/>
  <c r="D40" i="1"/>
  <c r="D40" i="2"/>
  <c r="E40" i="1"/>
  <c r="E40" i="2"/>
  <c r="F40" i="1"/>
  <c r="F40" i="2"/>
  <c r="G40" i="1"/>
  <c r="G40" i="2"/>
  <c r="H40" i="1"/>
  <c r="H40" i="2"/>
  <c r="I40" i="1"/>
  <c r="I40" i="2"/>
  <c r="J40" i="1"/>
  <c r="K40" i="1"/>
  <c r="K40" i="2"/>
  <c r="L40" i="1"/>
  <c r="L40" i="2"/>
  <c r="M40" i="1"/>
  <c r="M40" i="2"/>
  <c r="N40" i="1"/>
  <c r="N40" i="2"/>
  <c r="O40" i="1"/>
  <c r="P40" i="1"/>
  <c r="P40" i="2"/>
  <c r="Q40" i="1"/>
  <c r="Q40" i="2"/>
  <c r="R40" i="1"/>
  <c r="R40" i="2"/>
  <c r="S40" i="1"/>
  <c r="T40" i="1"/>
  <c r="T40" i="2"/>
  <c r="U40" i="1"/>
  <c r="U40" i="2"/>
  <c r="V40" i="1"/>
  <c r="V40" i="2"/>
  <c r="W40" i="1"/>
  <c r="W40" i="2"/>
  <c r="X40" i="1"/>
  <c r="Y40" i="1"/>
  <c r="Y40" i="2"/>
  <c r="Z40" i="1"/>
  <c r="Z40" i="2"/>
  <c r="AA40" i="1"/>
  <c r="AB40" i="1"/>
  <c r="AC40" i="1"/>
  <c r="AC40" i="2"/>
  <c r="AD40" i="1"/>
  <c r="AD40" i="2"/>
  <c r="AE40" i="1"/>
  <c r="AE40" i="2"/>
  <c r="AF40" i="1"/>
  <c r="AF40" i="2"/>
  <c r="AG40" i="1"/>
  <c r="AH40" i="1"/>
  <c r="AH40" i="2"/>
  <c r="AI40" i="1"/>
  <c r="AI40" i="2"/>
  <c r="AJ40" i="1"/>
  <c r="AJ40" i="2"/>
  <c r="AK40" i="1"/>
  <c r="AL40" i="1"/>
  <c r="AL40" i="2"/>
  <c r="AM40" i="1"/>
  <c r="AM40" i="2"/>
  <c r="AN40" i="1"/>
  <c r="AN40" i="2"/>
  <c r="AO40" i="1"/>
  <c r="AP40" i="1"/>
  <c r="AP40" i="2"/>
  <c r="AQ40" i="1"/>
  <c r="AQ40" i="2"/>
  <c r="AR40" i="1"/>
  <c r="AR40" i="2"/>
  <c r="AS40" i="1"/>
  <c r="AS40" i="2"/>
  <c r="AT40" i="1"/>
  <c r="AT40" i="2"/>
  <c r="AU40" i="1"/>
  <c r="AU40" i="2"/>
  <c r="AV40" i="1"/>
  <c r="AW40" i="1"/>
  <c r="AW40" i="2"/>
  <c r="AX40" i="1"/>
  <c r="AX40" i="2"/>
  <c r="AY40" i="1"/>
  <c r="AY40" i="2"/>
  <c r="AZ40" i="1"/>
  <c r="AZ40" i="2"/>
  <c r="BA40" i="1"/>
  <c r="BA40" i="2"/>
  <c r="BB40" i="1"/>
  <c r="BB40" i="2"/>
  <c r="BC40" i="1"/>
  <c r="BC40" i="2"/>
  <c r="BD40" i="1"/>
  <c r="BE40" i="1"/>
  <c r="BF40" i="1"/>
  <c r="BF40" i="2"/>
  <c r="BG40" i="1"/>
  <c r="BG40" i="2"/>
  <c r="BH40" i="1"/>
  <c r="BH40" i="2"/>
  <c r="BI40" i="1"/>
  <c r="BI40" i="2"/>
  <c r="B41" i="1"/>
  <c r="B41" i="2"/>
  <c r="C41" i="1"/>
  <c r="C41" i="2"/>
  <c r="D41" i="1"/>
  <c r="D41" i="2"/>
  <c r="E41" i="1"/>
  <c r="E41" i="2"/>
  <c r="F41" i="1"/>
  <c r="F41" i="2"/>
  <c r="G41" i="1"/>
  <c r="G41" i="2"/>
  <c r="H41" i="1"/>
  <c r="H41" i="2"/>
  <c r="I41" i="1"/>
  <c r="J41" i="1"/>
  <c r="J41" i="2"/>
  <c r="K41" i="1"/>
  <c r="K41" i="2"/>
  <c r="L41" i="1"/>
  <c r="L41" i="2"/>
  <c r="M41" i="1"/>
  <c r="M41" i="2"/>
  <c r="N41" i="1"/>
  <c r="O41" i="1"/>
  <c r="O41" i="2"/>
  <c r="P41" i="1"/>
  <c r="P41" i="2"/>
  <c r="Q41" i="1"/>
  <c r="Q41" i="2"/>
  <c r="R41" i="1"/>
  <c r="R41" i="2"/>
  <c r="S41" i="1"/>
  <c r="S41" i="2"/>
  <c r="T41" i="1"/>
  <c r="T41" i="2"/>
  <c r="U41" i="1"/>
  <c r="U41" i="2"/>
  <c r="V41" i="1"/>
  <c r="V41" i="2"/>
  <c r="W41" i="1"/>
  <c r="X41" i="1"/>
  <c r="X41" i="2"/>
  <c r="Y41" i="1"/>
  <c r="Z41" i="1"/>
  <c r="Z41" i="2"/>
  <c r="AA41" i="1"/>
  <c r="AA41" i="2"/>
  <c r="AB41" i="1"/>
  <c r="AB41" i="2"/>
  <c r="AC41" i="1"/>
  <c r="AD41" i="1"/>
  <c r="AD41" i="2"/>
  <c r="AE41" i="1"/>
  <c r="AE41" i="2"/>
  <c r="AF41" i="1"/>
  <c r="AF41" i="2"/>
  <c r="AG41" i="1"/>
  <c r="AH41" i="1"/>
  <c r="AH41" i="2"/>
  <c r="AI41" i="1"/>
  <c r="AI41" i="2"/>
  <c r="AJ41" i="1"/>
  <c r="AK41" i="1"/>
  <c r="AL41" i="1"/>
  <c r="AL41" i="2"/>
  <c r="AM41" i="1"/>
  <c r="AM41" i="2"/>
  <c r="AN41" i="1"/>
  <c r="AN41" i="2"/>
  <c r="AO41" i="1"/>
  <c r="AO41" i="2"/>
  <c r="AP41" i="1"/>
  <c r="AP41" i="2"/>
  <c r="AQ41" i="1"/>
  <c r="AR41" i="1"/>
  <c r="AR41" i="2"/>
  <c r="AS41" i="1"/>
  <c r="AS41" i="2"/>
  <c r="AT41" i="1"/>
  <c r="AT41" i="2"/>
  <c r="AU41" i="1"/>
  <c r="AU41" i="2"/>
  <c r="AV41" i="1"/>
  <c r="AV41" i="2"/>
  <c r="AW41" i="1"/>
  <c r="AW41" i="2"/>
  <c r="AX41" i="1"/>
  <c r="AX41" i="2"/>
  <c r="AY41" i="1"/>
  <c r="AY41" i="2"/>
  <c r="AZ41" i="1"/>
  <c r="BA41" i="1"/>
  <c r="BA41" i="2"/>
  <c r="BB41" i="1"/>
  <c r="BB41" i="2"/>
  <c r="BC41" i="1"/>
  <c r="BC41" i="2"/>
  <c r="BD41" i="1"/>
  <c r="BD41" i="2"/>
  <c r="BE41" i="1"/>
  <c r="BF41" i="1"/>
  <c r="BF41" i="2"/>
  <c r="BG41" i="1"/>
  <c r="BG41" i="2"/>
  <c r="BH41" i="1"/>
  <c r="BI41" i="1"/>
  <c r="B42" i="1"/>
  <c r="B42" i="2"/>
  <c r="C42" i="1"/>
  <c r="C42" i="2"/>
  <c r="D42" i="1"/>
  <c r="D42" i="2"/>
  <c r="E42" i="1"/>
  <c r="F42" i="1"/>
  <c r="F42" i="2"/>
  <c r="G42" i="1"/>
  <c r="G42" i="2"/>
  <c r="H42" i="1"/>
  <c r="H42" i="2"/>
  <c r="I42" i="1"/>
  <c r="I42" i="2"/>
  <c r="J42" i="1"/>
  <c r="J42" i="2"/>
  <c r="K42" i="1"/>
  <c r="L42" i="1"/>
  <c r="L42" i="2"/>
  <c r="M42" i="1"/>
  <c r="M42" i="2"/>
  <c r="N42" i="1"/>
  <c r="N42" i="2"/>
  <c r="O42" i="1"/>
  <c r="O42" i="2"/>
  <c r="P42" i="1"/>
  <c r="P42" i="2"/>
  <c r="Q42" i="1"/>
  <c r="R42" i="1"/>
  <c r="R42" i="2"/>
  <c r="S42" i="1"/>
  <c r="S42" i="2"/>
  <c r="T42" i="1"/>
  <c r="T42" i="2"/>
  <c r="U42" i="1"/>
  <c r="V42" i="1"/>
  <c r="V42" i="2"/>
  <c r="W42" i="1"/>
  <c r="W42" i="2"/>
  <c r="X42" i="1"/>
  <c r="X42" i="2"/>
  <c r="Y42" i="1"/>
  <c r="Y42" i="2"/>
  <c r="Z42" i="1"/>
  <c r="AA42" i="1"/>
  <c r="AA42" i="2"/>
  <c r="AB42" i="1"/>
  <c r="AB42" i="2"/>
  <c r="AC42" i="1"/>
  <c r="AD42" i="1"/>
  <c r="AD42" i="2"/>
  <c r="AE42" i="1"/>
  <c r="AE42" i="2"/>
  <c r="AF42" i="1"/>
  <c r="AF42" i="2"/>
  <c r="AG42" i="1"/>
  <c r="AG42" i="2"/>
  <c r="AH42" i="1"/>
  <c r="AH42" i="2"/>
  <c r="AI42" i="1"/>
  <c r="AI42" i="2"/>
  <c r="AJ42" i="1"/>
  <c r="AJ42" i="2"/>
  <c r="AK42" i="1"/>
  <c r="AK42" i="2"/>
  <c r="AL42" i="1"/>
  <c r="AL42" i="2"/>
  <c r="AM42" i="1"/>
  <c r="AM42" i="2"/>
  <c r="AN42" i="1"/>
  <c r="AN42" i="2"/>
  <c r="AO42" i="1"/>
  <c r="AO42" i="2"/>
  <c r="AP42" i="1"/>
  <c r="AP42" i="2"/>
  <c r="AQ42" i="1"/>
  <c r="AQ42" i="2"/>
  <c r="AR42" i="1"/>
  <c r="AR42" i="2"/>
  <c r="AS42" i="1"/>
  <c r="AS42" i="2"/>
  <c r="AT42" i="1"/>
  <c r="AT42" i="2"/>
  <c r="AU42" i="1"/>
  <c r="AU42" i="2"/>
  <c r="AV42" i="1"/>
  <c r="AW42" i="1"/>
  <c r="AW42" i="2"/>
  <c r="AX42" i="1"/>
  <c r="AX42" i="2"/>
  <c r="AY42" i="1"/>
  <c r="AY42" i="2"/>
  <c r="AZ42" i="1"/>
  <c r="AZ42" i="2"/>
  <c r="BA42" i="1"/>
  <c r="BB42" i="1"/>
  <c r="BB42" i="2"/>
  <c r="BC42" i="1"/>
  <c r="BC42" i="2"/>
  <c r="BD42" i="1"/>
  <c r="BE42" i="1"/>
  <c r="BE42" i="2"/>
  <c r="BF42" i="1"/>
  <c r="BF42" i="2"/>
  <c r="BG42" i="1"/>
  <c r="BG42" i="2"/>
  <c r="BH42" i="1"/>
  <c r="BH42" i="2"/>
  <c r="BI42" i="1"/>
  <c r="B43" i="1"/>
  <c r="B43" i="2"/>
  <c r="C43" i="1"/>
  <c r="C43" i="2"/>
  <c r="D43" i="1"/>
  <c r="D43" i="2"/>
  <c r="E43" i="1"/>
  <c r="E43" i="2"/>
  <c r="F43" i="1"/>
  <c r="F43" i="2"/>
  <c r="G43" i="1"/>
  <c r="H43" i="1"/>
  <c r="I43" i="1"/>
  <c r="J43" i="1"/>
  <c r="J43" i="2"/>
  <c r="K43" i="1"/>
  <c r="K43" i="2"/>
  <c r="L43" i="1"/>
  <c r="L43" i="2"/>
  <c r="M43" i="1"/>
  <c r="M43" i="2"/>
  <c r="N43" i="1"/>
  <c r="N43" i="2"/>
  <c r="O43" i="1"/>
  <c r="O43" i="2"/>
  <c r="P43" i="1"/>
  <c r="P43" i="2"/>
  <c r="Q43" i="1"/>
  <c r="R43" i="1"/>
  <c r="R43" i="2"/>
  <c r="S43" i="1"/>
  <c r="T43" i="1"/>
  <c r="T43" i="2"/>
  <c r="U43" i="1"/>
  <c r="U43" i="2"/>
  <c r="V43" i="1"/>
  <c r="W43" i="1"/>
  <c r="W43" i="2"/>
  <c r="X43" i="1"/>
  <c r="X43" i="2"/>
  <c r="Y43" i="1"/>
  <c r="Y43" i="2"/>
  <c r="Z43" i="1"/>
  <c r="Z43" i="2"/>
  <c r="AA43" i="1"/>
  <c r="AA43" i="2"/>
  <c r="AB43" i="1"/>
  <c r="AB43" i="2"/>
  <c r="AC43" i="1"/>
  <c r="AC43" i="2"/>
  <c r="AD43" i="1"/>
  <c r="AD43" i="2"/>
  <c r="AE43" i="1"/>
  <c r="AE43" i="2"/>
  <c r="AF43" i="1"/>
  <c r="AF43" i="2"/>
  <c r="AG43" i="1"/>
  <c r="AG43" i="2"/>
  <c r="AH43" i="1"/>
  <c r="AH43" i="2"/>
  <c r="AI43" i="1"/>
  <c r="AI43" i="2"/>
  <c r="AJ43" i="1"/>
  <c r="AJ43" i="2"/>
  <c r="AK43" i="1"/>
  <c r="AK43" i="2"/>
  <c r="AL43" i="1"/>
  <c r="AL43" i="2"/>
  <c r="AM43" i="1"/>
  <c r="AM43" i="2"/>
  <c r="AN43" i="1"/>
  <c r="AO43" i="1"/>
  <c r="AO43" i="2"/>
  <c r="AP43" i="1"/>
  <c r="AP43" i="2"/>
  <c r="AQ43" i="1"/>
  <c r="AQ43" i="2"/>
  <c r="AR43" i="1"/>
  <c r="AS43" i="1"/>
  <c r="AT43" i="1"/>
  <c r="AT43" i="2"/>
  <c r="AU43" i="1"/>
  <c r="AU43" i="2"/>
  <c r="AV43" i="1"/>
  <c r="AV43" i="2"/>
  <c r="AW43" i="1"/>
  <c r="AX43" i="1"/>
  <c r="AX43" i="2"/>
  <c r="AY43" i="1"/>
  <c r="AY43" i="2"/>
  <c r="AZ43" i="1"/>
  <c r="BA43" i="1"/>
  <c r="BA43" i="2"/>
  <c r="BB43" i="1"/>
  <c r="BB43" i="2"/>
  <c r="BC43" i="1"/>
  <c r="BC43" i="2"/>
  <c r="BD43" i="1"/>
  <c r="BD43" i="2"/>
  <c r="BE43" i="1"/>
  <c r="BE43" i="2"/>
  <c r="BF43" i="1"/>
  <c r="BF43" i="2"/>
  <c r="BG43" i="1"/>
  <c r="BG43" i="2"/>
  <c r="BH43" i="1"/>
  <c r="BI43" i="1"/>
  <c r="B44" i="1"/>
  <c r="B44" i="2"/>
  <c r="C44" i="1"/>
  <c r="C44" i="2"/>
  <c r="D44" i="1"/>
  <c r="D44" i="2"/>
  <c r="E44" i="1"/>
  <c r="F44" i="1"/>
  <c r="F44" i="2"/>
  <c r="G44" i="1"/>
  <c r="G44" i="2"/>
  <c r="H44" i="1"/>
  <c r="H44" i="2"/>
  <c r="I44" i="1"/>
  <c r="I44" i="2"/>
  <c r="J44" i="1"/>
  <c r="J44" i="2"/>
  <c r="K44" i="1"/>
  <c r="K44" i="2"/>
  <c r="L44" i="1"/>
  <c r="L44" i="2"/>
  <c r="M44" i="1"/>
  <c r="N44" i="1"/>
  <c r="N44" i="2"/>
  <c r="O44" i="1"/>
  <c r="O44" i="2"/>
  <c r="P44" i="1"/>
  <c r="P44" i="2"/>
  <c r="Q44" i="1"/>
  <c r="Q44" i="2"/>
  <c r="R44" i="1"/>
  <c r="R44" i="2"/>
  <c r="S44" i="1"/>
  <c r="T44" i="1"/>
  <c r="T44" i="2"/>
  <c r="U44" i="1"/>
  <c r="U44" i="2"/>
  <c r="V44" i="1"/>
  <c r="V44" i="2"/>
  <c r="W44" i="1"/>
  <c r="W44" i="2"/>
  <c r="X44" i="1"/>
  <c r="Y44" i="1"/>
  <c r="Y44" i="2"/>
  <c r="Z44" i="1"/>
  <c r="Z44" i="2"/>
  <c r="AA44" i="1"/>
  <c r="AB44" i="1"/>
  <c r="AB44" i="2"/>
  <c r="AC44" i="1"/>
  <c r="AC44" i="2"/>
  <c r="AD44" i="1"/>
  <c r="AD44" i="2"/>
  <c r="AE44" i="1"/>
  <c r="AE44" i="2"/>
  <c r="AF44" i="1"/>
  <c r="AF44" i="2"/>
  <c r="AG44" i="1"/>
  <c r="AG44" i="2"/>
  <c r="AH44" i="1"/>
  <c r="AH44" i="2"/>
  <c r="AI44" i="1"/>
  <c r="AI44" i="2"/>
  <c r="AJ44" i="1"/>
  <c r="AJ44" i="2"/>
  <c r="AK44" i="1"/>
  <c r="AK44" i="2"/>
  <c r="AL44" i="1"/>
  <c r="AL44" i="2"/>
  <c r="AM44" i="1"/>
  <c r="AM44" i="2"/>
  <c r="AN44" i="1"/>
  <c r="AN44" i="2"/>
  <c r="AO44" i="1"/>
  <c r="AO44" i="2"/>
  <c r="AP44" i="1"/>
  <c r="AP44" i="2"/>
  <c r="AQ44" i="1"/>
  <c r="AQ44" i="2"/>
  <c r="AR44" i="1"/>
  <c r="AR44" i="2"/>
  <c r="AS44" i="1"/>
  <c r="AT44" i="1"/>
  <c r="AT44" i="2"/>
  <c r="AU44" i="1"/>
  <c r="AU44" i="2"/>
  <c r="AV44" i="1"/>
  <c r="AW44" i="1"/>
  <c r="AW44" i="2"/>
  <c r="AX44" i="1"/>
  <c r="AX44" i="2"/>
  <c r="AY44" i="1"/>
  <c r="AY44" i="2"/>
  <c r="AZ44" i="1"/>
  <c r="AZ44" i="2"/>
  <c r="BA44" i="1"/>
  <c r="BB44" i="1"/>
  <c r="BB44" i="2"/>
  <c r="BC44" i="1"/>
  <c r="BC44" i="2"/>
  <c r="BD44" i="1"/>
  <c r="BE44" i="1"/>
  <c r="BF44" i="1"/>
  <c r="BF44" i="2"/>
  <c r="BG44" i="1"/>
  <c r="BG44" i="2"/>
  <c r="BH44" i="1"/>
  <c r="BH44" i="2"/>
  <c r="BI44" i="1"/>
  <c r="BI44" i="2"/>
  <c r="B45" i="1"/>
  <c r="B45" i="2"/>
  <c r="C45" i="1"/>
  <c r="D45" i="1"/>
  <c r="D45" i="2"/>
  <c r="E45" i="1"/>
  <c r="E45" i="2"/>
  <c r="F45" i="1"/>
  <c r="F45" i="2"/>
  <c r="G45" i="1"/>
  <c r="G45" i="2"/>
  <c r="H45" i="1"/>
  <c r="H45" i="2"/>
  <c r="I45" i="1"/>
  <c r="I45" i="2"/>
  <c r="J45" i="1"/>
  <c r="J45" i="2"/>
  <c r="K45" i="1"/>
  <c r="K45" i="2"/>
  <c r="L45" i="1"/>
  <c r="L45" i="2"/>
  <c r="M45" i="1"/>
  <c r="M45" i="2"/>
  <c r="N45" i="1"/>
  <c r="N45" i="2"/>
  <c r="O45" i="1"/>
  <c r="O45" i="2"/>
  <c r="P45" i="1"/>
  <c r="P45" i="2"/>
  <c r="Q45" i="1"/>
  <c r="Q45" i="2"/>
  <c r="R45" i="1"/>
  <c r="R45" i="2"/>
  <c r="S45" i="1"/>
  <c r="S45" i="2"/>
  <c r="T45" i="1"/>
  <c r="T45" i="2"/>
  <c r="U45" i="1"/>
  <c r="U45" i="2"/>
  <c r="V45" i="1"/>
  <c r="V45" i="2"/>
  <c r="W45" i="1"/>
  <c r="X45" i="1"/>
  <c r="X45" i="2"/>
  <c r="Y45" i="1"/>
  <c r="Y45" i="2"/>
  <c r="Z45" i="1"/>
  <c r="Z45" i="2"/>
  <c r="AA45" i="1"/>
  <c r="AA45" i="2"/>
  <c r="AB45" i="1"/>
  <c r="AB45" i="2"/>
  <c r="AC45" i="1"/>
  <c r="AC45" i="2"/>
  <c r="AD45" i="1"/>
  <c r="AD45" i="2"/>
  <c r="AE45" i="1"/>
  <c r="AE45" i="2"/>
  <c r="AF45" i="1"/>
  <c r="AG45" i="1"/>
  <c r="AH45" i="1"/>
  <c r="AH45" i="2"/>
  <c r="AI45" i="1"/>
  <c r="AI45" i="2"/>
  <c r="AJ45" i="1"/>
  <c r="AJ45" i="2"/>
  <c r="AK45" i="1"/>
  <c r="AL45" i="1"/>
  <c r="AL45" i="2"/>
  <c r="AM45" i="1"/>
  <c r="AM45" i="2"/>
  <c r="AN45" i="1"/>
  <c r="AN45" i="2"/>
  <c r="AO45" i="1"/>
  <c r="AO45" i="2"/>
  <c r="AP45" i="1"/>
  <c r="AP45" i="2"/>
  <c r="AQ45" i="1"/>
  <c r="AQ45" i="2"/>
  <c r="AR45" i="1"/>
  <c r="AR45" i="2"/>
  <c r="AS45" i="1"/>
  <c r="AS45" i="2"/>
  <c r="AT45" i="1"/>
  <c r="AT45" i="2"/>
  <c r="AU45" i="1"/>
  <c r="AU45" i="2"/>
  <c r="AV45" i="1"/>
  <c r="AV45" i="2"/>
  <c r="AW45" i="1"/>
  <c r="AX45" i="1"/>
  <c r="AY45" i="1"/>
  <c r="AZ45" i="1"/>
  <c r="BA45" i="1"/>
  <c r="BA45" i="2"/>
  <c r="BB45" i="1"/>
  <c r="BB45" i="2"/>
  <c r="BC45" i="1"/>
  <c r="BC45" i="2"/>
  <c r="BD45" i="1"/>
  <c r="BD45" i="2"/>
  <c r="BE45" i="1"/>
  <c r="BF45" i="1"/>
  <c r="BF45" i="2"/>
  <c r="BG45" i="1"/>
  <c r="BH45" i="1"/>
  <c r="BI45" i="1"/>
  <c r="B46" i="1"/>
  <c r="B46" i="2"/>
  <c r="C46" i="1"/>
  <c r="D46" i="1"/>
  <c r="D46" i="2"/>
  <c r="E46" i="1"/>
  <c r="E46" i="2"/>
  <c r="F46" i="1"/>
  <c r="F46" i="2"/>
  <c r="G46" i="1"/>
  <c r="G46" i="2"/>
  <c r="H46" i="1"/>
  <c r="H46" i="2"/>
  <c r="I46" i="1"/>
  <c r="I46" i="2"/>
  <c r="J46" i="1"/>
  <c r="J46" i="2"/>
  <c r="K46" i="1"/>
  <c r="K46" i="2"/>
  <c r="L46" i="1"/>
  <c r="M46" i="1"/>
  <c r="M46" i="2"/>
  <c r="N46" i="1"/>
  <c r="N46" i="2"/>
  <c r="O46" i="1"/>
  <c r="P46" i="1"/>
  <c r="P46" i="2"/>
  <c r="Q46" i="1"/>
  <c r="Q46" i="2"/>
  <c r="R46" i="1"/>
  <c r="R46" i="2"/>
  <c r="S46" i="1"/>
  <c r="S46" i="2"/>
  <c r="T46" i="1"/>
  <c r="T46" i="2"/>
  <c r="U46" i="1"/>
  <c r="U46" i="2"/>
  <c r="V46" i="1"/>
  <c r="V46" i="2"/>
  <c r="W46" i="1"/>
  <c r="W46" i="2"/>
  <c r="X46" i="1"/>
  <c r="X46" i="2"/>
  <c r="Y46" i="1"/>
  <c r="Z46" i="1"/>
  <c r="Z46" i="2"/>
  <c r="AA46" i="1"/>
  <c r="AA46" i="2"/>
  <c r="AB46" i="1"/>
  <c r="AB46" i="2"/>
  <c r="AC46" i="1"/>
  <c r="AD46" i="1"/>
  <c r="AD46" i="2"/>
  <c r="AE46" i="1"/>
  <c r="AE46" i="2"/>
  <c r="AF46" i="1"/>
  <c r="AF46" i="2"/>
  <c r="AG46" i="1"/>
  <c r="AH46" i="1"/>
  <c r="AH46" i="2"/>
  <c r="AI46" i="1"/>
  <c r="AI46" i="2"/>
  <c r="AJ46" i="1"/>
  <c r="AJ46" i="2"/>
  <c r="AK46" i="1"/>
  <c r="AK46" i="2"/>
  <c r="AL46" i="1"/>
  <c r="AL46" i="2"/>
  <c r="AM46" i="1"/>
  <c r="AM46" i="2"/>
  <c r="AN46" i="1"/>
  <c r="AN46" i="2"/>
  <c r="AO46" i="1"/>
  <c r="AP46" i="1"/>
  <c r="AP46" i="2"/>
  <c r="AQ46" i="1"/>
  <c r="AQ46" i="2"/>
  <c r="AR46" i="1"/>
  <c r="AR46" i="2"/>
  <c r="AS46" i="1"/>
  <c r="AS46" i="2"/>
  <c r="AT46" i="1"/>
  <c r="AT46" i="2"/>
  <c r="AU46" i="1"/>
  <c r="AU46" i="2"/>
  <c r="AV46" i="1"/>
  <c r="AW46" i="1"/>
  <c r="AW46" i="2"/>
  <c r="AX46" i="1"/>
  <c r="AX46" i="2"/>
  <c r="AY46" i="1"/>
  <c r="AY46" i="2"/>
  <c r="AZ46" i="1"/>
  <c r="AZ46" i="2"/>
  <c r="BA46" i="1"/>
  <c r="BA46" i="2"/>
  <c r="BB46" i="1"/>
  <c r="BB46" i="2"/>
  <c r="BC46" i="1"/>
  <c r="BC46" i="2"/>
  <c r="BD46" i="1"/>
  <c r="BE46" i="1"/>
  <c r="BE46" i="2"/>
  <c r="BF46" i="1"/>
  <c r="BF46" i="2"/>
  <c r="BG46" i="1"/>
  <c r="BG46" i="2"/>
  <c r="BH46" i="1"/>
  <c r="BH46" i="2"/>
  <c r="BI46" i="1"/>
  <c r="B47" i="1"/>
  <c r="C47" i="1"/>
  <c r="C47" i="2"/>
  <c r="D47" i="1"/>
  <c r="D47" i="2"/>
  <c r="E47" i="1"/>
  <c r="E47" i="2"/>
  <c r="F47" i="1"/>
  <c r="F47" i="2"/>
  <c r="G47" i="1"/>
  <c r="G47" i="2"/>
  <c r="H47" i="1"/>
  <c r="H47" i="2"/>
  <c r="I47" i="1"/>
  <c r="I47" i="2"/>
  <c r="J47" i="1"/>
  <c r="J47" i="2"/>
  <c r="K47" i="1"/>
  <c r="L47" i="1"/>
  <c r="L47" i="2"/>
  <c r="M47" i="1"/>
  <c r="M47" i="2"/>
  <c r="N47" i="1"/>
  <c r="N47" i="2"/>
  <c r="O47" i="1"/>
  <c r="O47" i="2"/>
  <c r="P47" i="1"/>
  <c r="Q47" i="1"/>
  <c r="R47" i="1"/>
  <c r="R47" i="2"/>
  <c r="S47" i="1"/>
  <c r="S47" i="2"/>
  <c r="T47" i="1"/>
  <c r="T47" i="2"/>
  <c r="U47" i="1"/>
  <c r="U47" i="2"/>
  <c r="V47" i="1"/>
  <c r="V47" i="2"/>
  <c r="W47" i="1"/>
  <c r="W47" i="2"/>
  <c r="X47" i="1"/>
  <c r="X47" i="2"/>
  <c r="Y47" i="1"/>
  <c r="Y47" i="2"/>
  <c r="Z47" i="1"/>
  <c r="Z47" i="2"/>
  <c r="AA47" i="1"/>
  <c r="AA47" i="2"/>
  <c r="AB47" i="1"/>
  <c r="AB47" i="2"/>
  <c r="AC47" i="1"/>
  <c r="AC47" i="2"/>
  <c r="AD47" i="1"/>
  <c r="AD47" i="2"/>
  <c r="AE47" i="1"/>
  <c r="AE47" i="2"/>
  <c r="AF47" i="1"/>
  <c r="AF47" i="2"/>
  <c r="AG47" i="1"/>
  <c r="AG47" i="2"/>
  <c r="AH47" i="1"/>
  <c r="AH47" i="2"/>
  <c r="AI47" i="1"/>
  <c r="AI47" i="2"/>
  <c r="AJ47" i="1"/>
  <c r="AJ47" i="2"/>
  <c r="AK47" i="1"/>
  <c r="AK47" i="2"/>
  <c r="AL47" i="1"/>
  <c r="AL47" i="2"/>
  <c r="AM47" i="1"/>
  <c r="AM47" i="2"/>
  <c r="AN47" i="1"/>
  <c r="AN47" i="2"/>
  <c r="AO47" i="1"/>
  <c r="AP47" i="1"/>
  <c r="AP47" i="2"/>
  <c r="AQ47" i="1"/>
  <c r="AQ47" i="2"/>
  <c r="AR47" i="1"/>
  <c r="AR47" i="2"/>
  <c r="AS47" i="1"/>
  <c r="AS47" i="2"/>
  <c r="AT47" i="1"/>
  <c r="AT47" i="2"/>
  <c r="AU47" i="1"/>
  <c r="AU47" i="2"/>
  <c r="AV47" i="1"/>
  <c r="AV47" i="2"/>
  <c r="AW47" i="1"/>
  <c r="AW47" i="2"/>
  <c r="AX47" i="1"/>
  <c r="AX47" i="2"/>
  <c r="AY47" i="1"/>
  <c r="AY47" i="2"/>
  <c r="AZ47" i="1"/>
  <c r="BA47" i="1"/>
  <c r="BA47" i="2"/>
  <c r="BB47" i="1"/>
  <c r="BB47" i="2"/>
  <c r="BC47" i="1"/>
  <c r="BC47" i="2"/>
  <c r="BD47" i="1"/>
  <c r="BD47" i="2"/>
  <c r="BE47" i="1"/>
  <c r="BE47" i="2"/>
  <c r="BF47" i="1"/>
  <c r="BF47" i="2"/>
  <c r="BG47" i="1"/>
  <c r="BG47" i="2"/>
  <c r="BH47" i="1"/>
  <c r="BI47" i="1"/>
  <c r="B48" i="1"/>
  <c r="B48" i="2"/>
  <c r="C48" i="1"/>
  <c r="C48" i="2"/>
  <c r="D48" i="1"/>
  <c r="D48" i="2"/>
  <c r="E48" i="1"/>
  <c r="E48" i="2"/>
  <c r="F48" i="1"/>
  <c r="F48" i="2"/>
  <c r="G48" i="1"/>
  <c r="H48" i="1"/>
  <c r="H48" i="2"/>
  <c r="I48" i="1"/>
  <c r="J48" i="1"/>
  <c r="J48" i="2"/>
  <c r="K48" i="1"/>
  <c r="K48" i="2"/>
  <c r="L48" i="1"/>
  <c r="L48" i="2"/>
  <c r="M48" i="1"/>
  <c r="M48" i="2"/>
  <c r="N48" i="1"/>
  <c r="N48" i="2"/>
  <c r="O48" i="1"/>
  <c r="O48" i="2"/>
  <c r="P48" i="1"/>
  <c r="P48" i="2"/>
  <c r="Q48" i="1"/>
  <c r="R48" i="1"/>
  <c r="S48" i="1"/>
  <c r="T48" i="1"/>
  <c r="T48" i="2"/>
  <c r="U48" i="1"/>
  <c r="V48" i="1"/>
  <c r="V48" i="2"/>
  <c r="W48" i="1"/>
  <c r="W48" i="2"/>
  <c r="X48" i="1"/>
  <c r="X48" i="2"/>
  <c r="Y48" i="1"/>
  <c r="Y48" i="2"/>
  <c r="Z48" i="1"/>
  <c r="Z48" i="2"/>
  <c r="AA48" i="1"/>
  <c r="AB48" i="1"/>
  <c r="AC48" i="1"/>
  <c r="AD48" i="1"/>
  <c r="AD48" i="2"/>
  <c r="AE48" i="1"/>
  <c r="AE48" i="2"/>
  <c r="AF48" i="1"/>
  <c r="AF48" i="2"/>
  <c r="AG48" i="1"/>
  <c r="AG48" i="2"/>
  <c r="AH48" i="1"/>
  <c r="AH48" i="2"/>
  <c r="AI48" i="1"/>
  <c r="AI48" i="2"/>
  <c r="AJ48" i="1"/>
  <c r="AJ48" i="2"/>
  <c r="AK48" i="1"/>
  <c r="AK48" i="2"/>
  <c r="AL48" i="1"/>
  <c r="AL48" i="2"/>
  <c r="AM48" i="1"/>
  <c r="AM48" i="2"/>
  <c r="AN48" i="1"/>
  <c r="AN48" i="2"/>
  <c r="AO48" i="1"/>
  <c r="AO48" i="2"/>
  <c r="AP48" i="1"/>
  <c r="AP48" i="2"/>
  <c r="AQ48" i="1"/>
  <c r="AQ48" i="2"/>
  <c r="AR48" i="1"/>
  <c r="AR48" i="2"/>
  <c r="AS48" i="1"/>
  <c r="AS48" i="2"/>
  <c r="AT48" i="1"/>
  <c r="AT48" i="2"/>
  <c r="AU48" i="1"/>
  <c r="AU48" i="2"/>
  <c r="AV48" i="1"/>
  <c r="AW48" i="1"/>
  <c r="AW48" i="2"/>
  <c r="AX48" i="1"/>
  <c r="AX48" i="2"/>
  <c r="AY48" i="1"/>
  <c r="AY48" i="2"/>
  <c r="AZ48" i="1"/>
  <c r="AZ48" i="2"/>
  <c r="BA48" i="1"/>
  <c r="BB48" i="1"/>
  <c r="BB48" i="2"/>
  <c r="BC48" i="1"/>
  <c r="BC48" i="2"/>
  <c r="BD48" i="1"/>
  <c r="BE48" i="1"/>
  <c r="BF48" i="1"/>
  <c r="BG48" i="1"/>
  <c r="BG48" i="2"/>
  <c r="BH48" i="1"/>
  <c r="BH48" i="2"/>
  <c r="BI48" i="1"/>
  <c r="BI48" i="2"/>
  <c r="B49" i="1"/>
  <c r="B49" i="2"/>
  <c r="C49" i="1"/>
  <c r="C49" i="2"/>
  <c r="D49" i="1"/>
  <c r="D49" i="2"/>
  <c r="E49" i="1"/>
  <c r="F49" i="1"/>
  <c r="F49" i="2"/>
  <c r="G49" i="1"/>
  <c r="G49" i="2"/>
  <c r="H49" i="1"/>
  <c r="H49" i="2"/>
  <c r="I49" i="1"/>
  <c r="J49" i="1"/>
  <c r="J49" i="2"/>
  <c r="K49" i="1"/>
  <c r="K49" i="2"/>
  <c r="L49" i="1"/>
  <c r="L49" i="2"/>
  <c r="M49" i="1"/>
  <c r="N49" i="1"/>
  <c r="N49" i="2"/>
  <c r="O49" i="1"/>
  <c r="O49" i="2"/>
  <c r="P49" i="1"/>
  <c r="P49" i="2"/>
  <c r="Q49" i="1"/>
  <c r="Q49" i="2"/>
  <c r="R49" i="1"/>
  <c r="R49" i="2"/>
  <c r="S49" i="1"/>
  <c r="S49" i="2"/>
  <c r="T49" i="1"/>
  <c r="T49" i="2"/>
  <c r="U49" i="1"/>
  <c r="V49" i="1"/>
  <c r="V49" i="2"/>
  <c r="W49" i="1"/>
  <c r="X49" i="1"/>
  <c r="X49" i="2"/>
  <c r="Y49" i="1"/>
  <c r="Y49" i="2"/>
  <c r="Z49" i="1"/>
  <c r="Z49" i="2"/>
  <c r="AA49" i="1"/>
  <c r="AA49" i="2"/>
  <c r="AB49" i="1"/>
  <c r="AB49" i="2"/>
  <c r="AC49" i="1"/>
  <c r="AC49" i="2"/>
  <c r="AD49" i="1"/>
  <c r="AD49" i="2"/>
  <c r="AE49" i="1"/>
  <c r="AE49" i="2"/>
  <c r="AF49" i="1"/>
  <c r="AF49" i="2"/>
  <c r="AG49" i="1"/>
  <c r="AG49" i="2"/>
  <c r="AH49" i="1"/>
  <c r="AH49" i="2"/>
  <c r="AI49" i="1"/>
  <c r="AI49" i="2"/>
  <c r="AJ49" i="1"/>
  <c r="AK49" i="1"/>
  <c r="AK49" i="2"/>
  <c r="AL49" i="1"/>
  <c r="AL49" i="2"/>
  <c r="AM49" i="1"/>
  <c r="AM49" i="2"/>
  <c r="AN49" i="1"/>
  <c r="AN49" i="2"/>
  <c r="AO49" i="1"/>
  <c r="AO49" i="2"/>
  <c r="AP49" i="1"/>
  <c r="AQ49" i="1"/>
  <c r="AQ49" i="2"/>
  <c r="AR49" i="1"/>
  <c r="AR49" i="2"/>
  <c r="AS49" i="1"/>
  <c r="AT49" i="1"/>
  <c r="AT49" i="2"/>
  <c r="AU49" i="1"/>
  <c r="AU49" i="2"/>
  <c r="AV49" i="1"/>
  <c r="AV49" i="2"/>
  <c r="AW49" i="1"/>
  <c r="AX49" i="1"/>
  <c r="AX49" i="2"/>
  <c r="AY49" i="1"/>
  <c r="AY49" i="2"/>
  <c r="AZ49" i="1"/>
  <c r="AZ49" i="2"/>
  <c r="BA49" i="1"/>
  <c r="BB49" i="1"/>
  <c r="BB49" i="2"/>
  <c r="BC49" i="1"/>
  <c r="BC49" i="2"/>
  <c r="BD49" i="1"/>
  <c r="BD49" i="2"/>
  <c r="BE49" i="1"/>
  <c r="BE49" i="2"/>
  <c r="BF49" i="1"/>
  <c r="BF49" i="2"/>
  <c r="BG49" i="1"/>
  <c r="BG49" i="2"/>
  <c r="BH49" i="1"/>
  <c r="BI49" i="1"/>
  <c r="B50" i="1"/>
  <c r="B50" i="2"/>
  <c r="C50" i="1"/>
  <c r="D50" i="1"/>
  <c r="D50" i="2"/>
  <c r="E50" i="1"/>
  <c r="E50" i="2"/>
  <c r="F50" i="1"/>
  <c r="F50" i="2"/>
  <c r="G50" i="1"/>
  <c r="G50" i="2"/>
  <c r="H50" i="1"/>
  <c r="H50" i="2"/>
  <c r="I50" i="1"/>
  <c r="I50" i="2"/>
  <c r="J50" i="1"/>
  <c r="J50" i="2"/>
  <c r="K50" i="1"/>
  <c r="K50" i="2"/>
  <c r="L50" i="1"/>
  <c r="L50" i="2"/>
  <c r="M50" i="1"/>
  <c r="M50" i="2"/>
  <c r="N50" i="1"/>
  <c r="N50" i="2"/>
  <c r="O50" i="1"/>
  <c r="O50" i="2"/>
  <c r="P50" i="1"/>
  <c r="P50" i="2"/>
  <c r="Q50" i="1"/>
  <c r="Q50" i="2"/>
  <c r="R50" i="1"/>
  <c r="R50" i="2"/>
  <c r="S50" i="1"/>
  <c r="S50" i="2"/>
  <c r="T50" i="1"/>
  <c r="T50" i="2"/>
  <c r="U50" i="1"/>
  <c r="U50" i="2"/>
  <c r="V50" i="1"/>
  <c r="V50" i="2"/>
  <c r="W50" i="1"/>
  <c r="W50" i="2"/>
  <c r="X50" i="1"/>
  <c r="X50" i="2"/>
  <c r="Y50" i="1"/>
  <c r="Z50" i="1"/>
  <c r="AA50" i="1"/>
  <c r="AA50" i="2"/>
  <c r="AB50" i="1"/>
  <c r="AB50" i="2"/>
  <c r="AC50" i="1"/>
  <c r="AC50" i="2"/>
  <c r="AD50" i="1"/>
  <c r="AD50" i="2"/>
  <c r="AE50" i="1"/>
  <c r="AE50" i="2"/>
  <c r="AF50" i="1"/>
  <c r="AF50" i="2"/>
  <c r="AG50" i="1"/>
  <c r="AH50" i="1"/>
  <c r="AH50" i="2"/>
  <c r="AI50" i="1"/>
  <c r="AI50" i="2"/>
  <c r="AJ50" i="1"/>
  <c r="AJ50" i="2"/>
  <c r="AK50" i="1"/>
  <c r="AK50" i="2"/>
  <c r="AL50" i="1"/>
  <c r="AL50" i="2"/>
  <c r="AM50" i="1"/>
  <c r="AM50" i="2"/>
  <c r="AN50" i="1"/>
  <c r="AN50" i="2"/>
  <c r="AO50" i="1"/>
  <c r="AO50" i="2"/>
  <c r="AP50" i="1"/>
  <c r="AP50" i="2"/>
  <c r="AQ50" i="1"/>
  <c r="AQ50" i="2"/>
  <c r="AR50" i="1"/>
  <c r="AR50" i="2"/>
  <c r="AS50" i="1"/>
  <c r="AS50" i="2"/>
  <c r="AT50" i="1"/>
  <c r="AT50" i="2"/>
  <c r="AU50" i="1"/>
  <c r="AU50" i="2"/>
  <c r="AV50" i="1"/>
  <c r="AV50" i="2"/>
  <c r="AW50" i="1"/>
  <c r="AX50" i="1"/>
  <c r="AX50" i="2"/>
  <c r="AY50" i="1"/>
  <c r="AY50" i="2"/>
  <c r="AZ50" i="1"/>
  <c r="AZ50" i="2"/>
  <c r="BA50" i="1"/>
  <c r="BA50" i="2"/>
  <c r="BB50" i="1"/>
  <c r="BB50" i="2"/>
  <c r="BC50" i="1"/>
  <c r="BC50" i="2"/>
  <c r="BD50" i="1"/>
  <c r="BE50" i="1"/>
  <c r="BE50" i="2"/>
  <c r="BF50" i="1"/>
  <c r="BF50" i="2"/>
  <c r="BG50" i="1"/>
  <c r="BG50" i="2"/>
  <c r="BH50" i="1"/>
  <c r="BH50" i="2"/>
  <c r="BI50" i="1"/>
  <c r="B51" i="1"/>
  <c r="B51" i="2"/>
  <c r="C51" i="1"/>
  <c r="C51" i="2"/>
  <c r="D51" i="1"/>
  <c r="D51" i="2"/>
  <c r="E51" i="1"/>
  <c r="E51" i="2"/>
  <c r="F51" i="1"/>
  <c r="F51" i="2"/>
  <c r="G51" i="1"/>
  <c r="G51" i="2"/>
  <c r="H51" i="1"/>
  <c r="H51" i="2"/>
  <c r="I51" i="1"/>
  <c r="I51" i="2"/>
  <c r="J51" i="1"/>
  <c r="J51" i="2"/>
  <c r="K51" i="1"/>
  <c r="K51" i="2"/>
  <c r="L51" i="1"/>
  <c r="L51" i="2"/>
  <c r="M51" i="1"/>
  <c r="N51" i="1"/>
  <c r="N51" i="2"/>
  <c r="O51" i="1"/>
  <c r="P51" i="1"/>
  <c r="P51" i="2"/>
  <c r="Q51" i="1"/>
  <c r="Q51" i="2"/>
  <c r="R51" i="1"/>
  <c r="R51" i="2"/>
  <c r="S51" i="1"/>
  <c r="S51" i="2"/>
  <c r="T51" i="1"/>
  <c r="T51" i="2"/>
  <c r="U51" i="1"/>
  <c r="U51" i="2"/>
  <c r="V51" i="1"/>
  <c r="W51" i="1"/>
  <c r="W51" i="2"/>
  <c r="X51" i="1"/>
  <c r="X51" i="2"/>
  <c r="Y51" i="1"/>
  <c r="Z51" i="1"/>
  <c r="Z51" i="2"/>
  <c r="AA51" i="1"/>
  <c r="AA51" i="2"/>
  <c r="AB51" i="1"/>
  <c r="AB51" i="2"/>
  <c r="AC51" i="1"/>
  <c r="AC51" i="2"/>
  <c r="AD51" i="1"/>
  <c r="AD51" i="2"/>
  <c r="AE51" i="1"/>
  <c r="AE51" i="2"/>
  <c r="AF51" i="1"/>
  <c r="AF51" i="2"/>
  <c r="AG51" i="1"/>
  <c r="AG51" i="2"/>
  <c r="AH51" i="1"/>
  <c r="AH51" i="2"/>
  <c r="AI51" i="1"/>
  <c r="AI51" i="2"/>
  <c r="AJ51" i="1"/>
  <c r="AJ51" i="2"/>
  <c r="AK51" i="1"/>
  <c r="AL51" i="1"/>
  <c r="AL51" i="2"/>
  <c r="AM51" i="1"/>
  <c r="AN51" i="1"/>
  <c r="AN51" i="2"/>
  <c r="AO51" i="1"/>
  <c r="AP51" i="1"/>
  <c r="AP51" i="2"/>
  <c r="AQ51" i="1"/>
  <c r="AQ51" i="2"/>
  <c r="AR51" i="1"/>
  <c r="AR51" i="2"/>
  <c r="AS51" i="1"/>
  <c r="AS51" i="2"/>
  <c r="AT51" i="1"/>
  <c r="AT51" i="2"/>
  <c r="AU51" i="1"/>
  <c r="AU51" i="2"/>
  <c r="AV51" i="1"/>
  <c r="AV51" i="2"/>
  <c r="AW51" i="1"/>
  <c r="AW51" i="2"/>
  <c r="AX51" i="1"/>
  <c r="AX51" i="2"/>
  <c r="AY51" i="1"/>
  <c r="AY51" i="2"/>
  <c r="AZ51" i="1"/>
  <c r="BA51" i="1"/>
  <c r="BA51" i="2"/>
  <c r="BB51" i="1"/>
  <c r="BB51" i="2"/>
  <c r="BC51" i="1"/>
  <c r="BC51" i="2"/>
  <c r="BD51" i="1"/>
  <c r="BD51" i="2"/>
  <c r="BE51" i="1"/>
  <c r="BF51" i="1"/>
  <c r="BF51" i="2"/>
  <c r="BG51" i="1"/>
  <c r="BG51" i="2"/>
  <c r="BH51" i="1"/>
  <c r="BI51" i="1"/>
  <c r="B52" i="1"/>
  <c r="B52" i="2"/>
  <c r="C52" i="1"/>
  <c r="C52" i="2"/>
  <c r="D52" i="1"/>
  <c r="D52" i="2"/>
  <c r="E52" i="1"/>
  <c r="E52" i="2"/>
  <c r="F52" i="1"/>
  <c r="F52" i="2"/>
  <c r="G52" i="1"/>
  <c r="G52" i="2"/>
  <c r="H52" i="1"/>
  <c r="H52" i="2"/>
  <c r="I52" i="1"/>
  <c r="I52" i="2"/>
  <c r="J52" i="1"/>
  <c r="J52" i="2"/>
  <c r="K52" i="1"/>
  <c r="L52" i="1"/>
  <c r="L52" i="2"/>
  <c r="M52" i="1"/>
  <c r="M52" i="2"/>
  <c r="N52" i="1"/>
  <c r="N52" i="2"/>
  <c r="O52" i="1"/>
  <c r="O52" i="2"/>
  <c r="P52" i="1"/>
  <c r="P52" i="2"/>
  <c r="Q52" i="1"/>
  <c r="R52" i="1"/>
  <c r="R52" i="2"/>
  <c r="S52" i="1"/>
  <c r="T52" i="1"/>
  <c r="T52" i="2"/>
  <c r="U52" i="1"/>
  <c r="U52" i="2"/>
  <c r="V52" i="1"/>
  <c r="V52" i="2"/>
  <c r="W52" i="1"/>
  <c r="W52" i="2"/>
  <c r="X52" i="1"/>
  <c r="Y52" i="1"/>
  <c r="Y52" i="2"/>
  <c r="Z52" i="1"/>
  <c r="Z52" i="2"/>
  <c r="AA52" i="1"/>
  <c r="AB52" i="1"/>
  <c r="AB52" i="2"/>
  <c r="AC52" i="1"/>
  <c r="AD52" i="1"/>
  <c r="AD52" i="2"/>
  <c r="AE52" i="1"/>
  <c r="AE52" i="2"/>
  <c r="AF52" i="1"/>
  <c r="AF52" i="2"/>
  <c r="AG52" i="1"/>
  <c r="AH52" i="1"/>
  <c r="AH52" i="2"/>
  <c r="AI52" i="1"/>
  <c r="AI52" i="2"/>
  <c r="AJ52" i="1"/>
  <c r="AJ52" i="2"/>
  <c r="AK52" i="1"/>
  <c r="AL52" i="1"/>
  <c r="AL52" i="2"/>
  <c r="AM52" i="1"/>
  <c r="AM52" i="2"/>
  <c r="AN52" i="1"/>
  <c r="AN52" i="2"/>
  <c r="AO52" i="1"/>
  <c r="AP52" i="1"/>
  <c r="AP52" i="2"/>
  <c r="AQ52" i="1"/>
  <c r="AQ52" i="2"/>
  <c r="AR52" i="1"/>
  <c r="AR52" i="2"/>
  <c r="AS52" i="1"/>
  <c r="AS52" i="2"/>
  <c r="AT52" i="1"/>
  <c r="AT52" i="2"/>
  <c r="AU52" i="1"/>
  <c r="AU52" i="2"/>
  <c r="AV52" i="1"/>
  <c r="AV52" i="2"/>
  <c r="AW52" i="1"/>
  <c r="AW52" i="2"/>
  <c r="AX52" i="1"/>
  <c r="AX52" i="2"/>
  <c r="AY52" i="1"/>
  <c r="AY52" i="2"/>
  <c r="AZ52" i="1"/>
  <c r="AZ52" i="2"/>
  <c r="BA52" i="1"/>
  <c r="BA52" i="2"/>
  <c r="BB52" i="1"/>
  <c r="BB52" i="2"/>
  <c r="BC52" i="1"/>
  <c r="BC52" i="2"/>
  <c r="BD52" i="1"/>
  <c r="BD52" i="2"/>
  <c r="BE52" i="1"/>
  <c r="BF52" i="1"/>
  <c r="BF52" i="2"/>
  <c r="BG52" i="1"/>
  <c r="BG52" i="2"/>
  <c r="BH52" i="1"/>
  <c r="BH52" i="2"/>
  <c r="BI52" i="1"/>
  <c r="BI52" i="2"/>
  <c r="A4" i="23"/>
  <c r="C12" i="2"/>
  <c r="D13" i="2"/>
  <c r="D37" i="2"/>
  <c r="G28" i="2"/>
  <c r="H27" i="2"/>
  <c r="I48" i="2"/>
  <c r="K14" i="2"/>
  <c r="L22" i="2"/>
  <c r="O20" i="2"/>
  <c r="P15" i="2"/>
  <c r="P31" i="2"/>
  <c r="P47" i="2"/>
  <c r="A7" i="23"/>
  <c r="S43" i="2"/>
  <c r="T14" i="2"/>
  <c r="T30" i="2"/>
  <c r="A6" i="22"/>
  <c r="A12" i="22"/>
  <c r="A8" i="22"/>
  <c r="A14" i="22"/>
  <c r="G27" i="23"/>
  <c r="A91" i="3"/>
  <c r="A30" i="3"/>
  <c r="K29" i="23"/>
  <c r="E30" i="3"/>
  <c r="O29" i="23"/>
  <c r="E31" i="3"/>
  <c r="O30" i="23"/>
  <c r="W35" i="2"/>
  <c r="E32" i="3"/>
  <c r="O31" i="23"/>
  <c r="X14" i="2"/>
  <c r="X18" i="2"/>
  <c r="X24" i="2"/>
  <c r="X32" i="2"/>
  <c r="X40" i="2"/>
  <c r="E33" i="3"/>
  <c r="O32" i="23"/>
  <c r="D91" i="3"/>
  <c r="A34" i="3"/>
  <c r="K33" i="23"/>
  <c r="E34" i="3"/>
  <c r="O33" i="23"/>
  <c r="Z22" i="2"/>
  <c r="E35" i="3"/>
  <c r="O34" i="23"/>
  <c r="E36" i="3"/>
  <c r="O35" i="23"/>
  <c r="AB12" i="2"/>
  <c r="AB16" i="2"/>
  <c r="AB20" i="2"/>
  <c r="AB28" i="2"/>
  <c r="AB36" i="2"/>
  <c r="D36" i="23"/>
  <c r="E37" i="3"/>
  <c r="O36" i="23"/>
  <c r="AC46" i="2"/>
  <c r="G91" i="3"/>
  <c r="A38" i="3"/>
  <c r="K37" i="23"/>
  <c r="E38" i="3"/>
  <c r="O37" i="23"/>
  <c r="AD15" i="2"/>
  <c r="E39" i="3"/>
  <c r="O38" i="23"/>
  <c r="AE12" i="2"/>
  <c r="E40" i="3"/>
  <c r="O39" i="23"/>
  <c r="AF11" i="2"/>
  <c r="AF13" i="2"/>
  <c r="AF15" i="2"/>
  <c r="AF17" i="2"/>
  <c r="AF19" i="2"/>
  <c r="AF21" i="2"/>
  <c r="AF25" i="2"/>
  <c r="AF29" i="2"/>
  <c r="AF33" i="2"/>
  <c r="AF37" i="2"/>
  <c r="AF45" i="2"/>
  <c r="E41" i="3"/>
  <c r="O40" i="23"/>
  <c r="AG45" i="2"/>
  <c r="A104" i="3"/>
  <c r="A42" i="3"/>
  <c r="K41" i="23"/>
  <c r="E42" i="3"/>
  <c r="O41" i="23"/>
  <c r="E43" i="3"/>
  <c r="O42" i="23"/>
  <c r="AI38" i="2"/>
  <c r="E44" i="3"/>
  <c r="O43" i="23"/>
  <c r="AJ11" i="2"/>
  <c r="AJ13" i="2"/>
  <c r="AJ15" i="2"/>
  <c r="AJ17" i="2"/>
  <c r="AJ19" i="2"/>
  <c r="AJ21" i="2"/>
  <c r="AJ25" i="2"/>
  <c r="AJ29" i="2"/>
  <c r="AJ33" i="2"/>
  <c r="AJ37" i="2"/>
  <c r="AJ41" i="2"/>
  <c r="AJ49" i="2"/>
  <c r="E45" i="3"/>
  <c r="O44" i="23"/>
  <c r="AK20" i="2"/>
  <c r="D104" i="3"/>
  <c r="A46" i="3"/>
  <c r="K45" i="23"/>
  <c r="E46" i="3"/>
  <c r="O45" i="23"/>
  <c r="AL26" i="2"/>
  <c r="E47" i="3"/>
  <c r="O46" i="23"/>
  <c r="AM51" i="2"/>
  <c r="E48" i="3"/>
  <c r="O47" i="23"/>
  <c r="AN11" i="2"/>
  <c r="AN13" i="2"/>
  <c r="AN15" i="2"/>
  <c r="AN17" i="2"/>
  <c r="AN19" i="2"/>
  <c r="AN21" i="2"/>
  <c r="AN23" i="2"/>
  <c r="AN27" i="2"/>
  <c r="AN31" i="2"/>
  <c r="AN35" i="2"/>
  <c r="AN39" i="2"/>
  <c r="AN43" i="2"/>
  <c r="E49" i="3"/>
  <c r="O48" i="23"/>
  <c r="AO30" i="2"/>
  <c r="A49" i="23"/>
  <c r="D49" i="23"/>
  <c r="G49" i="23"/>
  <c r="A117" i="3"/>
  <c r="A50" i="3"/>
  <c r="K49" i="23"/>
  <c r="E50" i="3"/>
  <c r="O49" i="23"/>
  <c r="AP49" i="2"/>
  <c r="E51" i="3"/>
  <c r="O50" i="23"/>
  <c r="AQ41" i="2"/>
  <c r="E52" i="3"/>
  <c r="O51" i="23"/>
  <c r="AR11" i="2"/>
  <c r="AR13" i="2"/>
  <c r="AR15" i="2"/>
  <c r="AR17" i="2"/>
  <c r="AR19" i="2"/>
  <c r="AR21" i="2"/>
  <c r="AR23" i="2"/>
  <c r="AR27" i="2"/>
  <c r="AR31" i="2"/>
  <c r="AR35" i="2"/>
  <c r="AR39" i="2"/>
  <c r="AR43" i="2"/>
  <c r="E53" i="3"/>
  <c r="O52" i="23"/>
  <c r="AS33" i="2"/>
  <c r="D117" i="3"/>
  <c r="A54" i="3"/>
  <c r="K53" i="23"/>
  <c r="E54" i="3"/>
  <c r="O53" i="23"/>
  <c r="AT26" i="2"/>
  <c r="E55" i="3"/>
  <c r="O54" i="23"/>
  <c r="AU32" i="2"/>
  <c r="E56" i="3"/>
  <c r="O55" i="23"/>
  <c r="AV11" i="2"/>
  <c r="AV12" i="2"/>
  <c r="AV13" i="2"/>
  <c r="AV14" i="2"/>
  <c r="AV15" i="2"/>
  <c r="AV16" i="2"/>
  <c r="AV17" i="2"/>
  <c r="AV18" i="2"/>
  <c r="AV19" i="2"/>
  <c r="AV20" i="2"/>
  <c r="AV21" i="2"/>
  <c r="AV22" i="2"/>
  <c r="AV23" i="2"/>
  <c r="AV24" i="2"/>
  <c r="AV25" i="2"/>
  <c r="AV26" i="2"/>
  <c r="AV28" i="2"/>
  <c r="AV30" i="2"/>
  <c r="AV32" i="2"/>
  <c r="AV34" i="2"/>
  <c r="AV36" i="2"/>
  <c r="AV38" i="2"/>
  <c r="AV40" i="2"/>
  <c r="AV42" i="2"/>
  <c r="AV44" i="2"/>
  <c r="AV46" i="2"/>
  <c r="AV48" i="2"/>
  <c r="E57" i="3"/>
  <c r="O56" i="23"/>
  <c r="AW17" i="2"/>
  <c r="AW43" i="2"/>
  <c r="G117" i="3"/>
  <c r="A58" i="3"/>
  <c r="K57" i="23"/>
  <c r="E58" i="3"/>
  <c r="O57" i="23"/>
  <c r="AX16" i="2"/>
  <c r="AX45" i="2"/>
  <c r="A58" i="23"/>
  <c r="D58" i="23"/>
  <c r="G58" i="23"/>
  <c r="G100" i="3"/>
  <c r="E59" i="3"/>
  <c r="O58" i="23"/>
  <c r="AY24" i="2"/>
  <c r="AY45" i="2"/>
  <c r="A59" i="23"/>
  <c r="D59" i="23"/>
  <c r="G59" i="23"/>
  <c r="E60" i="3"/>
  <c r="O59" i="23"/>
  <c r="AZ11" i="2"/>
  <c r="AZ12" i="2"/>
  <c r="AZ13" i="2"/>
  <c r="AZ14" i="2"/>
  <c r="AZ15" i="2"/>
  <c r="AZ16" i="2"/>
  <c r="AZ17" i="2"/>
  <c r="AZ18" i="2"/>
  <c r="AZ19" i="2"/>
  <c r="AZ20" i="2"/>
  <c r="AZ21" i="2"/>
  <c r="AZ22" i="2"/>
  <c r="AZ23" i="2"/>
  <c r="AZ24" i="2"/>
  <c r="AZ25" i="2"/>
  <c r="AZ26" i="2"/>
  <c r="AZ27" i="2"/>
  <c r="AZ28" i="2"/>
  <c r="AZ29" i="2"/>
  <c r="AZ30" i="2"/>
  <c r="AZ31" i="2"/>
  <c r="AZ33" i="2"/>
  <c r="AZ35" i="2"/>
  <c r="AZ37" i="2"/>
  <c r="AZ39" i="2"/>
  <c r="AZ41" i="2"/>
  <c r="AZ43" i="2"/>
  <c r="AZ45" i="2"/>
  <c r="AZ47" i="2"/>
  <c r="AZ51" i="2"/>
  <c r="A60" i="23"/>
  <c r="A102" i="3"/>
  <c r="D60" i="23"/>
  <c r="G60" i="23"/>
  <c r="E61" i="3"/>
  <c r="O60" i="23"/>
  <c r="BA33" i="2"/>
  <c r="BA48" i="2"/>
  <c r="A61" i="23"/>
  <c r="D61" i="23"/>
  <c r="D103" i="3"/>
  <c r="G61" i="23"/>
  <c r="A130" i="3"/>
  <c r="A62" i="3"/>
  <c r="K61" i="23"/>
  <c r="E62" i="3"/>
  <c r="O61" i="23"/>
  <c r="BB17" i="2"/>
  <c r="BB35" i="2"/>
  <c r="A62" i="23"/>
  <c r="D62" i="23"/>
  <c r="G62" i="23"/>
  <c r="E63" i="3"/>
  <c r="O62" i="23"/>
  <c r="BC17" i="2"/>
  <c r="BC38" i="2"/>
  <c r="E64" i="3"/>
  <c r="O63" i="23"/>
  <c r="BD11" i="2"/>
  <c r="BD12" i="2"/>
  <c r="BD13" i="2"/>
  <c r="BD14" i="2"/>
  <c r="BD15" i="2"/>
  <c r="BD16" i="2"/>
  <c r="BD17" i="2"/>
  <c r="BD18" i="2"/>
  <c r="BD19" i="2"/>
  <c r="BD20" i="2"/>
  <c r="BD21" i="2"/>
  <c r="BD22" i="2"/>
  <c r="BD23" i="2"/>
  <c r="BD24" i="2"/>
  <c r="BD25" i="2"/>
  <c r="BD26" i="2"/>
  <c r="BD27" i="2"/>
  <c r="BD28" i="2"/>
  <c r="BD29" i="2"/>
  <c r="BD30" i="2"/>
  <c r="BD31" i="2"/>
  <c r="BD32" i="2"/>
  <c r="BD33" i="2"/>
  <c r="BD34" i="2"/>
  <c r="BD36" i="2"/>
  <c r="BD38" i="2"/>
  <c r="BD40" i="2"/>
  <c r="BD42" i="2"/>
  <c r="BD44" i="2"/>
  <c r="BD46" i="2"/>
  <c r="BD48" i="2"/>
  <c r="BD50" i="2"/>
  <c r="E65" i="3"/>
  <c r="O64" i="23"/>
  <c r="BE17" i="2"/>
  <c r="BE28" i="2"/>
  <c r="BE37" i="2"/>
  <c r="D130" i="3"/>
  <c r="A66" i="3"/>
  <c r="K65" i="23"/>
  <c r="E66" i="3"/>
  <c r="O65" i="23"/>
  <c r="BF18" i="2"/>
  <c r="BF26" i="2"/>
  <c r="BF34" i="2"/>
  <c r="BF48" i="2"/>
  <c r="E67" i="3"/>
  <c r="O66" i="23"/>
  <c r="BG31" i="2"/>
  <c r="BG45" i="2"/>
  <c r="E68" i="3"/>
  <c r="O67" i="23"/>
  <c r="BH11" i="2"/>
  <c r="BH12" i="2"/>
  <c r="BH13" i="2"/>
  <c r="BH14" i="2"/>
  <c r="BH15" i="2"/>
  <c r="BH16" i="2"/>
  <c r="BH17" i="2"/>
  <c r="BH18" i="2"/>
  <c r="BH19" i="2"/>
  <c r="BH20" i="2"/>
  <c r="BH21" i="2"/>
  <c r="BH22" i="2"/>
  <c r="BH23" i="2"/>
  <c r="BH24" i="2"/>
  <c r="BH25" i="2"/>
  <c r="BH26" i="2"/>
  <c r="BH27" i="2"/>
  <c r="BH28" i="2"/>
  <c r="BH29" i="2"/>
  <c r="BH30" i="2"/>
  <c r="BH31" i="2"/>
  <c r="BH32" i="2"/>
  <c r="BH33" i="2"/>
  <c r="BH34" i="2"/>
  <c r="BH35" i="2"/>
  <c r="BH36" i="2"/>
  <c r="BH37" i="2"/>
  <c r="BH39" i="2"/>
  <c r="BH41" i="2"/>
  <c r="BH43" i="2"/>
  <c r="BH45" i="2"/>
  <c r="BH47" i="2"/>
  <c r="BH49" i="2"/>
  <c r="BH51" i="2"/>
  <c r="E69" i="3"/>
  <c r="O68" i="23"/>
  <c r="BI31" i="2"/>
  <c r="BI38" i="2"/>
  <c r="BI45" i="2"/>
  <c r="A71" i="23"/>
  <c r="A113" i="3"/>
  <c r="D71" i="23"/>
  <c r="G71" i="23"/>
  <c r="A126" i="3"/>
  <c r="A72" i="23"/>
  <c r="D72" i="23"/>
  <c r="D114" i="3"/>
  <c r="G72" i="23"/>
  <c r="A73" i="23"/>
  <c r="A115" i="3"/>
  <c r="D73" i="23"/>
  <c r="G73" i="23"/>
  <c r="A128" i="3"/>
  <c r="A74" i="23"/>
  <c r="A116" i="3"/>
  <c r="D74" i="23"/>
  <c r="G74" i="23"/>
  <c r="A75" i="23"/>
  <c r="D75" i="23"/>
  <c r="G75" i="23"/>
  <c r="A84" i="23"/>
  <c r="D84" i="23"/>
  <c r="G126" i="3"/>
  <c r="G84" i="23"/>
  <c r="A85" i="23"/>
  <c r="D127" i="3"/>
  <c r="D85" i="23"/>
  <c r="G85" i="23"/>
  <c r="A140" i="3"/>
  <c r="A86" i="23"/>
  <c r="D86" i="23"/>
  <c r="G128" i="3"/>
  <c r="G86" i="23"/>
  <c r="A87" i="23"/>
  <c r="D129" i="3"/>
  <c r="D87" i="23"/>
  <c r="G87" i="23"/>
  <c r="A142" i="3"/>
  <c r="A88" i="23"/>
  <c r="A97" i="23"/>
  <c r="A98" i="23"/>
  <c r="A99" i="23"/>
  <c r="A100" i="23"/>
  <c r="A1" i="3"/>
  <c r="G2" i="3"/>
  <c r="A3" i="3"/>
  <c r="G3" i="3"/>
  <c r="G4" i="3"/>
  <c r="G5" i="3"/>
  <c r="G6" i="3"/>
  <c r="G7" i="3"/>
  <c r="A11" i="3"/>
  <c r="A12" i="3"/>
  <c r="A13" i="3"/>
  <c r="B16" i="3"/>
  <c r="B17" i="3"/>
  <c r="B22" i="3"/>
  <c r="E28" i="22"/>
  <c r="L30" i="3"/>
  <c r="E33" i="22"/>
  <c r="O32" i="3"/>
  <c r="E38" i="22"/>
  <c r="E39" i="22"/>
  <c r="O33" i="3"/>
  <c r="E42" i="22"/>
  <c r="E43" i="22"/>
  <c r="L34" i="3"/>
  <c r="E48" i="22"/>
  <c r="E49" i="22"/>
  <c r="E53" i="22"/>
  <c r="E54" i="22"/>
  <c r="O36" i="3"/>
  <c r="E58" i="22"/>
  <c r="E59" i="22"/>
  <c r="E63" i="22"/>
  <c r="E64" i="22"/>
  <c r="L38" i="3"/>
  <c r="E68" i="22"/>
  <c r="E69" i="22"/>
  <c r="E73" i="22"/>
  <c r="E74" i="22"/>
  <c r="L42" i="3"/>
  <c r="G72" i="3"/>
  <c r="D81" i="3"/>
  <c r="A100" i="3"/>
  <c r="B100" i="3"/>
  <c r="C100" i="3"/>
  <c r="D100" i="3"/>
  <c r="E100" i="3"/>
  <c r="F100" i="3"/>
  <c r="H100" i="3"/>
  <c r="I100" i="3"/>
  <c r="A101" i="3"/>
  <c r="B101" i="3"/>
  <c r="C101" i="3"/>
  <c r="D101" i="3"/>
  <c r="E101" i="3"/>
  <c r="F101" i="3"/>
  <c r="G101" i="3"/>
  <c r="H101" i="3"/>
  <c r="I101" i="3"/>
  <c r="B102" i="3"/>
  <c r="C102" i="3"/>
  <c r="D102" i="3"/>
  <c r="E102" i="3"/>
  <c r="F102" i="3"/>
  <c r="G102" i="3"/>
  <c r="H102" i="3"/>
  <c r="I102" i="3"/>
  <c r="A103" i="3"/>
  <c r="B103" i="3"/>
  <c r="C103" i="3"/>
  <c r="E103" i="3"/>
  <c r="F103" i="3"/>
  <c r="G103" i="3"/>
  <c r="H103" i="3"/>
  <c r="I103" i="3"/>
  <c r="B113" i="3"/>
  <c r="C113" i="3"/>
  <c r="D113" i="3"/>
  <c r="E113" i="3"/>
  <c r="F113" i="3"/>
  <c r="A114" i="3"/>
  <c r="B114" i="3"/>
  <c r="C114" i="3"/>
  <c r="E114" i="3"/>
  <c r="F114" i="3"/>
  <c r="B115" i="3"/>
  <c r="C115" i="3"/>
  <c r="D115" i="3"/>
  <c r="E115" i="3"/>
  <c r="F115" i="3"/>
  <c r="B116" i="3"/>
  <c r="C116" i="3"/>
  <c r="D116" i="3"/>
  <c r="E116" i="3"/>
  <c r="F116" i="3"/>
  <c r="B126" i="3"/>
  <c r="C126" i="3"/>
  <c r="D126" i="3"/>
  <c r="E126" i="3"/>
  <c r="F126" i="3"/>
  <c r="H126" i="3"/>
  <c r="I126" i="3"/>
  <c r="A127" i="3"/>
  <c r="B127" i="3"/>
  <c r="C127" i="3"/>
  <c r="E127" i="3"/>
  <c r="F127" i="3"/>
  <c r="G127" i="3"/>
  <c r="H127" i="3"/>
  <c r="I127" i="3"/>
  <c r="B128" i="3"/>
  <c r="C128" i="3"/>
  <c r="D128" i="3"/>
  <c r="E128" i="3"/>
  <c r="F128" i="3"/>
  <c r="H128" i="3"/>
  <c r="I128" i="3"/>
  <c r="A129" i="3"/>
  <c r="B129" i="3"/>
  <c r="C129" i="3"/>
  <c r="E129" i="3"/>
  <c r="F129" i="3"/>
  <c r="G129" i="3"/>
  <c r="H129" i="3"/>
  <c r="I129" i="3"/>
  <c r="A139" i="3"/>
  <c r="B139" i="3"/>
  <c r="C139" i="3"/>
  <c r="D139" i="3"/>
  <c r="E139" i="3"/>
  <c r="F139" i="3"/>
  <c r="B140" i="3"/>
  <c r="C140" i="3"/>
  <c r="D140" i="3"/>
  <c r="E140" i="3"/>
  <c r="F140" i="3"/>
  <c r="A141" i="3"/>
  <c r="B141" i="3"/>
  <c r="C141" i="3"/>
  <c r="D141" i="3"/>
  <c r="E141" i="3"/>
  <c r="F141" i="3"/>
  <c r="B142" i="3"/>
  <c r="C142" i="3"/>
  <c r="D142" i="3"/>
  <c r="E142" i="3"/>
  <c r="F142" i="3"/>
  <c r="B149" i="3"/>
  <c r="C166" i="3"/>
  <c r="C149" i="3"/>
  <c r="D166" i="3"/>
  <c r="D149" i="3"/>
  <c r="E166" i="3"/>
  <c r="E149" i="3"/>
  <c r="F166" i="3"/>
  <c r="F149" i="3"/>
  <c r="G166" i="3"/>
  <c r="G149" i="3"/>
  <c r="H166" i="3"/>
  <c r="H149" i="3"/>
  <c r="I149" i="3"/>
  <c r="J166" i="3"/>
  <c r="J149" i="3"/>
  <c r="K149" i="3"/>
  <c r="L166" i="3"/>
  <c r="B151" i="3"/>
  <c r="C151" i="3"/>
  <c r="D151" i="3"/>
  <c r="E151" i="3"/>
  <c r="F151" i="3"/>
  <c r="G151" i="3"/>
  <c r="H151" i="3"/>
  <c r="I151" i="3"/>
  <c r="K151" i="3"/>
  <c r="I166" i="3"/>
  <c r="K166" i="3"/>
  <c r="V4" i="2"/>
  <c r="Z4" i="2"/>
  <c r="AD4" i="2"/>
  <c r="AH4" i="2"/>
  <c r="AL4" i="2"/>
  <c r="AP4" i="2"/>
  <c r="AT4" i="2"/>
  <c r="AX4" i="2"/>
  <c r="BB4" i="2"/>
  <c r="BF4" i="2"/>
  <c r="J5" i="2"/>
  <c r="R5" i="2"/>
  <c r="V5" i="2"/>
  <c r="W5" i="2"/>
  <c r="X5" i="2"/>
  <c r="Y5" i="2"/>
  <c r="Z5" i="2"/>
  <c r="AA5" i="2"/>
  <c r="AB5" i="2"/>
  <c r="AC5" i="2"/>
  <c r="AD5" i="2"/>
  <c r="AE5" i="2"/>
  <c r="AF5" i="2"/>
  <c r="AG5" i="2"/>
  <c r="AH5" i="2"/>
  <c r="AI5" i="2"/>
  <c r="AJ5" i="2"/>
  <c r="AK5" i="2"/>
  <c r="AL5" i="2"/>
  <c r="AM5" i="2"/>
  <c r="AN5" i="2"/>
  <c r="AO5" i="2"/>
  <c r="AP5" i="2"/>
  <c r="AQ5" i="2"/>
  <c r="AR5" i="2"/>
  <c r="AS5" i="2"/>
  <c r="AT5" i="2"/>
  <c r="AU5" i="2"/>
  <c r="AV5" i="2"/>
  <c r="AW5" i="2"/>
  <c r="AX5" i="2"/>
  <c r="AY5" i="2"/>
  <c r="AZ5" i="2"/>
  <c r="BA5" i="2"/>
  <c r="BB5" i="2"/>
  <c r="BC5" i="2"/>
  <c r="BD5" i="2"/>
  <c r="BE5" i="2"/>
  <c r="BF5" i="2"/>
  <c r="BG5" i="2"/>
  <c r="BH5" i="2"/>
  <c r="BI5" i="2"/>
  <c r="C7" i="2"/>
  <c r="D7" i="2"/>
  <c r="G7" i="2"/>
  <c r="H7" i="2"/>
  <c r="I7" i="2"/>
  <c r="K7" i="2"/>
  <c r="L7" i="2"/>
  <c r="O7" i="2"/>
  <c r="P7" i="2"/>
  <c r="S7" i="2"/>
  <c r="T7" i="2"/>
  <c r="U7" i="2"/>
  <c r="W7" i="2"/>
  <c r="X7" i="2"/>
  <c r="AA7" i="2"/>
  <c r="AB7" i="2"/>
  <c r="AE7" i="2"/>
  <c r="AF7" i="2"/>
  <c r="AG7" i="2"/>
  <c r="AI7" i="2"/>
  <c r="AJ7" i="2"/>
  <c r="AM7" i="2"/>
  <c r="AN7" i="2"/>
  <c r="AQ7" i="2"/>
  <c r="AR7" i="2"/>
  <c r="AU7" i="2"/>
  <c r="AV7" i="2"/>
  <c r="AY7" i="2"/>
  <c r="AZ7" i="2"/>
  <c r="BC7" i="2"/>
  <c r="BD7" i="2"/>
  <c r="BG7" i="2"/>
  <c r="BH7" i="2"/>
  <c r="D8" i="2"/>
  <c r="H8" i="2"/>
  <c r="L8" i="2"/>
  <c r="M8" i="2"/>
  <c r="P8" i="2"/>
  <c r="S8" i="2"/>
  <c r="T8" i="2"/>
  <c r="X8" i="2"/>
  <c r="Y8" i="2"/>
  <c r="AB8" i="2"/>
  <c r="AF8" i="2"/>
  <c r="AJ8" i="2"/>
  <c r="AN8" i="2"/>
  <c r="AR8" i="2"/>
  <c r="AV8" i="2"/>
  <c r="AY8" i="2"/>
  <c r="AZ8" i="2"/>
  <c r="BD8" i="2"/>
  <c r="BH8" i="2"/>
  <c r="D9" i="2"/>
  <c r="H9" i="2"/>
  <c r="L9" i="2"/>
  <c r="P9" i="2"/>
  <c r="Q9" i="2"/>
  <c r="S9" i="2"/>
  <c r="T9" i="2"/>
  <c r="X9" i="2"/>
  <c r="AB9" i="2"/>
  <c r="AE9" i="2"/>
  <c r="AF9" i="2"/>
  <c r="AJ9" i="2"/>
  <c r="AN9" i="2"/>
  <c r="AO9" i="2"/>
  <c r="AR9" i="2"/>
  <c r="AV9" i="2"/>
  <c r="AZ9" i="2"/>
  <c r="BD9" i="2"/>
  <c r="BH9" i="2"/>
  <c r="D10" i="2"/>
  <c r="H10" i="2"/>
  <c r="L10" i="2"/>
  <c r="P10" i="2"/>
  <c r="T10" i="2"/>
  <c r="X10" i="2"/>
  <c r="AA10" i="2"/>
  <c r="AB10" i="2"/>
  <c r="AF10" i="2"/>
  <c r="AG10" i="2"/>
  <c r="AJ10" i="2"/>
  <c r="AN10" i="2"/>
  <c r="AR10" i="2"/>
  <c r="AS10" i="2"/>
  <c r="AV10" i="2"/>
  <c r="AZ10" i="2"/>
  <c r="BD10" i="2"/>
  <c r="BG10" i="2"/>
  <c r="BH10" i="2"/>
  <c r="A27" i="22"/>
  <c r="E27" i="22"/>
  <c r="E29" i="22"/>
  <c r="E30" i="22"/>
  <c r="A32" i="22"/>
  <c r="E32" i="22"/>
  <c r="E34" i="22"/>
  <c r="E35" i="22"/>
  <c r="A37" i="22"/>
  <c r="E37" i="22"/>
  <c r="E40" i="22"/>
  <c r="A42" i="22"/>
  <c r="E44" i="22"/>
  <c r="E45" i="22"/>
  <c r="A47" i="22"/>
  <c r="E47" i="22"/>
  <c r="E50" i="22"/>
  <c r="A52" i="22"/>
  <c r="E52" i="22"/>
  <c r="E55" i="22"/>
  <c r="A57" i="22"/>
  <c r="E57" i="22"/>
  <c r="E60" i="22"/>
  <c r="A62" i="22"/>
  <c r="E62" i="22"/>
  <c r="E65" i="22"/>
  <c r="A67" i="22"/>
  <c r="E67" i="22"/>
  <c r="E70" i="22"/>
  <c r="A72" i="22"/>
  <c r="E72" i="22"/>
  <c r="E75" i="22"/>
  <c r="D44" i="17"/>
  <c r="B40" i="17"/>
  <c r="E15" i="17"/>
  <c r="B11" i="17"/>
  <c r="B42" i="17"/>
  <c r="D32" i="17"/>
  <c r="B18" i="17"/>
  <c r="BI14" i="2"/>
  <c r="BI19" i="2"/>
  <c r="BI25" i="2"/>
  <c r="BI30" i="2"/>
  <c r="BI35" i="2"/>
  <c r="BI41" i="2"/>
  <c r="BI46" i="2"/>
  <c r="BI51" i="2"/>
  <c r="BI7" i="2"/>
  <c r="BE16" i="2"/>
  <c r="BE24" i="2"/>
  <c r="BE32" i="2"/>
  <c r="BE40" i="2"/>
  <c r="BE48" i="2"/>
  <c r="BE10" i="2"/>
  <c r="BA17" i="2"/>
  <c r="BA28" i="2"/>
  <c r="BA38" i="2"/>
  <c r="BA49" i="2"/>
  <c r="BA9" i="2"/>
  <c r="AW13" i="2"/>
  <c r="AW23" i="2"/>
  <c r="AW34" i="2"/>
  <c r="AW45" i="2"/>
  <c r="AW8" i="2"/>
  <c r="AS17" i="2"/>
  <c r="AS28" i="2"/>
  <c r="AS39" i="2"/>
  <c r="AS49" i="2"/>
  <c r="AS7" i="2"/>
  <c r="AO14" i="2"/>
  <c r="AO24" i="2"/>
  <c r="AO35" i="2"/>
  <c r="AO46" i="2"/>
  <c r="AO10" i="2"/>
  <c r="AK19" i="2"/>
  <c r="AK29" i="2"/>
  <c r="AK40" i="2"/>
  <c r="AK51" i="2"/>
  <c r="AK9" i="2"/>
  <c r="AG14" i="2"/>
  <c r="AG25" i="2"/>
  <c r="AG36" i="2"/>
  <c r="AG46" i="2"/>
  <c r="AG8" i="2"/>
  <c r="AC14" i="2"/>
  <c r="AC16" i="2"/>
  <c r="AC26" i="2"/>
  <c r="AC37" i="2"/>
  <c r="AC48" i="2"/>
  <c r="AC7" i="2"/>
  <c r="Y14" i="2"/>
  <c r="Y25" i="2"/>
  <c r="Y35" i="2"/>
  <c r="Y46" i="2"/>
  <c r="Y19" i="2"/>
  <c r="Y34" i="2"/>
  <c r="Y50" i="2"/>
  <c r="Y10" i="2"/>
  <c r="U16" i="2"/>
  <c r="U26" i="2"/>
  <c r="F25" i="17"/>
  <c r="U37" i="2"/>
  <c r="F36" i="17"/>
  <c r="U48" i="2"/>
  <c r="U12" i="2"/>
  <c r="U28" i="2"/>
  <c r="U42" i="2"/>
  <c r="U9" i="2"/>
  <c r="F8" i="17"/>
  <c r="Q22" i="2"/>
  <c r="Q37" i="2"/>
  <c r="Q48" i="2"/>
  <c r="Q13" i="2"/>
  <c r="Q29" i="2"/>
  <c r="Q47" i="2"/>
  <c r="E46" i="17"/>
  <c r="Q8" i="2"/>
  <c r="E7" i="17"/>
  <c r="M21" i="2"/>
  <c r="D20" i="17"/>
  <c r="M35" i="2"/>
  <c r="M49" i="2"/>
  <c r="M13" i="2"/>
  <c r="M29" i="2"/>
  <c r="D28" i="17"/>
  <c r="M51" i="2"/>
  <c r="D50" i="17"/>
  <c r="M7" i="2"/>
  <c r="M16" i="2"/>
  <c r="M37" i="2"/>
  <c r="D36" i="17"/>
  <c r="I21" i="2"/>
  <c r="I36" i="2"/>
  <c r="C35" i="17"/>
  <c r="I49" i="2"/>
  <c r="I20" i="2"/>
  <c r="G20" i="2"/>
  <c r="C19" i="17"/>
  <c r="I41" i="2"/>
  <c r="I10" i="2"/>
  <c r="C9" i="17"/>
  <c r="I27" i="2"/>
  <c r="I43" i="2"/>
  <c r="E13" i="2"/>
  <c r="E28" i="2"/>
  <c r="B27" i="17"/>
  <c r="E42" i="2"/>
  <c r="E22" i="2"/>
  <c r="B21" i="17"/>
  <c r="E44" i="2"/>
  <c r="E16" i="2"/>
  <c r="E37" i="2"/>
  <c r="E9" i="2"/>
  <c r="B8" i="17"/>
  <c r="E21" i="2"/>
  <c r="E49" i="2"/>
  <c r="B48" i="17"/>
  <c r="BI10" i="2"/>
  <c r="AW10" i="2"/>
  <c r="AK10" i="2"/>
  <c r="BE9" i="2"/>
  <c r="AS9" i="2"/>
  <c r="AG9" i="2"/>
  <c r="BA8" i="2"/>
  <c r="AO8" i="2"/>
  <c r="AC8" i="2"/>
  <c r="AW7" i="2"/>
  <c r="AK7" i="2"/>
  <c r="Y7" i="2"/>
  <c r="BI50" i="2"/>
  <c r="BI43" i="2"/>
  <c r="BI37" i="2"/>
  <c r="BI29" i="2"/>
  <c r="BI22" i="2"/>
  <c r="BI15" i="2"/>
  <c r="BE45" i="2"/>
  <c r="BE36" i="2"/>
  <c r="BE25" i="2"/>
  <c r="BE13" i="2"/>
  <c r="BA44" i="2"/>
  <c r="BA32" i="2"/>
  <c r="BA16" i="2"/>
  <c r="AW39" i="2"/>
  <c r="AW27" i="2"/>
  <c r="AW11" i="2"/>
  <c r="AS44" i="2"/>
  <c r="AS32" i="2"/>
  <c r="AS16" i="2"/>
  <c r="AO52" i="2"/>
  <c r="AO40" i="2"/>
  <c r="AO26" i="2"/>
  <c r="AK45" i="2"/>
  <c r="AK31" i="2"/>
  <c r="AK15" i="2"/>
  <c r="AG41" i="2"/>
  <c r="AG29" i="2"/>
  <c r="AG13" i="2"/>
  <c r="AC42" i="2"/>
  <c r="AC30" i="2"/>
  <c r="Y41" i="2"/>
  <c r="Y23" i="2"/>
  <c r="U38" i="2"/>
  <c r="U21" i="2"/>
  <c r="Q52" i="2"/>
  <c r="Q27" i="2"/>
  <c r="E26" i="17"/>
  <c r="E19" i="17"/>
  <c r="M28" i="2"/>
  <c r="D27" i="17"/>
  <c r="I33" i="2"/>
  <c r="E34" i="2"/>
  <c r="BA10" i="2"/>
  <c r="M10" i="2"/>
  <c r="D9" i="17"/>
  <c r="BI9" i="2"/>
  <c r="AW9" i="2"/>
  <c r="I9" i="2"/>
  <c r="BE8" i="2"/>
  <c r="AS8" i="2"/>
  <c r="E8" i="2"/>
  <c r="B7" i="17"/>
  <c r="BA7" i="2"/>
  <c r="AO7" i="2"/>
  <c r="BI49" i="2"/>
  <c r="BI42" i="2"/>
  <c r="BI34" i="2"/>
  <c r="BI27" i="2"/>
  <c r="BI21" i="2"/>
  <c r="BI13" i="2"/>
  <c r="BE52" i="2"/>
  <c r="BE44" i="2"/>
  <c r="BE33" i="2"/>
  <c r="BE21" i="2"/>
  <c r="BE12" i="2"/>
  <c r="BA42" i="2"/>
  <c r="BA26" i="2"/>
  <c r="BA12" i="2"/>
  <c r="AY53" i="2"/>
  <c r="AW50" i="2"/>
  <c r="AW38" i="2"/>
  <c r="AW22" i="2"/>
  <c r="AS43" i="2"/>
  <c r="AS27" i="2"/>
  <c r="AS12" i="2"/>
  <c r="AO51" i="2"/>
  <c r="AO36" i="2"/>
  <c r="AO20" i="2"/>
  <c r="AK41" i="2"/>
  <c r="AK25" i="2"/>
  <c r="AK13" i="2"/>
  <c r="AG52" i="2"/>
  <c r="AG40" i="2"/>
  <c r="AG24" i="2"/>
  <c r="AC41" i="2"/>
  <c r="AC25" i="2"/>
  <c r="Y39" i="2"/>
  <c r="Y18" i="2"/>
  <c r="U33" i="2"/>
  <c r="F32" i="17"/>
  <c r="U17" i="2"/>
  <c r="F16" i="17"/>
  <c r="Q43" i="2"/>
  <c r="Q21" i="2"/>
  <c r="M23" i="2"/>
  <c r="D22" i="17"/>
  <c r="I28" i="2"/>
  <c r="C27" i="17"/>
  <c r="E29" i="2"/>
  <c r="AC10" i="2"/>
  <c r="Q10" i="2"/>
  <c r="E9" i="17"/>
  <c r="E10" i="2"/>
  <c r="B9" i="17"/>
  <c r="Y9" i="2"/>
  <c r="M9" i="2"/>
  <c r="BI8" i="2"/>
  <c r="U8" i="2"/>
  <c r="F7" i="17"/>
  <c r="I8" i="2"/>
  <c r="BE7" i="2"/>
  <c r="Q7" i="2"/>
  <c r="E6" i="17"/>
  <c r="E7" i="2"/>
  <c r="BI47" i="2"/>
  <c r="BI39" i="2"/>
  <c r="BI33" i="2"/>
  <c r="BI26" i="2"/>
  <c r="BI18" i="2"/>
  <c r="BI11" i="2"/>
  <c r="BI53" i="2"/>
  <c r="BE51" i="2"/>
  <c r="BE41" i="2"/>
  <c r="BE29" i="2"/>
  <c r="BE20" i="2"/>
  <c r="BA37" i="2"/>
  <c r="BA22" i="2"/>
  <c r="AW49" i="2"/>
  <c r="AW33" i="2"/>
  <c r="AW18" i="2"/>
  <c r="AS37" i="2"/>
  <c r="AS23" i="2"/>
  <c r="AS11" i="2"/>
  <c r="AO47" i="2"/>
  <c r="AO31" i="2"/>
  <c r="AO19" i="2"/>
  <c r="AK52" i="2"/>
  <c r="AK36" i="2"/>
  <c r="AK24" i="2"/>
  <c r="AK53" i="2"/>
  <c r="AG50" i="2"/>
  <c r="AG34" i="2"/>
  <c r="AG20" i="2"/>
  <c r="AC52" i="2"/>
  <c r="AC36" i="2"/>
  <c r="AC21" i="2"/>
  <c r="Y51" i="2"/>
  <c r="Y30" i="2"/>
  <c r="Y13" i="2"/>
  <c r="Y53" i="2"/>
  <c r="U49" i="2"/>
  <c r="F48" i="17"/>
  <c r="U32" i="2"/>
  <c r="Q42" i="2"/>
  <c r="E41" i="17"/>
  <c r="Q15" i="2"/>
  <c r="M44" i="2"/>
  <c r="I15" i="2"/>
  <c r="C14" i="17"/>
  <c r="AA12" i="2"/>
  <c r="AA16" i="2"/>
  <c r="AA20" i="2"/>
  <c r="AA24" i="2"/>
  <c r="AA28" i="2"/>
  <c r="AA32" i="2"/>
  <c r="AA36" i="2"/>
  <c r="AA40" i="2"/>
  <c r="AA44" i="2"/>
  <c r="AA48" i="2"/>
  <c r="AA52" i="2"/>
  <c r="AA53" i="2"/>
  <c r="W13" i="2"/>
  <c r="W17" i="2"/>
  <c r="W21" i="2"/>
  <c r="W25" i="2"/>
  <c r="W29" i="2"/>
  <c r="W33" i="2"/>
  <c r="W37" i="2"/>
  <c r="W41" i="2"/>
  <c r="W45" i="2"/>
  <c r="W49" i="2"/>
  <c r="S12" i="2"/>
  <c r="S16" i="2"/>
  <c r="S20" i="2"/>
  <c r="F19" i="17"/>
  <c r="S24" i="2"/>
  <c r="F23" i="17"/>
  <c r="S28" i="2"/>
  <c r="S32" i="2"/>
  <c r="S36" i="2"/>
  <c r="S40" i="2"/>
  <c r="F39" i="17"/>
  <c r="S44" i="2"/>
  <c r="S48" i="2"/>
  <c r="S52" i="2"/>
  <c r="F51" i="17"/>
  <c r="O14" i="2"/>
  <c r="E13" i="17"/>
  <c r="O19" i="2"/>
  <c r="O24" i="2"/>
  <c r="E23" i="17"/>
  <c r="O30" i="2"/>
  <c r="E29" i="17"/>
  <c r="O35" i="2"/>
  <c r="E34" i="17"/>
  <c r="O40" i="2"/>
  <c r="O46" i="2"/>
  <c r="E45" i="17"/>
  <c r="O51" i="2"/>
  <c r="E50" i="17"/>
  <c r="K15" i="2"/>
  <c r="K20" i="2"/>
  <c r="K26" i="2"/>
  <c r="K31" i="2"/>
  <c r="D30" i="17"/>
  <c r="K36" i="2"/>
  <c r="D35" i="17"/>
  <c r="K42" i="2"/>
  <c r="K47" i="2"/>
  <c r="K52" i="2"/>
  <c r="G11" i="2"/>
  <c r="H11" i="2"/>
  <c r="C10" i="17"/>
  <c r="G16" i="2"/>
  <c r="G22" i="2"/>
  <c r="C21" i="17"/>
  <c r="G27" i="2"/>
  <c r="G32" i="2"/>
  <c r="C31" i="17"/>
  <c r="G38" i="2"/>
  <c r="G43" i="2"/>
  <c r="G48" i="2"/>
  <c r="C47" i="17"/>
  <c r="G14" i="2"/>
  <c r="C13" i="17"/>
  <c r="C13" i="2"/>
  <c r="B12" i="17"/>
  <c r="C18" i="2"/>
  <c r="B17" i="17"/>
  <c r="C24" i="2"/>
  <c r="C29" i="2"/>
  <c r="C34" i="2"/>
  <c r="B33" i="17"/>
  <c r="C40" i="2"/>
  <c r="B39" i="17"/>
  <c r="C45" i="2"/>
  <c r="B44" i="17"/>
  <c r="C50" i="2"/>
  <c r="C17" i="2"/>
  <c r="B16" i="17"/>
  <c r="C25" i="2"/>
  <c r="B24" i="17"/>
  <c r="C32" i="2"/>
  <c r="B31" i="17"/>
  <c r="C38" i="2"/>
  <c r="C46" i="2"/>
  <c r="B45" i="17"/>
  <c r="E51" i="17"/>
  <c r="C51" i="17"/>
  <c r="F50" i="17"/>
  <c r="B50" i="17"/>
  <c r="D48" i="17"/>
  <c r="B47" i="17"/>
  <c r="D46" i="17"/>
  <c r="C45" i="17"/>
  <c r="E43" i="17"/>
  <c r="C43" i="17"/>
  <c r="B43" i="17"/>
  <c r="F42" i="17"/>
  <c r="D42" i="17"/>
  <c r="B41" i="17"/>
  <c r="F40" i="17"/>
  <c r="D40" i="17"/>
  <c r="E39" i="17"/>
  <c r="C39" i="17"/>
  <c r="F38" i="17"/>
  <c r="C37" i="17"/>
  <c r="B37" i="17"/>
  <c r="B36" i="17"/>
  <c r="B35" i="17"/>
  <c r="D34" i="17"/>
  <c r="B34" i="17"/>
  <c r="B32" i="17"/>
  <c r="E31" i="17"/>
  <c r="B30" i="17"/>
  <c r="C29" i="17"/>
  <c r="B29" i="17"/>
  <c r="D26" i="17"/>
  <c r="B26" i="17"/>
  <c r="B25" i="17"/>
  <c r="D24" i="17"/>
  <c r="C23" i="17"/>
  <c r="E21" i="17"/>
  <c r="F20" i="17"/>
  <c r="B19" i="17"/>
  <c r="F18" i="17"/>
  <c r="D18" i="17"/>
  <c r="E17" i="17"/>
  <c r="D16" i="17"/>
  <c r="C15" i="17"/>
  <c r="B15" i="17"/>
  <c r="D12" i="17"/>
  <c r="E11" i="17"/>
  <c r="C11" i="17"/>
  <c r="F10" i="17"/>
  <c r="D10" i="17"/>
  <c r="O34" i="3"/>
  <c r="O31" i="3"/>
  <c r="O30" i="3"/>
  <c r="H41" i="12"/>
  <c r="H51" i="12"/>
  <c r="F5" i="1"/>
  <c r="G51" i="12"/>
  <c r="D27" i="23"/>
  <c r="A5" i="22"/>
  <c r="A11" i="22"/>
  <c r="D72" i="3"/>
  <c r="F5" i="2"/>
  <c r="F44" i="17"/>
  <c r="E37" i="17"/>
  <c r="F12" i="17"/>
  <c r="E47" i="17"/>
  <c r="G41" i="12"/>
  <c r="A10" i="3"/>
  <c r="E49" i="17"/>
  <c r="F28" i="17"/>
  <c r="E25" i="17"/>
  <c r="O35" i="3"/>
  <c r="E33" i="17"/>
  <c r="F46" i="17"/>
  <c r="E35" i="17"/>
  <c r="F34" i="17"/>
  <c r="F30" i="17"/>
  <c r="E27" i="17"/>
  <c r="F26" i="17"/>
  <c r="F22" i="17"/>
  <c r="F14" i="17"/>
  <c r="A5" i="23"/>
  <c r="J5" i="1"/>
  <c r="I51" i="12"/>
  <c r="N5" i="1"/>
  <c r="E51" i="12"/>
  <c r="J51" i="12"/>
  <c r="A7" i="22"/>
  <c r="A13" i="22"/>
  <c r="A36" i="23"/>
  <c r="N5" i="2"/>
  <c r="J151" i="3"/>
  <c r="A81" i="3"/>
  <c r="O38" i="3"/>
  <c r="A6" i="23"/>
  <c r="J41" i="12"/>
  <c r="D8" i="17"/>
  <c r="C7" i="17"/>
  <c r="F6" i="17"/>
  <c r="C6" i="17"/>
  <c r="B6" i="17"/>
  <c r="F29" i="17"/>
  <c r="F11" i="17"/>
  <c r="E14" i="17"/>
  <c r="D21" i="17"/>
  <c r="D31" i="17"/>
  <c r="E48" i="17"/>
  <c r="C41" i="17"/>
  <c r="D37" i="17"/>
  <c r="E30" i="17"/>
  <c r="E16" i="17"/>
  <c r="B10" i="17"/>
  <c r="E32" i="17"/>
  <c r="E42" i="17"/>
  <c r="E18" i="17"/>
  <c r="AB14" i="2"/>
  <c r="Z14" i="2"/>
  <c r="Z18" i="2"/>
  <c r="Z26" i="2"/>
  <c r="Z34" i="2"/>
  <c r="Z42" i="2"/>
  <c r="Z50" i="2"/>
  <c r="Z53" i="2"/>
  <c r="X12" i="2"/>
  <c r="V15" i="2"/>
  <c r="T22" i="2"/>
  <c r="R16" i="2"/>
  <c r="F15" i="17"/>
  <c r="P11" i="2"/>
  <c r="E10" i="17"/>
  <c r="N13" i="2"/>
  <c r="L14" i="2"/>
  <c r="J12" i="2"/>
  <c r="D11" i="17"/>
  <c r="F26" i="2"/>
  <c r="C25" i="17"/>
  <c r="D21" i="2"/>
  <c r="B20" i="17"/>
  <c r="B15" i="2"/>
  <c r="B14" i="17"/>
  <c r="D6" i="17"/>
  <c r="F45" i="17"/>
  <c r="F13" i="17"/>
  <c r="D47" i="17"/>
  <c r="D15" i="17"/>
  <c r="D51" i="17"/>
  <c r="B51" i="17"/>
  <c r="F21" i="17"/>
  <c r="D13" i="17"/>
  <c r="F9" i="17"/>
  <c r="E8" i="17"/>
  <c r="C8" i="17"/>
  <c r="D7" i="17"/>
  <c r="BG53" i="2"/>
  <c r="AB48" i="2"/>
  <c r="AB40" i="2"/>
  <c r="AB32" i="2"/>
  <c r="AB24" i="2"/>
  <c r="AB18" i="2"/>
  <c r="X52" i="2"/>
  <c r="X44" i="2"/>
  <c r="X36" i="2"/>
  <c r="X28" i="2"/>
  <c r="X20" i="2"/>
  <c r="X16" i="2"/>
  <c r="V51" i="2"/>
  <c r="V43" i="2"/>
  <c r="V35" i="2"/>
  <c r="V27" i="2"/>
  <c r="V19" i="2"/>
  <c r="T38" i="2"/>
  <c r="F37" i="17"/>
  <c r="R48" i="2"/>
  <c r="R32" i="2"/>
  <c r="P39" i="2"/>
  <c r="E38" i="17"/>
  <c r="P23" i="2"/>
  <c r="E22" i="17"/>
  <c r="N41" i="2"/>
  <c r="E40" i="17"/>
  <c r="N25" i="2"/>
  <c r="E24" i="17"/>
  <c r="L46" i="2"/>
  <c r="D45" i="17"/>
  <c r="L30" i="2"/>
  <c r="D29" i="17"/>
  <c r="J40" i="2"/>
  <c r="D39" i="17"/>
  <c r="J24" i="2"/>
  <c r="D23" i="17"/>
  <c r="H43" i="2"/>
  <c r="C46" i="17"/>
  <c r="C44" i="17"/>
  <c r="C40" i="17"/>
  <c r="C38" i="17"/>
  <c r="C36" i="17"/>
  <c r="C32" i="17"/>
  <c r="C30" i="17"/>
  <c r="C28" i="17"/>
  <c r="C26" i="17"/>
  <c r="C24" i="17"/>
  <c r="C22" i="17"/>
  <c r="C20" i="17"/>
  <c r="C18" i="17"/>
  <c r="C16" i="17"/>
  <c r="C12" i="17"/>
  <c r="B47" i="2"/>
  <c r="B46" i="17"/>
  <c r="C49" i="17"/>
  <c r="B49" i="17"/>
  <c r="C48" i="17"/>
  <c r="E44" i="17"/>
  <c r="F43" i="17"/>
  <c r="D43" i="17"/>
  <c r="F41" i="17"/>
  <c r="D41" i="17"/>
  <c r="B38" i="17"/>
  <c r="E36" i="17"/>
  <c r="F35" i="17"/>
  <c r="F33" i="17"/>
  <c r="D33" i="17"/>
  <c r="C33" i="17"/>
  <c r="E28" i="17"/>
  <c r="B28" i="17"/>
  <c r="F27" i="17"/>
  <c r="D25" i="17"/>
  <c r="B22" i="17"/>
  <c r="E20" i="17"/>
  <c r="D19" i="17"/>
  <c r="F17" i="17"/>
  <c r="D17" i="17"/>
  <c r="C17" i="17"/>
  <c r="O39" i="3"/>
  <c r="O37" i="3"/>
  <c r="C34" i="17"/>
  <c r="C50" i="17"/>
  <c r="F49" i="17"/>
  <c r="D49" i="17"/>
  <c r="BD53" i="2"/>
  <c r="AT53" i="2"/>
  <c r="AP53" i="2"/>
  <c r="AL53" i="2"/>
  <c r="AM53" i="2"/>
  <c r="AZ53" i="2"/>
  <c r="AX53" i="2"/>
  <c r="AU53" i="2"/>
  <c r="AN53" i="2"/>
  <c r="AF53" i="2"/>
  <c r="AD53" i="2"/>
  <c r="BH53" i="2"/>
  <c r="BB53" i="2"/>
  <c r="AR53" i="2"/>
  <c r="AQ53" i="2"/>
  <c r="AI53" i="2"/>
  <c r="AH53" i="2"/>
  <c r="U53" i="2"/>
  <c r="BF53" i="2"/>
  <c r="BC53" i="2"/>
  <c r="AV53" i="2"/>
  <c r="AO53" i="2"/>
  <c r="AJ53" i="2"/>
  <c r="AE53" i="2"/>
  <c r="I53" i="2"/>
  <c r="C53" i="2"/>
  <c r="K53" i="2"/>
  <c r="AS53" i="2"/>
  <c r="E12" i="17"/>
  <c r="S53" i="2"/>
  <c r="BA53" i="2"/>
  <c r="AW53" i="2"/>
  <c r="D53" i="2"/>
  <c r="H53" i="2"/>
  <c r="D14" i="17"/>
  <c r="B23" i="17"/>
  <c r="Q53" i="2"/>
  <c r="AC53" i="2"/>
  <c r="F47" i="17"/>
  <c r="AB53" i="2"/>
  <c r="W53" i="2"/>
  <c r="AG53" i="2"/>
  <c r="BE53" i="2"/>
  <c r="M53" i="2"/>
  <c r="G53" i="2"/>
  <c r="E53" i="2"/>
  <c r="X53" i="2"/>
  <c r="J53" i="2"/>
  <c r="F53" i="2"/>
  <c r="N53" i="2"/>
  <c r="C42" i="17"/>
  <c r="V53" i="2"/>
  <c r="R53" i="2"/>
  <c r="O53" i="2"/>
  <c r="F31" i="17"/>
  <c r="L53" i="2"/>
  <c r="P53" i="2"/>
  <c r="T53" i="2"/>
  <c r="B53" i="2"/>
  <c r="AH54" i="2"/>
  <c r="F42" i="22"/>
  <c r="AC54" i="2"/>
  <c r="F35" i="22"/>
  <c r="G54" i="2"/>
  <c r="AD54" i="2"/>
  <c r="F37" i="22"/>
  <c r="Q54" i="2"/>
  <c r="L54" i="2"/>
  <c r="D6" i="22"/>
  <c r="F54" i="2"/>
  <c r="B4" i="23"/>
  <c r="C4" i="23"/>
  <c r="H54" i="2"/>
  <c r="D4" i="23"/>
  <c r="I54" i="2"/>
  <c r="E4" i="23"/>
  <c r="G4" i="23"/>
  <c r="AY54" i="2"/>
  <c r="F63" i="22"/>
  <c r="AF54" i="2"/>
  <c r="F39" i="22"/>
  <c r="Z54" i="2"/>
  <c r="F32" i="22"/>
  <c r="BB54" i="2"/>
  <c r="F67" i="22"/>
  <c r="T54" i="2"/>
  <c r="D7" i="23"/>
  <c r="O54" i="2"/>
  <c r="N54" i="2"/>
  <c r="B6" i="23"/>
  <c r="AG54" i="2"/>
  <c r="F40" i="22"/>
  <c r="B5" i="22"/>
  <c r="B10" i="3"/>
  <c r="D5" i="22"/>
  <c r="AW54" i="2"/>
  <c r="F60" i="22"/>
  <c r="Y54" i="2"/>
  <c r="F30" i="22"/>
  <c r="AS54" i="2"/>
  <c r="F55" i="22"/>
  <c r="E5" i="22"/>
  <c r="AB54" i="2"/>
  <c r="F34" i="22"/>
  <c r="AX54" i="2"/>
  <c r="F62" i="22"/>
  <c r="AA54" i="2"/>
  <c r="F33" i="22"/>
  <c r="BF54" i="2"/>
  <c r="F72" i="22"/>
  <c r="K54" i="2"/>
  <c r="C11" i="3"/>
  <c r="P54" i="2"/>
  <c r="D12" i="3"/>
  <c r="J54" i="2"/>
  <c r="B11" i="3"/>
  <c r="BG54" i="2"/>
  <c r="F73" i="22"/>
  <c r="AQ54" i="2"/>
  <c r="F53" i="22"/>
  <c r="AJ54" i="2"/>
  <c r="F44" i="22"/>
  <c r="AR54" i="2"/>
  <c r="F54" i="22"/>
  <c r="BH54" i="2"/>
  <c r="F74" i="22"/>
  <c r="AT54" i="2"/>
  <c r="F57" i="22"/>
  <c r="W54" i="2"/>
  <c r="F28" i="22"/>
  <c r="AO54" i="2"/>
  <c r="F50" i="22"/>
  <c r="AN54" i="2"/>
  <c r="F49" i="22"/>
  <c r="BD54" i="2"/>
  <c r="F69" i="22"/>
  <c r="AK54" i="2"/>
  <c r="F45" i="22"/>
  <c r="M54" i="2"/>
  <c r="E5" i="23"/>
  <c r="AE54" i="2"/>
  <c r="F38" i="22"/>
  <c r="AU54" i="2"/>
  <c r="F58" i="22"/>
  <c r="BE54" i="2"/>
  <c r="F70" i="22"/>
  <c r="AP54" i="2"/>
  <c r="F52" i="22"/>
  <c r="BI54" i="2"/>
  <c r="F75" i="22"/>
  <c r="AI54" i="2"/>
  <c r="F43" i="22"/>
  <c r="X54" i="2"/>
  <c r="F29" i="22"/>
  <c r="BA54" i="2"/>
  <c r="F65" i="22"/>
  <c r="AM54" i="2"/>
  <c r="F48" i="22"/>
  <c r="U54" i="2"/>
  <c r="E8" i="22"/>
  <c r="BC54" i="2"/>
  <c r="F68" i="22"/>
  <c r="V54" i="2"/>
  <c r="F27" i="22"/>
  <c r="R54" i="2"/>
  <c r="B7" i="23"/>
  <c r="AZ54" i="2"/>
  <c r="F64" i="22"/>
  <c r="AL54" i="2"/>
  <c r="F47" i="22"/>
  <c r="AV54" i="2"/>
  <c r="F59" i="22"/>
  <c r="S54" i="2"/>
  <c r="C8" i="22"/>
  <c r="E13" i="3"/>
  <c r="E11" i="3"/>
  <c r="E6" i="22"/>
  <c r="E10" i="3"/>
  <c r="B13" i="3"/>
  <c r="B8" i="22"/>
  <c r="D11" i="3"/>
  <c r="D5" i="23"/>
  <c r="C13" i="3"/>
  <c r="C7" i="23"/>
  <c r="B5" i="23"/>
  <c r="B6" i="22"/>
  <c r="D10" i="3"/>
  <c r="C12" i="3"/>
  <c r="C6" i="23"/>
  <c r="C7" i="22"/>
  <c r="C10" i="3"/>
  <c r="C5" i="22"/>
  <c r="E12" i="3"/>
  <c r="E7" i="22"/>
  <c r="E6" i="23"/>
  <c r="B12" i="3"/>
  <c r="B7" i="22"/>
  <c r="C6" i="22"/>
  <c r="D8" i="22"/>
  <c r="F8" i="22"/>
  <c r="F4" i="23"/>
  <c r="D13" i="3"/>
  <c r="G13" i="3"/>
  <c r="E7" i="23"/>
  <c r="C5" i="23"/>
  <c r="G5" i="23"/>
  <c r="D7" i="22"/>
  <c r="D6" i="23"/>
  <c r="G6" i="23"/>
  <c r="F10" i="3"/>
  <c r="G10" i="3"/>
  <c r="H10" i="3"/>
  <c r="F5" i="22"/>
  <c r="B11" i="22"/>
  <c r="G5" i="22"/>
  <c r="H5" i="22"/>
  <c r="G12" i="3"/>
  <c r="F12" i="3"/>
  <c r="G8" i="22"/>
  <c r="F13" i="3"/>
  <c r="G7" i="22"/>
  <c r="F7" i="22"/>
  <c r="B13" i="22"/>
  <c r="F6" i="22"/>
  <c r="B12" i="22"/>
  <c r="G6" i="22"/>
  <c r="G11" i="3"/>
  <c r="F11" i="3"/>
  <c r="G7" i="23"/>
  <c r="F7" i="23"/>
  <c r="H4" i="23"/>
  <c r="F5" i="23"/>
  <c r="F6" i="23"/>
  <c r="H6" i="23"/>
  <c r="H7" i="23"/>
  <c r="H11" i="3"/>
  <c r="H7" i="22"/>
  <c r="H13" i="3"/>
  <c r="H5" i="23"/>
  <c r="H12" i="3"/>
  <c r="H6" i="22"/>
  <c r="H8" i="22"/>
  <c r="B14" i="22"/>
  <c r="I73" i="22"/>
  <c r="J73" i="22"/>
  <c r="F67" i="3"/>
  <c r="G67" i="3"/>
  <c r="I72" i="22"/>
  <c r="J72" i="22"/>
  <c r="I64" i="22"/>
  <c r="J64" i="22"/>
  <c r="F60" i="3"/>
  <c r="P59" i="23"/>
  <c r="I57" i="22"/>
  <c r="J57" i="22"/>
  <c r="I47" i="22"/>
  <c r="J47" i="22"/>
  <c r="I33" i="22"/>
  <c r="J33" i="22"/>
  <c r="F35" i="3"/>
  <c r="P34" i="23"/>
  <c r="I58" i="22"/>
  <c r="J58" i="22"/>
  <c r="F55" i="3"/>
  <c r="P54" i="23"/>
  <c r="I49" i="22"/>
  <c r="J49" i="22"/>
  <c r="I39" i="22"/>
  <c r="J39" i="22"/>
  <c r="I29" i="22"/>
  <c r="J29" i="22"/>
  <c r="I75" i="22"/>
  <c r="J75" i="22"/>
  <c r="I65" i="22"/>
  <c r="J65" i="22"/>
  <c r="I60" i="22"/>
  <c r="J60" i="22"/>
  <c r="I48" i="22"/>
  <c r="J48" i="22"/>
  <c r="F47" i="3"/>
  <c r="P46" i="23"/>
  <c r="I38" i="22"/>
  <c r="J38" i="22"/>
  <c r="F39" i="3"/>
  <c r="P38" i="23"/>
  <c r="I59" i="22"/>
  <c r="J59" i="22"/>
  <c r="F56" i="3"/>
  <c r="P55" i="23"/>
  <c r="I50" i="22"/>
  <c r="J50" i="22"/>
  <c r="I40" i="22"/>
  <c r="J40" i="22"/>
  <c r="I32" i="22"/>
  <c r="J32" i="22"/>
  <c r="I35" i="22"/>
  <c r="J35" i="22"/>
  <c r="I67" i="22"/>
  <c r="J67" i="22"/>
  <c r="I42" i="22"/>
  <c r="J42" i="22"/>
  <c r="I54" i="22"/>
  <c r="J54" i="22"/>
  <c r="F52" i="3"/>
  <c r="P51" i="23"/>
  <c r="I34" i="22"/>
  <c r="J34" i="22"/>
  <c r="I69" i="22"/>
  <c r="J69" i="22"/>
  <c r="F64" i="3"/>
  <c r="I53" i="22"/>
  <c r="J53" i="22"/>
  <c r="I28" i="22"/>
  <c r="J28" i="22"/>
  <c r="F31" i="3"/>
  <c r="P30" i="23"/>
  <c r="I44" i="22"/>
  <c r="J44" i="22"/>
  <c r="I27" i="22"/>
  <c r="J27" i="22"/>
  <c r="I74" i="22"/>
  <c r="J74" i="22"/>
  <c r="F68" i="3"/>
  <c r="P67" i="23"/>
  <c r="I70" i="22"/>
  <c r="J70" i="22"/>
  <c r="I62" i="22"/>
  <c r="J62" i="22"/>
  <c r="I52" i="22"/>
  <c r="J52" i="22"/>
  <c r="I68" i="22"/>
  <c r="J68" i="22"/>
  <c r="I43" i="22"/>
  <c r="J43" i="22"/>
  <c r="F43" i="3"/>
  <c r="P42" i="23"/>
  <c r="I30" i="22"/>
  <c r="J30" i="22"/>
  <c r="I63" i="22"/>
  <c r="J63" i="22"/>
  <c r="I45" i="22"/>
  <c r="J45" i="22"/>
  <c r="I55" i="22"/>
  <c r="J55" i="22"/>
  <c r="I37" i="22"/>
  <c r="J37" i="22"/>
  <c r="P63" i="23"/>
  <c r="G56" i="3"/>
  <c r="P66" i="23"/>
  <c r="G60" i="3"/>
  <c r="G31" i="3"/>
  <c r="F53" i="3"/>
  <c r="K55" i="22"/>
  <c r="F59" i="3"/>
  <c r="F50" i="3"/>
  <c r="F65" i="3"/>
  <c r="K70" i="22"/>
  <c r="F30" i="3"/>
  <c r="F62" i="3"/>
  <c r="F34" i="3"/>
  <c r="F49" i="3"/>
  <c r="K50" i="22"/>
  <c r="K60" i="22"/>
  <c r="F57" i="3"/>
  <c r="K75" i="22"/>
  <c r="F69" i="3"/>
  <c r="F40" i="3"/>
  <c r="F46" i="3"/>
  <c r="F38" i="3"/>
  <c r="B20" i="22"/>
  <c r="B19" i="22"/>
  <c r="G45" i="22"/>
  <c r="H45" i="22"/>
  <c r="K45" i="22"/>
  <c r="F45" i="3"/>
  <c r="F33" i="3"/>
  <c r="F63" i="3"/>
  <c r="K68" i="22"/>
  <c r="F58" i="3"/>
  <c r="F44" i="3"/>
  <c r="F51" i="3"/>
  <c r="F36" i="3"/>
  <c r="F42" i="3"/>
  <c r="F37" i="3"/>
  <c r="K35" i="22"/>
  <c r="F41" i="3"/>
  <c r="K65" i="22"/>
  <c r="F61" i="3"/>
  <c r="F32" i="3"/>
  <c r="K49" i="22"/>
  <c r="F48" i="3"/>
  <c r="F54" i="3"/>
  <c r="F66" i="3"/>
  <c r="B11" i="23"/>
  <c r="B21" i="22"/>
  <c r="B13" i="23"/>
  <c r="P53" i="23"/>
  <c r="P47" i="23"/>
  <c r="G48" i="3"/>
  <c r="P31" i="23"/>
  <c r="P60" i="23"/>
  <c r="G61" i="3"/>
  <c r="P50" i="23"/>
  <c r="P44" i="23"/>
  <c r="G45" i="3"/>
  <c r="P45" i="23"/>
  <c r="P39" i="23"/>
  <c r="P68" i="23"/>
  <c r="G69" i="3"/>
  <c r="P56" i="23"/>
  <c r="G57" i="3"/>
  <c r="P58" i="23"/>
  <c r="G33" i="22"/>
  <c r="H33" i="22"/>
  <c r="G43" i="22"/>
  <c r="H43" i="22"/>
  <c r="G49" i="22"/>
  <c r="H49" i="22"/>
  <c r="G54" i="22"/>
  <c r="H54" i="22"/>
  <c r="G59" i="22"/>
  <c r="H59" i="22"/>
  <c r="K59" i="22"/>
  <c r="G64" i="22"/>
  <c r="H64" i="22"/>
  <c r="K64" i="22"/>
  <c r="G34" i="22"/>
  <c r="H34" i="22"/>
  <c r="K34" i="22"/>
  <c r="G28" i="22"/>
  <c r="H28" i="22"/>
  <c r="K28" i="22"/>
  <c r="G39" i="22"/>
  <c r="H39" i="22"/>
  <c r="K39" i="22"/>
  <c r="G69" i="22"/>
  <c r="H69" i="22"/>
  <c r="G30" i="22"/>
  <c r="H30" i="22"/>
  <c r="K30" i="22"/>
  <c r="G37" i="22"/>
  <c r="H37" i="22"/>
  <c r="K37" i="22"/>
  <c r="G50" i="22"/>
  <c r="H50" i="22"/>
  <c r="G55" i="22"/>
  <c r="H55" i="22"/>
  <c r="G60" i="22"/>
  <c r="H60" i="22"/>
  <c r="G65" i="22"/>
  <c r="H65" i="22"/>
  <c r="G70" i="22"/>
  <c r="H70" i="22"/>
  <c r="G75" i="22"/>
  <c r="H75" i="22"/>
  <c r="G74" i="22"/>
  <c r="H74" i="22"/>
  <c r="B12" i="23"/>
  <c r="G42" i="22"/>
  <c r="H42" i="22"/>
  <c r="K42" i="22"/>
  <c r="G48" i="22"/>
  <c r="H48" i="22"/>
  <c r="G53" i="22"/>
  <c r="H53" i="22"/>
  <c r="K53" i="22"/>
  <c r="G58" i="22"/>
  <c r="H58" i="22"/>
  <c r="G63" i="22"/>
  <c r="H63" i="22"/>
  <c r="K63" i="22"/>
  <c r="G27" i="22"/>
  <c r="H27" i="22"/>
  <c r="K27" i="22"/>
  <c r="G35" i="22"/>
  <c r="H35" i="22"/>
  <c r="G38" i="22"/>
  <c r="H38" i="22"/>
  <c r="G68" i="22"/>
  <c r="H68" i="22"/>
  <c r="G29" i="22"/>
  <c r="H29" i="22"/>
  <c r="K29" i="22"/>
  <c r="G32" i="22"/>
  <c r="H32" i="22"/>
  <c r="K32" i="22"/>
  <c r="G40" i="22"/>
  <c r="H40" i="22"/>
  <c r="K40" i="22"/>
  <c r="G47" i="22"/>
  <c r="H47" i="22"/>
  <c r="K47" i="22"/>
  <c r="G52" i="22"/>
  <c r="H52" i="22"/>
  <c r="K52" i="22"/>
  <c r="G57" i="22"/>
  <c r="H57" i="22"/>
  <c r="K57" i="22"/>
  <c r="G62" i="22"/>
  <c r="H62" i="22"/>
  <c r="K62" i="22"/>
  <c r="G67" i="22"/>
  <c r="H67" i="22"/>
  <c r="K67" i="22"/>
  <c r="G72" i="22"/>
  <c r="H72" i="22"/>
  <c r="K72" i="22"/>
  <c r="G44" i="22"/>
  <c r="H44" i="22"/>
  <c r="K44" i="22"/>
  <c r="G73" i="22"/>
  <c r="H73" i="22"/>
  <c r="K73" i="22"/>
  <c r="G66" i="3"/>
  <c r="P65" i="23"/>
  <c r="P40" i="23"/>
  <c r="G41" i="3"/>
  <c r="P36" i="23"/>
  <c r="G37" i="3"/>
  <c r="P41" i="23"/>
  <c r="G42" i="3"/>
  <c r="P35" i="23"/>
  <c r="G36" i="3"/>
  <c r="P43" i="23"/>
  <c r="G44" i="3"/>
  <c r="P57" i="23"/>
  <c r="G58" i="3"/>
  <c r="P62" i="23"/>
  <c r="G63" i="3"/>
  <c r="P32" i="23"/>
  <c r="G33" i="3"/>
  <c r="P37" i="23"/>
  <c r="P48" i="23"/>
  <c r="G49" i="3"/>
  <c r="P33" i="23"/>
  <c r="P61" i="23"/>
  <c r="P29" i="23"/>
  <c r="G30" i="3"/>
  <c r="P64" i="23"/>
  <c r="G65" i="3"/>
  <c r="P49" i="23"/>
  <c r="G50" i="3"/>
  <c r="P52" i="23"/>
  <c r="G53" i="3"/>
  <c r="G34" i="3"/>
  <c r="G38" i="3"/>
  <c r="K66" i="22"/>
  <c r="K38" i="22"/>
  <c r="K41" i="22"/>
  <c r="G39" i="3"/>
  <c r="K43" i="22"/>
  <c r="K46" i="22"/>
  <c r="G43" i="3"/>
  <c r="K33" i="22"/>
  <c r="K36" i="22"/>
  <c r="G35" i="3"/>
  <c r="H34" i="3"/>
  <c r="I34" i="3"/>
  <c r="J34" i="3"/>
  <c r="K58" i="22"/>
  <c r="K61" i="22"/>
  <c r="G55" i="3"/>
  <c r="K74" i="22"/>
  <c r="K76" i="22"/>
  <c r="G68" i="3"/>
  <c r="H66" i="3"/>
  <c r="K69" i="22"/>
  <c r="K71" i="22"/>
  <c r="G64" i="3"/>
  <c r="K54" i="22"/>
  <c r="K56" i="22"/>
  <c r="G52" i="3"/>
  <c r="G51" i="3"/>
  <c r="H50" i="3"/>
  <c r="G59" i="3"/>
  <c r="H58" i="3"/>
  <c r="G40" i="3"/>
  <c r="G32" i="3"/>
  <c r="K48" i="22"/>
  <c r="K51" i="22"/>
  <c r="G47" i="3"/>
  <c r="H30" i="3"/>
  <c r="G46" i="3"/>
  <c r="G54" i="3"/>
  <c r="G62" i="3"/>
  <c r="P31" i="3"/>
  <c r="H42" i="3"/>
  <c r="K31" i="22"/>
  <c r="H38" i="3"/>
  <c r="H54" i="3"/>
  <c r="I54" i="3"/>
  <c r="J54" i="3"/>
  <c r="H46" i="3"/>
  <c r="I46" i="3"/>
  <c r="J46" i="3"/>
  <c r="H62" i="3"/>
  <c r="P38" i="3"/>
  <c r="P32" i="3"/>
  <c r="I38" i="3"/>
  <c r="J38" i="3"/>
  <c r="P39" i="3"/>
  <c r="I66" i="3"/>
  <c r="J66" i="3"/>
  <c r="I58" i="3"/>
  <c r="J58" i="3"/>
  <c r="P37" i="3"/>
  <c r="I30" i="3"/>
  <c r="J30" i="3"/>
  <c r="P30" i="3"/>
  <c r="K34" i="3"/>
  <c r="R31" i="3"/>
  <c r="C152" i="3"/>
  <c r="Q31" i="3"/>
  <c r="C150" i="3"/>
  <c r="P36" i="3"/>
  <c r="P33" i="3"/>
  <c r="I42" i="3"/>
  <c r="J42" i="3"/>
  <c r="I50" i="3"/>
  <c r="J50" i="3"/>
  <c r="P35" i="3"/>
  <c r="P34" i="3"/>
  <c r="I62" i="3"/>
  <c r="J62" i="3"/>
  <c r="K62" i="3"/>
  <c r="R38" i="3"/>
  <c r="K66" i="3"/>
  <c r="R39" i="3"/>
  <c r="K152" i="3"/>
  <c r="Q39" i="3"/>
  <c r="K150" i="3"/>
  <c r="D150" i="3"/>
  <c r="K38" i="3"/>
  <c r="R32" i="3"/>
  <c r="Q32" i="3"/>
  <c r="D152" i="3"/>
  <c r="Q37" i="3"/>
  <c r="I152" i="3"/>
  <c r="K58" i="3"/>
  <c r="R37" i="3"/>
  <c r="I150" i="3"/>
  <c r="Q30" i="3"/>
  <c r="B152" i="3"/>
  <c r="K30" i="3"/>
  <c r="R30" i="3"/>
  <c r="B150" i="3"/>
  <c r="J150" i="3"/>
  <c r="J152" i="3"/>
  <c r="C153" i="3"/>
  <c r="K42" i="3"/>
  <c r="R33" i="3"/>
  <c r="E152" i="3"/>
  <c r="Q33" i="3"/>
  <c r="E150" i="3"/>
  <c r="F150" i="3"/>
  <c r="Q34" i="3"/>
  <c r="K46" i="3"/>
  <c r="R34" i="3"/>
  <c r="F152" i="3"/>
  <c r="Q35" i="3"/>
  <c r="G152" i="3"/>
  <c r="K50" i="3"/>
  <c r="R35" i="3"/>
  <c r="G150" i="3"/>
  <c r="H150" i="3"/>
  <c r="Q36" i="3"/>
  <c r="K54" i="3"/>
  <c r="R36" i="3"/>
  <c r="H152" i="3"/>
  <c r="D153" i="3"/>
  <c r="Q38" i="3"/>
  <c r="I153" i="3"/>
  <c r="K153" i="3"/>
  <c r="J153" i="3"/>
  <c r="B153" i="3"/>
  <c r="H153" i="3"/>
  <c r="G153" i="3"/>
  <c r="F153" i="3"/>
  <c r="E153" i="3"/>
</calcChain>
</file>

<file path=xl/sharedStrings.xml><?xml version="1.0" encoding="utf-8"?>
<sst xmlns="http://schemas.openxmlformats.org/spreadsheetml/2006/main" count="474" uniqueCount="289">
  <si>
    <t>太線枠内を選択し、ORAC決定用テンプレート「1.実験内容を入力するシート」の太線枠内に値をペースト</t>
    <rPh sb="0" eb="1">
      <t>フトセンナイヲ</t>
    </rPh>
    <rPh sb="2" eb="4">
      <t>ワクナイ</t>
    </rPh>
    <rPh sb="5" eb="7">
      <t>センタクシ</t>
    </rPh>
    <rPh sb="13" eb="16">
      <t>ケッテイヨウ</t>
    </rPh>
    <rPh sb="25" eb="29">
      <t>ジッケンナイヨウ</t>
    </rPh>
    <rPh sb="30" eb="32">
      <t>ニュウリョク</t>
    </rPh>
    <rPh sb="39" eb="43">
      <t>フトセンワクナイ</t>
    </rPh>
    <rPh sb="44" eb="45">
      <t>アタイ</t>
    </rPh>
    <phoneticPr fontId="4"/>
  </si>
  <si>
    <t>希釈
バッファー</t>
    <rPh sb="0" eb="2">
      <t>キシャク</t>
    </rPh>
    <phoneticPr fontId="4"/>
  </si>
  <si>
    <t>3. データシート</t>
    <phoneticPr fontId="4"/>
  </si>
  <si>
    <t>well</t>
    <phoneticPr fontId="4"/>
  </si>
  <si>
    <t>希釈倍率</t>
    <rPh sb="0" eb="2">
      <t>キシャク</t>
    </rPh>
    <rPh sb="2" eb="4">
      <t>バイリツ</t>
    </rPh>
    <phoneticPr fontId="4"/>
  </si>
  <si>
    <t>大日本住友製薬 Powerscan HT</t>
  </si>
  <si>
    <t>TECAN SPECTRAFluor Plus</t>
  </si>
  <si>
    <t>コロナ電気MTP-650FA</t>
  </si>
  <si>
    <t>自動</t>
    <rPh sb="0" eb="2">
      <t>ジドウ</t>
    </rPh>
    <phoneticPr fontId="4"/>
  </si>
  <si>
    <t>グラフの回帰式と数値が合っていればチェック</t>
    <rPh sb="4" eb="6">
      <t>カイキ</t>
    </rPh>
    <rPh sb="6" eb="7">
      <t>シキ</t>
    </rPh>
    <rPh sb="8" eb="10">
      <t>スウチ</t>
    </rPh>
    <rPh sb="11" eb="12">
      <t>ア</t>
    </rPh>
    <phoneticPr fontId="4"/>
  </si>
  <si>
    <r>
      <t>サンプルの</t>
    </r>
    <r>
      <rPr>
        <b/>
        <sz val="11"/>
        <rFont val="Arial"/>
        <family val="2"/>
      </rPr>
      <t xml:space="preserve"> ORAC </t>
    </r>
    <r>
      <rPr>
        <b/>
        <sz val="11"/>
        <rFont val="ＭＳ Ｐゴシック"/>
        <family val="3"/>
        <charset val="128"/>
      </rPr>
      <t>値</t>
    </r>
    <r>
      <rPr>
        <b/>
        <sz val="11"/>
        <rFont val="Arial"/>
        <family val="2"/>
      </rPr>
      <t xml:space="preserve"> (</t>
    </r>
    <r>
      <rPr>
        <b/>
        <sz val="11"/>
        <rFont val="Symbol"/>
        <family val="1"/>
      </rPr>
      <t>m</t>
    </r>
    <r>
      <rPr>
        <b/>
        <sz val="11"/>
        <rFont val="Arial"/>
        <family val="2"/>
      </rPr>
      <t>mol trolox equivalent/g)</t>
    </r>
    <rPh sb="11" eb="12">
      <t>チ</t>
    </rPh>
    <phoneticPr fontId="4"/>
  </si>
  <si>
    <t>検量線範囲以上 (蛍光が落ち切っていない)</t>
    <rPh sb="0" eb="1">
      <t>ケン</t>
    </rPh>
    <rPh sb="1" eb="2">
      <t>リョウ</t>
    </rPh>
    <rPh sb="2" eb="3">
      <t>セン</t>
    </rPh>
    <rPh sb="3" eb="5">
      <t>ハンイ</t>
    </rPh>
    <rPh sb="5" eb="7">
      <t>イジョウ</t>
    </rPh>
    <rPh sb="9" eb="11">
      <t>ケイコウ</t>
    </rPh>
    <rPh sb="12" eb="13">
      <t>オ</t>
    </rPh>
    <rPh sb="14" eb="15">
      <t>キ</t>
    </rPh>
    <phoneticPr fontId="4"/>
  </si>
  <si>
    <t>実験者</t>
  </si>
  <si>
    <t>使用機器</t>
  </si>
  <si>
    <t>分注</t>
  </si>
  <si>
    <t>備考</t>
  </si>
  <si>
    <r>
      <t>ORAC
(</t>
    </r>
    <r>
      <rPr>
        <b/>
        <sz val="11"/>
        <rFont val="Symbol"/>
        <family val="1"/>
      </rPr>
      <t>m</t>
    </r>
    <r>
      <rPr>
        <b/>
        <sz val="11"/>
        <rFont val="Arial"/>
        <family val="2"/>
      </rPr>
      <t>mol TE/L)</t>
    </r>
    <phoneticPr fontId="4"/>
  </si>
  <si>
    <t>G4</t>
    <phoneticPr fontId="4"/>
  </si>
  <si>
    <t>G9</t>
    <phoneticPr fontId="4"/>
  </si>
  <si>
    <t>検量線範囲以下</t>
    <rPh sb="0" eb="1">
      <t>ケン</t>
    </rPh>
    <rPh sb="1" eb="2">
      <t>リョウ</t>
    </rPh>
    <rPh sb="2" eb="3">
      <t>セン</t>
    </rPh>
    <rPh sb="3" eb="5">
      <t>ハンイ</t>
    </rPh>
    <rPh sb="5" eb="7">
      <t>イカ</t>
    </rPh>
    <phoneticPr fontId="4"/>
  </si>
  <si>
    <t>B3</t>
    <phoneticPr fontId="4"/>
  </si>
  <si>
    <r>
      <t xml:space="preserve">2. </t>
    </r>
    <r>
      <rPr>
        <b/>
        <sz val="14"/>
        <rFont val="ＭＳ Ｐゴシック"/>
        <family val="3"/>
        <charset val="128"/>
      </rPr>
      <t>データグラフの確認</t>
    </r>
    <rPh sb="10" eb="12">
      <t>カクニン</t>
    </rPh>
    <phoneticPr fontId="4"/>
  </si>
  <si>
    <t>AUC (8-90)</t>
    <phoneticPr fontId="4"/>
  </si>
  <si>
    <t>データグラフ</t>
    <phoneticPr fontId="4"/>
  </si>
  <si>
    <r>
      <t>データ処理シート</t>
    </r>
    <r>
      <rPr>
        <b/>
        <sz val="14"/>
        <rFont val="Arial"/>
        <family val="2"/>
      </rPr>
      <t xml:space="preserve"> No. 3 (</t>
    </r>
    <r>
      <rPr>
        <b/>
        <sz val="14"/>
        <rFont val="ＭＳ Ｐゴシック"/>
        <family val="3"/>
        <charset val="128"/>
      </rPr>
      <t>変更しないこと</t>
    </r>
    <r>
      <rPr>
        <b/>
        <sz val="14"/>
        <rFont val="Arial"/>
        <family val="2"/>
      </rPr>
      <t>)</t>
    </r>
    <rPh sb="3" eb="5">
      <t>ショリ</t>
    </rPh>
    <rPh sb="16" eb="18">
      <t>ヘンコウ</t>
    </rPh>
    <phoneticPr fontId="4"/>
  </si>
  <si>
    <r>
      <t>データ処理シート</t>
    </r>
    <r>
      <rPr>
        <b/>
        <sz val="14"/>
        <rFont val="Arial"/>
        <family val="2"/>
      </rPr>
      <t xml:space="preserve"> No. 2 (</t>
    </r>
    <r>
      <rPr>
        <b/>
        <sz val="14"/>
        <rFont val="ＭＳ Ｐゴシック"/>
        <family val="3"/>
        <charset val="128"/>
      </rPr>
      <t>変更しないこと</t>
    </r>
    <r>
      <rPr>
        <b/>
        <sz val="14"/>
        <rFont val="Arial"/>
        <family val="2"/>
      </rPr>
      <t>)</t>
    </r>
    <rPh sb="3" eb="5">
      <t>ショリ</t>
    </rPh>
    <rPh sb="16" eb="18">
      <t>ヘンコウ</t>
    </rPh>
    <phoneticPr fontId="4"/>
  </si>
  <si>
    <r>
      <t>Trolox</t>
    </r>
    <r>
      <rPr>
        <b/>
        <sz val="11"/>
        <rFont val="ＭＳ Ｐゴシック"/>
        <family val="3"/>
        <charset val="128"/>
      </rPr>
      <t>　</t>
    </r>
    <r>
      <rPr>
        <b/>
        <sz val="11"/>
        <rFont val="Arial"/>
        <family val="2"/>
      </rPr>
      <t>(</t>
    </r>
    <r>
      <rPr>
        <b/>
        <sz val="11"/>
        <rFont val="Symbol"/>
        <family val="1"/>
      </rPr>
      <t>m</t>
    </r>
    <r>
      <rPr>
        <b/>
        <sz val="11"/>
        <rFont val="Arial"/>
        <family val="2"/>
      </rPr>
      <t>M)</t>
    </r>
    <phoneticPr fontId="4"/>
  </si>
  <si>
    <r>
      <t xml:space="preserve">f </t>
    </r>
    <r>
      <rPr>
        <b/>
        <i/>
        <vertAlign val="subscript"/>
        <sz val="14"/>
        <rFont val="Arial"/>
        <family val="2"/>
      </rPr>
      <t>i min</t>
    </r>
    <r>
      <rPr>
        <b/>
        <i/>
        <sz val="14"/>
        <rFont val="Arial"/>
        <family val="2"/>
      </rPr>
      <t xml:space="preserve">/f </t>
    </r>
    <r>
      <rPr>
        <b/>
        <i/>
        <vertAlign val="subscript"/>
        <sz val="14"/>
        <rFont val="Arial"/>
        <family val="2"/>
      </rPr>
      <t>0 min</t>
    </r>
    <phoneticPr fontId="4"/>
  </si>
  <si>
    <r>
      <t>希釈系列作成法</t>
    </r>
    <r>
      <rPr>
        <b/>
        <sz val="14"/>
        <rFont val="Arial"/>
        <family val="2"/>
      </rPr>
      <t/>
    </r>
    <rPh sb="0" eb="2">
      <t>キシャク</t>
    </rPh>
    <rPh sb="2" eb="4">
      <t>ケイレツ</t>
    </rPh>
    <rPh sb="4" eb="6">
      <t>サクセイ</t>
    </rPh>
    <rPh sb="6" eb="7">
      <t>ホウ</t>
    </rPh>
    <phoneticPr fontId="4"/>
  </si>
  <si>
    <t>分注</t>
    <rPh sb="0" eb="1">
      <t>フン</t>
    </rPh>
    <rPh sb="1" eb="2">
      <t>チュウニュウ</t>
    </rPh>
    <phoneticPr fontId="4"/>
  </si>
  <si>
    <t>POWERSCAN HT</t>
  </si>
  <si>
    <t>SpectraMax M2e (Molecular Devices)</t>
  </si>
  <si>
    <t>Wallac ARVO SX 1420</t>
  </si>
  <si>
    <t>渡辺　純</t>
  </si>
  <si>
    <t>沖　智之</t>
  </si>
  <si>
    <t>実施機関</t>
    <rPh sb="0" eb="4">
      <t>ジッシキカン</t>
    </rPh>
    <phoneticPr fontId="4"/>
  </si>
  <si>
    <t>コメント</t>
    <phoneticPr fontId="4"/>
  </si>
  <si>
    <t>OK</t>
    <phoneticPr fontId="4"/>
  </si>
  <si>
    <r>
      <t>基礎データ</t>
    </r>
    <r>
      <rPr>
        <b/>
        <sz val="14"/>
        <rFont val="Arial"/>
        <family val="2"/>
      </rPr>
      <t xml:space="preserve"> (</t>
    </r>
    <r>
      <rPr>
        <b/>
        <sz val="14"/>
        <rFont val="ＭＳ Ｐゴシック"/>
        <family val="3"/>
        <charset val="128"/>
      </rPr>
      <t>変更しないこと</t>
    </r>
    <r>
      <rPr>
        <b/>
        <sz val="14"/>
        <rFont val="Arial"/>
        <family val="2"/>
      </rPr>
      <t>)</t>
    </r>
    <rPh sb="0" eb="2">
      <t>キソ</t>
    </rPh>
    <rPh sb="7" eb="9">
      <t>ヘンコウ</t>
    </rPh>
    <phoneticPr fontId="4"/>
  </si>
  <si>
    <t>net AUC</t>
    <phoneticPr fontId="4"/>
  </si>
  <si>
    <t>TE</t>
    <phoneticPr fontId="4"/>
  </si>
  <si>
    <t>G</t>
  </si>
  <si>
    <t>H</t>
  </si>
  <si>
    <t>サンプル</t>
    <phoneticPr fontId="4"/>
  </si>
  <si>
    <t>プレートレイアウト</t>
    <phoneticPr fontId="4"/>
  </si>
  <si>
    <t>b=</t>
    <phoneticPr fontId="4"/>
  </si>
  <si>
    <t>log x</t>
    <phoneticPr fontId="4"/>
  </si>
  <si>
    <t>log y</t>
    <phoneticPr fontId="4"/>
  </si>
  <si>
    <t>Net AUC</t>
    <phoneticPr fontId="4"/>
  </si>
  <si>
    <t>a=</t>
    <phoneticPr fontId="4"/>
  </si>
  <si>
    <t>検量線範囲</t>
    <rPh sb="0" eb="1">
      <t>ケン</t>
    </rPh>
    <rPh sb="1" eb="2">
      <t>リョウ</t>
    </rPh>
    <rPh sb="2" eb="3">
      <t>セン</t>
    </rPh>
    <rPh sb="3" eb="5">
      <t>ハンイ</t>
    </rPh>
    <phoneticPr fontId="4"/>
  </si>
  <si>
    <r>
      <t>ORAC
(</t>
    </r>
    <r>
      <rPr>
        <b/>
        <sz val="11"/>
        <rFont val="ＭＳ Ｐゴシック"/>
        <family val="3"/>
        <charset val="128"/>
      </rPr>
      <t>暫定</t>
    </r>
    <r>
      <rPr>
        <b/>
        <sz val="11"/>
        <rFont val="Arial"/>
        <family val="2"/>
      </rPr>
      <t>)</t>
    </r>
    <rPh sb="6" eb="8">
      <t>ザンテイ</t>
    </rPh>
    <phoneticPr fontId="4"/>
  </si>
  <si>
    <t>Average</t>
    <phoneticPr fontId="4"/>
  </si>
  <si>
    <t>Well</t>
  </si>
  <si>
    <t>Repeat</t>
  </si>
  <si>
    <t>B02</t>
  </si>
  <si>
    <t>B03</t>
  </si>
  <si>
    <t>B04</t>
  </si>
  <si>
    <t>D7</t>
    <phoneticPr fontId="4"/>
  </si>
  <si>
    <t>E7</t>
    <phoneticPr fontId="4"/>
  </si>
  <si>
    <t>F7</t>
    <phoneticPr fontId="4"/>
  </si>
  <si>
    <t>C8</t>
    <phoneticPr fontId="4"/>
  </si>
  <si>
    <t>D8</t>
    <phoneticPr fontId="4"/>
  </si>
  <si>
    <t>E8</t>
    <phoneticPr fontId="4"/>
  </si>
  <si>
    <t>F8</t>
    <phoneticPr fontId="4"/>
  </si>
  <si>
    <t>C9</t>
    <phoneticPr fontId="4"/>
  </si>
  <si>
    <t>D9</t>
    <phoneticPr fontId="4"/>
  </si>
  <si>
    <t>E9</t>
    <phoneticPr fontId="4"/>
  </si>
  <si>
    <t>F9</t>
    <phoneticPr fontId="4"/>
  </si>
  <si>
    <t>C10</t>
    <phoneticPr fontId="4"/>
  </si>
  <si>
    <t>D10</t>
    <phoneticPr fontId="4"/>
  </si>
  <si>
    <t>E10</t>
    <phoneticPr fontId="4"/>
  </si>
  <si>
    <t>F10</t>
    <phoneticPr fontId="4"/>
  </si>
  <si>
    <t>C11</t>
    <phoneticPr fontId="4"/>
  </si>
  <si>
    <t>D11</t>
    <phoneticPr fontId="4"/>
  </si>
  <si>
    <t>E11</t>
    <phoneticPr fontId="4"/>
  </si>
  <si>
    <t>F11</t>
    <phoneticPr fontId="4"/>
  </si>
  <si>
    <r>
      <t>試料の</t>
    </r>
    <r>
      <rPr>
        <b/>
        <sz val="11"/>
        <rFont val="Arial"/>
        <family val="2"/>
      </rPr>
      <t xml:space="preserve"> ORAC</t>
    </r>
    <r>
      <rPr>
        <b/>
        <sz val="11"/>
        <rFont val="ＭＳ Ｐゴシック"/>
        <family val="3"/>
        <charset val="128"/>
      </rPr>
      <t>予測</t>
    </r>
    <r>
      <rPr>
        <b/>
        <sz val="11"/>
        <rFont val="ＭＳ Ｐゴシック"/>
        <family val="3"/>
        <charset val="128"/>
      </rPr>
      <t>値</t>
    </r>
    <r>
      <rPr>
        <b/>
        <sz val="11"/>
        <rFont val="Arial"/>
        <family val="2"/>
      </rPr>
      <t xml:space="preserve"> (</t>
    </r>
    <r>
      <rPr>
        <b/>
        <sz val="11"/>
        <rFont val="Symbol"/>
        <family val="1"/>
      </rPr>
      <t>m</t>
    </r>
    <r>
      <rPr>
        <b/>
        <sz val="11"/>
        <rFont val="Arial"/>
        <family val="2"/>
      </rPr>
      <t>mol trolox equivalent/L)</t>
    </r>
    <rPh sb="0" eb="2">
      <t>シリョウ</t>
    </rPh>
    <rPh sb="8" eb="10">
      <t>ヨソク</t>
    </rPh>
    <rPh sb="10" eb="11">
      <t>チ</t>
    </rPh>
    <phoneticPr fontId="4"/>
  </si>
  <si>
    <t>検量線</t>
    <rPh sb="0" eb="2">
      <t>ケンリョウ</t>
    </rPh>
    <rPh sb="2" eb="3">
      <t>セン</t>
    </rPh>
    <phoneticPr fontId="4"/>
  </si>
  <si>
    <t>average</t>
    <phoneticPr fontId="4"/>
  </si>
  <si>
    <t>S.D.</t>
    <phoneticPr fontId="4"/>
  </si>
  <si>
    <t>R.S.D.</t>
    <phoneticPr fontId="4"/>
  </si>
  <si>
    <t>サンプル</t>
    <phoneticPr fontId="4"/>
  </si>
  <si>
    <r>
      <t>Conc. (</t>
    </r>
    <r>
      <rPr>
        <b/>
        <sz val="11"/>
        <rFont val="Symbol"/>
        <family val="1"/>
      </rPr>
      <t>m</t>
    </r>
    <r>
      <rPr>
        <b/>
        <sz val="11"/>
        <rFont val="Arial"/>
        <family val="2"/>
      </rPr>
      <t>M)</t>
    </r>
    <phoneticPr fontId="4"/>
  </si>
  <si>
    <r>
      <t>Conc. (</t>
    </r>
    <r>
      <rPr>
        <b/>
        <sz val="11"/>
        <rFont val="Symbol"/>
        <family val="1"/>
      </rPr>
      <t>m</t>
    </r>
    <r>
      <rPr>
        <b/>
        <sz val="11"/>
        <rFont val="Arial"/>
        <family val="2"/>
      </rPr>
      <t>M)</t>
    </r>
    <phoneticPr fontId="4"/>
  </si>
  <si>
    <t>凡例</t>
    <rPh sb="0" eb="2">
      <t>ハンレイ</t>
    </rPh>
    <phoneticPr fontId="4"/>
  </si>
  <si>
    <r>
      <t xml:space="preserve">LINEST </t>
    </r>
    <r>
      <rPr>
        <sz val="11"/>
        <rFont val="ＭＳ Ｐゴシック"/>
        <charset val="128"/>
      </rPr>
      <t>関数と</t>
    </r>
    <r>
      <rPr>
        <sz val="11"/>
        <rFont val="Arial"/>
        <family val="2"/>
      </rPr>
      <t xml:space="preserve"> INDEX </t>
    </r>
    <r>
      <rPr>
        <sz val="11"/>
        <rFont val="ＭＳ Ｐゴシック"/>
        <charset val="128"/>
      </rPr>
      <t>関数を用い、近似式の</t>
    </r>
    <r>
      <rPr>
        <sz val="11"/>
        <rFont val="Arial"/>
        <family val="2"/>
      </rPr>
      <t xml:space="preserve"> a, b</t>
    </r>
    <r>
      <rPr>
        <sz val="11"/>
        <rFont val="ＭＳ Ｐゴシック"/>
        <charset val="128"/>
      </rPr>
      <t>を算出</t>
    </r>
    <rPh sb="7" eb="9">
      <t>カンスウ</t>
    </rPh>
    <rPh sb="17" eb="19">
      <t>カンスウ</t>
    </rPh>
    <rPh sb="20" eb="21">
      <t>モチ</t>
    </rPh>
    <rPh sb="23" eb="25">
      <t>キンジ</t>
    </rPh>
    <rPh sb="25" eb="26">
      <t>シキ</t>
    </rPh>
    <rPh sb="33" eb="35">
      <t>サンシュツ</t>
    </rPh>
    <phoneticPr fontId="4"/>
  </si>
  <si>
    <r>
      <t xml:space="preserve">1. </t>
    </r>
    <r>
      <rPr>
        <b/>
        <sz val="14"/>
        <rFont val="ＭＳ Ｐゴシック"/>
        <family val="3"/>
        <charset val="128"/>
      </rPr>
      <t>検量線</t>
    </r>
    <r>
      <rPr>
        <b/>
        <sz val="14"/>
        <rFont val="ＭＳ Ｐゴシック"/>
        <family val="3"/>
        <charset val="128"/>
      </rPr>
      <t>の確認</t>
    </r>
    <rPh sb="3" eb="4">
      <t>ケン</t>
    </rPh>
    <rPh sb="4" eb="5">
      <t>リョウ</t>
    </rPh>
    <rPh sb="5" eb="6">
      <t>セン</t>
    </rPh>
    <rPh sb="7" eb="9">
      <t>カクニン</t>
    </rPh>
    <phoneticPr fontId="4"/>
  </si>
  <si>
    <t>回帰式 (y = ｂx ^ a)</t>
    <rPh sb="0" eb="2">
      <t>カイキ</t>
    </rPh>
    <rPh sb="2" eb="3">
      <t>シキ</t>
    </rPh>
    <phoneticPr fontId="4"/>
  </si>
  <si>
    <t>近似式</t>
    <rPh sb="0" eb="3">
      <t>キンジシキ</t>
    </rPh>
    <phoneticPr fontId="4"/>
  </si>
  <si>
    <t>G11</t>
    <phoneticPr fontId="4"/>
  </si>
  <si>
    <t>G5</t>
    <phoneticPr fontId="4"/>
  </si>
  <si>
    <t>C2</t>
  </si>
  <si>
    <t>A</t>
  </si>
  <si>
    <t>B</t>
  </si>
  <si>
    <t>C</t>
  </si>
  <si>
    <t>D</t>
  </si>
  <si>
    <t>E</t>
  </si>
  <si>
    <t>F</t>
  </si>
  <si>
    <t>●</t>
    <phoneticPr fontId="4"/>
  </si>
  <si>
    <r>
      <t>計算方法はデータ処理シート</t>
    </r>
    <r>
      <rPr>
        <sz val="11"/>
        <rFont val="Arial"/>
        <family val="2"/>
      </rPr>
      <t xml:space="preserve"> No. 3 </t>
    </r>
    <r>
      <rPr>
        <sz val="11"/>
        <rFont val="ＭＳ Ｐゴシック"/>
        <charset val="128"/>
      </rPr>
      <t>参照</t>
    </r>
    <rPh sb="0" eb="2">
      <t>ケイサン</t>
    </rPh>
    <rPh sb="2" eb="4">
      <t>ホウホウ</t>
    </rPh>
    <rPh sb="8" eb="10">
      <t>ショリ</t>
    </rPh>
    <rPh sb="20" eb="22">
      <t>サンショウ</t>
    </rPh>
    <phoneticPr fontId="4"/>
  </si>
  <si>
    <t>↓</t>
  </si>
  <si>
    <t>実験者</t>
    <rPh sb="0" eb="3">
      <t>ジッケンシャ</t>
    </rPh>
    <phoneticPr fontId="4"/>
  </si>
  <si>
    <t>↑何も無いときは「特になし」と入れる</t>
    <rPh sb="1" eb="2">
      <t>ナニ</t>
    </rPh>
    <rPh sb="3" eb="4">
      <t>ナ</t>
    </rPh>
    <rPh sb="9" eb="10">
      <t>トク</t>
    </rPh>
    <rPh sb="15" eb="16">
      <t>イ</t>
    </rPh>
    <phoneticPr fontId="4"/>
  </si>
  <si>
    <t>ORAC</t>
    <phoneticPr fontId="4"/>
  </si>
  <si>
    <t>Blank、Trolox の f i min/f 0 min 平均値</t>
    <rPh sb="31" eb="34">
      <t>ヘイキンチ</t>
    </rPh>
    <phoneticPr fontId="4"/>
  </si>
  <si>
    <t>Blank, Trolox Average</t>
    <phoneticPr fontId="4"/>
  </si>
  <si>
    <t>実験名:</t>
    <rPh sb="0" eb="3">
      <t>ジッケンメイ</t>
    </rPh>
    <phoneticPr fontId="4"/>
  </si>
  <si>
    <t>G04</t>
  </si>
  <si>
    <t>G05</t>
  </si>
  <si>
    <t>G06</t>
  </si>
  <si>
    <t>G07</t>
  </si>
  <si>
    <t>CV</t>
    <phoneticPr fontId="4"/>
  </si>
  <si>
    <t>サンプル</t>
    <phoneticPr fontId="4"/>
  </si>
  <si>
    <t>サンプル</t>
  </si>
  <si>
    <t>希釈倍率</t>
  </si>
  <si>
    <t>検量線
範囲</t>
  </si>
  <si>
    <t>B2</t>
  </si>
  <si>
    <t>B6</t>
  </si>
  <si>
    <t>B7</t>
  </si>
  <si>
    <t>Blank</t>
    <phoneticPr fontId="4"/>
  </si>
  <si>
    <t>B5</t>
  </si>
  <si>
    <t>B8</t>
  </si>
  <si>
    <r>
      <t xml:space="preserve">II. </t>
    </r>
    <r>
      <rPr>
        <b/>
        <sz val="11"/>
        <rFont val="ＭＳ Ｐゴシック"/>
        <family val="3"/>
        <charset val="128"/>
      </rPr>
      <t>高倍率希釈溶液の作成</t>
    </r>
    <rPh sb="4" eb="7">
      <t>コウバイリツ</t>
    </rPh>
    <rPh sb="7" eb="9">
      <t>キシャク</t>
    </rPh>
    <rPh sb="9" eb="10">
      <t>ヨウ</t>
    </rPh>
    <rPh sb="10" eb="11">
      <t>エキ</t>
    </rPh>
    <rPh sb="12" eb="14">
      <t>サクセイ</t>
    </rPh>
    <phoneticPr fontId="4"/>
  </si>
  <si>
    <t>↑</t>
    <phoneticPr fontId="4"/>
  </si>
  <si>
    <t>S.D.</t>
    <phoneticPr fontId="4"/>
  </si>
  <si>
    <t>G08</t>
  </si>
  <si>
    <t>検量線範囲内</t>
    <rPh sb="0" eb="1">
      <t>ケン</t>
    </rPh>
    <rPh sb="1" eb="2">
      <t>リョウ</t>
    </rPh>
    <rPh sb="2" eb="3">
      <t>セン</t>
    </rPh>
    <rPh sb="3" eb="6">
      <t>ハンイナイ</t>
    </rPh>
    <phoneticPr fontId="4"/>
  </si>
  <si>
    <t>チェック</t>
    <phoneticPr fontId="4"/>
  </si>
  <si>
    <t>スタンダード</t>
    <phoneticPr fontId="4"/>
  </si>
  <si>
    <t>検量線
範囲</t>
    <rPh sb="0" eb="1">
      <t>ケン</t>
    </rPh>
    <rPh sb="1" eb="2">
      <t>リョウ</t>
    </rPh>
    <rPh sb="2" eb="3">
      <t>セン</t>
    </rPh>
    <rPh sb="4" eb="6">
      <t>ハンイ</t>
    </rPh>
    <phoneticPr fontId="4"/>
  </si>
  <si>
    <t>手動</t>
    <rPh sb="0" eb="2">
      <t>シュドウ</t>
    </rPh>
    <phoneticPr fontId="4"/>
  </si>
  <si>
    <r>
      <t>R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>=</t>
    </r>
    <phoneticPr fontId="4"/>
  </si>
  <si>
    <r>
      <t>・</t>
    </r>
    <r>
      <rPr>
        <sz val="11"/>
        <rFont val="Arial"/>
        <family val="2"/>
      </rPr>
      <t xml:space="preserve"> 10 </t>
    </r>
    <r>
      <rPr>
        <sz val="11"/>
        <rFont val="ＭＳ Ｐゴシック"/>
        <charset val="128"/>
      </rPr>
      <t>倍希釈溶液を取る量は、</t>
    </r>
    <r>
      <rPr>
        <sz val="11"/>
        <rFont val="Arial"/>
        <family val="2"/>
      </rPr>
      <t xml:space="preserve">20 - 90 </t>
    </r>
    <r>
      <rPr>
        <sz val="11"/>
        <rFont val="ＭＳ Ｐゴシック"/>
        <charset val="128"/>
      </rPr>
      <t>倍は自動計算、</t>
    </r>
    <r>
      <rPr>
        <sz val="11"/>
        <rFont val="Arial"/>
        <family val="2"/>
      </rPr>
      <t xml:space="preserve">100 - 990 </t>
    </r>
    <r>
      <rPr>
        <sz val="11"/>
        <rFont val="ＭＳ Ｐゴシック"/>
        <charset val="128"/>
      </rPr>
      <t>倍は</t>
    </r>
    <r>
      <rPr>
        <sz val="11"/>
        <rFont val="Arial"/>
        <family val="2"/>
      </rPr>
      <t xml:space="preserve"> 50 uL </t>
    </r>
    <r>
      <rPr>
        <sz val="11"/>
        <rFont val="ＭＳ Ｐゴシック"/>
        <charset val="128"/>
      </rPr>
      <t>固定、</t>
    </r>
    <r>
      <rPr>
        <sz val="11"/>
        <rFont val="Arial"/>
        <family val="2"/>
      </rPr>
      <t xml:space="preserve">1000 </t>
    </r>
    <r>
      <rPr>
        <sz val="11"/>
        <rFont val="ＭＳ Ｐゴシック"/>
        <charset val="128"/>
      </rPr>
      <t>倍以上は</t>
    </r>
    <r>
      <rPr>
        <sz val="11"/>
        <rFont val="Arial"/>
        <family val="2"/>
      </rPr>
      <t xml:space="preserve"> 40 uL </t>
    </r>
    <r>
      <rPr>
        <sz val="11"/>
        <rFont val="ＭＳ Ｐゴシック"/>
        <charset val="128"/>
      </rPr>
      <t>固定</t>
    </r>
    <phoneticPr fontId="4"/>
  </si>
  <si>
    <r>
      <t>・</t>
    </r>
    <r>
      <rPr>
        <sz val="11"/>
        <rFont val="Arial"/>
        <family val="2"/>
      </rPr>
      <t xml:space="preserve"> 100 - 200 </t>
    </r>
    <r>
      <rPr>
        <sz val="11"/>
        <rFont val="ＭＳ Ｐゴシック"/>
        <charset val="128"/>
      </rPr>
      <t>倍希釈溶液は</t>
    </r>
    <r>
      <rPr>
        <sz val="11"/>
        <rFont val="Arial"/>
        <family val="2"/>
      </rPr>
      <t xml:space="preserve"> 1.5 mL </t>
    </r>
    <r>
      <rPr>
        <sz val="11"/>
        <rFont val="ＭＳ Ｐゴシック"/>
        <charset val="128"/>
      </rPr>
      <t>のマイクロチューブで、それ以上は</t>
    </r>
    <r>
      <rPr>
        <sz val="11"/>
        <rFont val="Arial"/>
        <family val="2"/>
      </rPr>
      <t xml:space="preserve"> 15 mL </t>
    </r>
    <r>
      <rPr>
        <sz val="11"/>
        <rFont val="ＭＳ Ｐゴシック"/>
        <charset val="128"/>
      </rPr>
      <t>遠心チューブ、</t>
    </r>
    <r>
      <rPr>
        <sz val="11"/>
        <rFont val="ＭＳ Ｐゴシック"/>
        <charset val="128"/>
      </rPr>
      <t>試験管等で作成する</t>
    </r>
    <rPh sb="39" eb="41">
      <t>イジョウ</t>
    </rPh>
    <rPh sb="49" eb="51">
      <t>エンシン</t>
    </rPh>
    <rPh sb="56" eb="59">
      <t>シケンカン</t>
    </rPh>
    <rPh sb="59" eb="60">
      <t>トウ</t>
    </rPh>
    <rPh sb="61" eb="63">
      <t>サクセイ</t>
    </rPh>
    <phoneticPr fontId="4"/>
  </si>
  <si>
    <t>サンプル</t>
    <phoneticPr fontId="4"/>
  </si>
  <si>
    <r>
      <t>・</t>
    </r>
    <r>
      <rPr>
        <sz val="11"/>
        <rFont val="Arial"/>
        <family val="2"/>
      </rPr>
      <t xml:space="preserve"> ORAC </t>
    </r>
    <r>
      <rPr>
        <sz val="11"/>
        <rFont val="ＭＳ Ｐゴシック"/>
        <charset val="128"/>
      </rPr>
      <t>アッセイ用とは別の</t>
    </r>
    <r>
      <rPr>
        <sz val="11"/>
        <rFont val="Arial"/>
        <family val="2"/>
      </rPr>
      <t xml:space="preserve"> 96 well </t>
    </r>
    <r>
      <rPr>
        <sz val="11"/>
        <rFont val="ＭＳ Ｐゴシック"/>
        <charset val="128"/>
      </rPr>
      <t>プレートを用いる</t>
    </r>
    <r>
      <rPr>
        <sz val="11"/>
        <rFont val="Arial"/>
        <family val="2"/>
      </rPr>
      <t/>
    </r>
    <rPh sb="11" eb="12">
      <t>ヨウ</t>
    </rPh>
    <rPh sb="14" eb="15">
      <t>ベツ</t>
    </rPh>
    <rPh sb="30" eb="31">
      <t>モチ</t>
    </rPh>
    <phoneticPr fontId="4"/>
  </si>
  <si>
    <t>↑</t>
    <phoneticPr fontId="4"/>
  </si>
  <si>
    <t>I. 低倍率希釈溶液の作成</t>
    <rPh sb="3" eb="6">
      <t>テイバイリツ</t>
    </rPh>
    <rPh sb="6" eb="8">
      <t>キシャク</t>
    </rPh>
    <rPh sb="8" eb="9">
      <t>ヨウ</t>
    </rPh>
    <rPh sb="9" eb="10">
      <t>エキ</t>
    </rPh>
    <rPh sb="11" eb="13">
      <t>サクセイ</t>
    </rPh>
    <phoneticPr fontId="4"/>
  </si>
  <si>
    <t>E2</t>
    <phoneticPr fontId="4"/>
  </si>
  <si>
    <t>F2</t>
    <phoneticPr fontId="4"/>
  </si>
  <si>
    <t>C3</t>
    <phoneticPr fontId="4"/>
  </si>
  <si>
    <t>D3</t>
    <phoneticPr fontId="4"/>
  </si>
  <si>
    <t>E3</t>
    <phoneticPr fontId="4"/>
  </si>
  <si>
    <t>F3</t>
    <phoneticPr fontId="4"/>
  </si>
  <si>
    <t>C4</t>
    <phoneticPr fontId="4"/>
  </si>
  <si>
    <t>D4</t>
    <phoneticPr fontId="4"/>
  </si>
  <si>
    <t>E4</t>
    <phoneticPr fontId="4"/>
  </si>
  <si>
    <t>F4</t>
    <phoneticPr fontId="4"/>
  </si>
  <si>
    <t>C5</t>
    <phoneticPr fontId="4"/>
  </si>
  <si>
    <t>D5</t>
    <phoneticPr fontId="4"/>
  </si>
  <si>
    <t>E5</t>
    <phoneticPr fontId="4"/>
  </si>
  <si>
    <t>F5</t>
    <phoneticPr fontId="4"/>
  </si>
  <si>
    <t>C6</t>
    <phoneticPr fontId="4"/>
  </si>
  <si>
    <t>D6</t>
    <phoneticPr fontId="4"/>
  </si>
  <si>
    <t>E6</t>
    <phoneticPr fontId="4"/>
  </si>
  <si>
    <t>F6</t>
    <phoneticPr fontId="4"/>
  </si>
  <si>
    <t>C7</t>
    <phoneticPr fontId="4"/>
  </si>
  <si>
    <t>G09</t>
  </si>
  <si>
    <t>G10</t>
  </si>
  <si>
    <t>G11</t>
  </si>
  <si>
    <t>低希釈倍率</t>
    <rPh sb="0" eb="1">
      <t>テイ</t>
    </rPh>
    <rPh sb="1" eb="5">
      <t>キシャクバ</t>
    </rPh>
    <phoneticPr fontId="4"/>
  </si>
  <si>
    <t>高希釈倍率</t>
    <rPh sb="0" eb="5">
      <t>コウキシャクバイリツ</t>
    </rPh>
    <phoneticPr fontId="4"/>
  </si>
  <si>
    <t>ORAC値決定用測定時
希釈倍率</t>
    <rPh sb="4" eb="5">
      <t>チ</t>
    </rPh>
    <rPh sb="5" eb="8">
      <t>ケッテイヨウ_x0000__x0000__x0000__x0000_滌</t>
    </rPh>
    <rPh sb="8" eb="10">
      <t>ソクテイ</t>
    </rPh>
    <rPh sb="10" eb="11">
      <t>ジ</t>
    </rPh>
    <rPh sb="12" eb="16">
      <t>キシャクバイリツ</t>
    </rPh>
    <phoneticPr fontId="4"/>
  </si>
  <si>
    <t>使用機器</t>
    <rPh sb="0" eb="4">
      <t>シヨウキキ</t>
    </rPh>
    <phoneticPr fontId="4"/>
  </si>
  <si>
    <t>B10</t>
    <phoneticPr fontId="4"/>
  </si>
  <si>
    <t>G3</t>
    <phoneticPr fontId="4"/>
  </si>
  <si>
    <t>G10</t>
    <phoneticPr fontId="4"/>
  </si>
  <si>
    <r>
      <t xml:space="preserve">ORAC
</t>
    </r>
    <r>
      <rPr>
        <b/>
        <sz val="11"/>
        <rFont val="ＭＳ Ｐゴシック"/>
        <family val="3"/>
        <charset val="128"/>
      </rPr>
      <t xml:space="preserve">予測値
</t>
    </r>
    <r>
      <rPr>
        <b/>
        <sz val="9"/>
        <rFont val="ＭＳ Ｐゴシック"/>
        <family val="3"/>
        <charset val="128"/>
      </rPr>
      <t>（</t>
    </r>
    <r>
      <rPr>
        <b/>
        <sz val="9"/>
        <rFont val="Symbol"/>
        <family val="1"/>
      </rPr>
      <t>m</t>
    </r>
    <r>
      <rPr>
        <b/>
        <sz val="9"/>
        <rFont val="ＭＳ Ｐゴシック"/>
        <family val="3"/>
        <charset val="128"/>
      </rPr>
      <t>molTE/L)</t>
    </r>
    <rPh sb="5" eb="8">
      <t>ヨソクチ</t>
    </rPh>
    <phoneticPr fontId="4"/>
  </si>
  <si>
    <r>
      <t>データ処理シート</t>
    </r>
    <r>
      <rPr>
        <b/>
        <sz val="14"/>
        <rFont val="Arial"/>
        <family val="2"/>
      </rPr>
      <t xml:space="preserve"> No. 4 (</t>
    </r>
    <r>
      <rPr>
        <b/>
        <sz val="14"/>
        <rFont val="ＭＳ Ｐゴシック"/>
        <family val="3"/>
        <charset val="128"/>
      </rPr>
      <t>変更しないこと</t>
    </r>
    <r>
      <rPr>
        <b/>
        <sz val="14"/>
        <rFont val="Arial"/>
        <family val="2"/>
      </rPr>
      <t>)</t>
    </r>
    <rPh sb="3" eb="5">
      <t>ショリ</t>
    </rPh>
    <rPh sb="16" eb="18">
      <t>ヘンコウ</t>
    </rPh>
    <phoneticPr fontId="4"/>
  </si>
  <si>
    <r>
      <t>Trolox</t>
    </r>
    <r>
      <rPr>
        <sz val="11"/>
        <rFont val="ＭＳ Ｐゴシック"/>
        <charset val="128"/>
      </rPr>
      <t>標準溶液</t>
    </r>
    <rPh sb="6" eb="10">
      <t>ヒョウジュンヨウエキ</t>
    </rPh>
    <phoneticPr fontId="4"/>
  </si>
  <si>
    <t>量り取ったTroloxの重量 (mg)</t>
    <rPh sb="0" eb="1">
      <t>ハカ</t>
    </rPh>
    <rPh sb="2" eb="3">
      <t>ト</t>
    </rPh>
    <rPh sb="12" eb="14">
      <t>ジュウリョウ</t>
    </rPh>
    <phoneticPr fontId="4"/>
  </si>
  <si>
    <r>
      <t>Trolox</t>
    </r>
    <r>
      <rPr>
        <sz val="11"/>
        <rFont val="ＭＳ Ｐゴシック"/>
        <charset val="128"/>
      </rPr>
      <t>標準溶液の濃度 (</t>
    </r>
    <r>
      <rPr>
        <sz val="11"/>
        <rFont val="Symbol"/>
        <family val="1"/>
      </rPr>
      <t>m</t>
    </r>
    <r>
      <rPr>
        <sz val="11"/>
        <rFont val="ＭＳ Ｐゴシック"/>
        <charset val="128"/>
      </rPr>
      <t>M)</t>
    </r>
    <rPh sb="6" eb="10">
      <t>ヒョウジュンヨウエキ</t>
    </rPh>
    <rPh sb="11" eb="13">
      <t>ノウド</t>
    </rPh>
    <phoneticPr fontId="4"/>
  </si>
  <si>
    <t>STD1</t>
    <phoneticPr fontId="4"/>
  </si>
  <si>
    <t>STD2</t>
    <phoneticPr fontId="4"/>
  </si>
  <si>
    <t>STD3</t>
    <phoneticPr fontId="4"/>
  </si>
  <si>
    <t>STD4</t>
    <phoneticPr fontId="4"/>
  </si>
  <si>
    <t>スタンダード</t>
    <phoneticPr fontId="4"/>
  </si>
  <si>
    <t>Blank</t>
    <phoneticPr fontId="4"/>
  </si>
  <si>
    <t>Blank, Trolox Average</t>
    <phoneticPr fontId="4"/>
  </si>
  <si>
    <t>↓</t>
    <phoneticPr fontId="4"/>
  </si>
  <si>
    <t>○</t>
    <phoneticPr fontId="4"/>
  </si>
  <si>
    <t>↑</t>
    <phoneticPr fontId="4"/>
  </si>
  <si>
    <t>↑↑</t>
    <phoneticPr fontId="4"/>
  </si>
  <si>
    <t>D2</t>
    <phoneticPr fontId="4"/>
  </si>
  <si>
    <t>□</t>
  </si>
  <si>
    <t>□</t>
    <phoneticPr fontId="4"/>
  </si>
  <si>
    <t>■</t>
  </si>
  <si>
    <t>■</t>
    <phoneticPr fontId="4"/>
  </si>
  <si>
    <t>●</t>
  </si>
  <si>
    <t>○</t>
  </si>
  <si>
    <t>○</t>
    <phoneticPr fontId="4"/>
  </si>
  <si>
    <t>average</t>
    <phoneticPr fontId="4"/>
  </si>
  <si>
    <t>G8</t>
    <phoneticPr fontId="4"/>
  </si>
  <si>
    <t>G6</t>
    <phoneticPr fontId="4"/>
  </si>
  <si>
    <t>G7</t>
    <phoneticPr fontId="4"/>
  </si>
  <si>
    <t>B11</t>
    <phoneticPr fontId="4"/>
  </si>
  <si>
    <t>G2</t>
    <phoneticPr fontId="4"/>
  </si>
  <si>
    <r>
      <t xml:space="preserve">ORAC
</t>
    </r>
    <r>
      <rPr>
        <sz val="11"/>
        <rFont val="ＭＳ Ｐゴシック"/>
        <charset val="128"/>
      </rPr>
      <t>予測値
÷25</t>
    </r>
    <rPh sb="5" eb="8">
      <t>ヨソクチ</t>
    </rPh>
    <phoneticPr fontId="4"/>
  </si>
  <si>
    <t>B05</t>
  </si>
  <si>
    <t>B06</t>
  </si>
  <si>
    <t>B07</t>
  </si>
  <si>
    <t>B08</t>
  </si>
  <si>
    <t>B09</t>
  </si>
  <si>
    <t>B10</t>
  </si>
  <si>
    <t>B11</t>
  </si>
  <si>
    <t>C02</t>
  </si>
  <si>
    <t>C03</t>
  </si>
  <si>
    <t>C04</t>
  </si>
  <si>
    <t>C05</t>
  </si>
  <si>
    <t>C06</t>
  </si>
  <si>
    <t>C07</t>
  </si>
  <si>
    <t>C08</t>
  </si>
  <si>
    <t>C09</t>
  </si>
  <si>
    <t>C10</t>
  </si>
  <si>
    <t>C11</t>
  </si>
  <si>
    <t>D02</t>
  </si>
  <si>
    <t>D03</t>
  </si>
  <si>
    <t>D04</t>
  </si>
  <si>
    <t>D05</t>
  </si>
  <si>
    <t>D06</t>
  </si>
  <si>
    <t>D07</t>
  </si>
  <si>
    <t>D08</t>
  </si>
  <si>
    <t>D09</t>
  </si>
  <si>
    <t>D10</t>
  </si>
  <si>
    <t>D11</t>
  </si>
  <si>
    <t>E02</t>
  </si>
  <si>
    <t>E03</t>
  </si>
  <si>
    <t>E04</t>
  </si>
  <si>
    <t>E05</t>
  </si>
  <si>
    <t>E06</t>
  </si>
  <si>
    <t>E07</t>
  </si>
  <si>
    <t>E08</t>
  </si>
  <si>
    <t>E09</t>
  </si>
  <si>
    <t>E10</t>
  </si>
  <si>
    <t>E11</t>
  </si>
  <si>
    <t>F02</t>
  </si>
  <si>
    <t>F03</t>
  </si>
  <si>
    <t>F04</t>
  </si>
  <si>
    <t>F05</t>
  </si>
  <si>
    <t>F06</t>
  </si>
  <si>
    <t>F07</t>
  </si>
  <si>
    <t>F08</t>
  </si>
  <si>
    <t>F09</t>
  </si>
  <si>
    <t>F10</t>
  </si>
  <si>
    <t>F11</t>
  </si>
  <si>
    <t>G02</t>
  </si>
  <si>
    <t>G03</t>
  </si>
  <si>
    <t>赤字 の部分のみ入力</t>
  </si>
  <si>
    <t>実験日</t>
  </si>
  <si>
    <t>実験番号</t>
  </si>
  <si>
    <t>実施機関</t>
  </si>
  <si>
    <t>太枠内を入力する</t>
    <rPh sb="0" eb="1">
      <t>フト</t>
    </rPh>
    <rPh sb="1" eb="2">
      <t>ワク</t>
    </rPh>
    <rPh sb="2" eb="3">
      <t>ナイ</t>
    </rPh>
    <rPh sb="4" eb="6">
      <t>ニュウリョク</t>
    </rPh>
    <phoneticPr fontId="4"/>
  </si>
  <si>
    <t>Time
(min)</t>
    <phoneticPr fontId="4"/>
  </si>
  <si>
    <t>生データ</t>
    <rPh sb="0" eb="1">
      <t>ナマ</t>
    </rPh>
    <phoneticPr fontId="4"/>
  </si>
  <si>
    <t>Trolox</t>
    <phoneticPr fontId="4"/>
  </si>
  <si>
    <t>Net AUC</t>
    <phoneticPr fontId="4"/>
  </si>
  <si>
    <t>Net AUC (8-90)</t>
    <phoneticPr fontId="4"/>
  </si>
  <si>
    <t>大きくずれているポイントが無ければチェック</t>
    <rPh sb="0" eb="1">
      <t>オオ</t>
    </rPh>
    <rPh sb="13" eb="14">
      <t>ナ</t>
    </rPh>
    <phoneticPr fontId="4"/>
  </si>
  <si>
    <t>B4</t>
    <phoneticPr fontId="4"/>
  </si>
  <si>
    <t>B9</t>
    <phoneticPr fontId="4"/>
  </si>
  <si>
    <t>検量線範囲以上 (蛍光が落ち切っている)</t>
    <rPh sb="0" eb="1">
      <t>ケン</t>
    </rPh>
    <rPh sb="1" eb="2">
      <t>リョウ</t>
    </rPh>
    <rPh sb="2" eb="3">
      <t>セン</t>
    </rPh>
    <rPh sb="3" eb="5">
      <t>ハンイ</t>
    </rPh>
    <rPh sb="5" eb="7">
      <t>イジョウ</t>
    </rPh>
    <phoneticPr fontId="4"/>
  </si>
  <si>
    <t>回帰式 (y = bx^a)</t>
    <rPh sb="0" eb="2">
      <t>カイキ</t>
    </rPh>
    <rPh sb="2" eb="3">
      <t>シキ</t>
    </rPh>
    <phoneticPr fontId="4"/>
  </si>
  <si>
    <t>特になし</t>
    <rPh sb="0" eb="1">
      <t>トク</t>
    </rPh>
    <phoneticPr fontId="4"/>
  </si>
  <si>
    <t>農研機構　食品総合研究所　食品機能研究領域</t>
  </si>
  <si>
    <t>農研機構　食品総合研究所　食品機能研究領域</t>
    <phoneticPr fontId="4"/>
  </si>
  <si>
    <t>農研機構　九州沖縄農業研究センター　機能性利用研究チーム</t>
    <phoneticPr fontId="4"/>
  </si>
  <si>
    <t>↑</t>
    <phoneticPr fontId="4"/>
  </si>
  <si>
    <t>プレートリーダーの一例</t>
    <phoneticPr fontId="4"/>
  </si>
  <si>
    <t>使用するプレートリーダーを書き加える</t>
    <phoneticPr fontId="4"/>
  </si>
  <si>
    <t>実施機関の一例</t>
    <phoneticPr fontId="4"/>
  </si>
  <si>
    <t>測定実施機関を書き加える</t>
    <phoneticPr fontId="4"/>
  </si>
  <si>
    <t>実験者の一例</t>
    <phoneticPr fontId="4"/>
  </si>
  <si>
    <t>実験者名を書き加える</t>
    <phoneticPr fontId="4"/>
  </si>
  <si>
    <t>Varioskan Ascent (ThermoFisher)</t>
    <phoneticPr fontId="4"/>
  </si>
  <si>
    <t>測光</t>
    <rPh sb="0" eb="2">
      <t>ソッコウ</t>
    </rPh>
    <phoneticPr fontId="4"/>
  </si>
  <si>
    <t>上方</t>
    <rPh sb="0" eb="2">
      <t>ジョウホウ</t>
    </rPh>
    <phoneticPr fontId="4"/>
  </si>
  <si>
    <t>下方</t>
    <rPh sb="0" eb="2">
      <t>カホウ</t>
    </rPh>
    <phoneticPr fontId="4"/>
  </si>
  <si>
    <t>希釈倍率決定用の測定</t>
    <rPh sb="6" eb="7">
      <t>ヨウ</t>
    </rPh>
    <rPh sb="8" eb="10">
      <t>ソクテイ</t>
    </rPh>
    <phoneticPr fontId="4"/>
  </si>
  <si>
    <t>↑</t>
  </si>
  <si>
    <t>ワークショップ用試料の測定</t>
    <phoneticPr fontId="4"/>
  </si>
  <si>
    <t>2016.9.12</t>
    <phoneticPr fontId="4"/>
  </si>
  <si>
    <t>フェルラ酸</t>
    <phoneticPr fontId="4"/>
  </si>
  <si>
    <t>キュウリ</t>
    <phoneticPr fontId="4"/>
  </si>
  <si>
    <t>レタス</t>
    <phoneticPr fontId="4"/>
  </si>
  <si>
    <t>OK</t>
  </si>
  <si>
    <t>↑↑</t>
  </si>
  <si>
    <t>Varioskan LUX (ThermoFisher)</t>
    <phoneticPr fontId="4"/>
  </si>
  <si>
    <t>Trolox純度 (%)</t>
    <rPh sb="6" eb="8">
      <t>ジュンド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</si>
</sst>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0.0_ "/>
    <numFmt numFmtId="177" formatCode="0.00_ "/>
    <numFmt numFmtId="178" formatCode="0.000_ "/>
    <numFmt numFmtId="179" formatCode="0_ "/>
    <numFmt numFmtId="180" formatCode="0.00000_ "/>
    <numFmt numFmtId="181" formatCode="0.0000_ "/>
    <numFmt numFmtId="182" formatCode="0.000000_ "/>
    <numFmt numFmtId="183" formatCode="0.0%"/>
    <numFmt numFmtId="184" formatCode="0.0"/>
    <numFmt numFmtId="185" formatCode="0.000"/>
  </numFmts>
  <fonts count="33" x14ac:knownFonts="1">
    <font>
      <sz val="11"/>
      <name val="ＭＳ Ｐゴシック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indexed="8"/>
      <name val="Arial"/>
      <family val="2"/>
    </font>
    <font>
      <sz val="6"/>
      <name val="ＭＳ Ｐゴシック"/>
      <family val="3"/>
      <charset val="128"/>
    </font>
    <font>
      <sz val="10"/>
      <color indexed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4"/>
      <name val="ＭＳ Ｐゴシック"/>
      <family val="3"/>
      <charset val="128"/>
    </font>
    <font>
      <b/>
      <i/>
      <sz val="14"/>
      <name val="Arial"/>
      <family val="2"/>
    </font>
    <font>
      <b/>
      <i/>
      <vertAlign val="subscript"/>
      <sz val="14"/>
      <name val="Arial"/>
      <family val="2"/>
    </font>
    <font>
      <b/>
      <sz val="18"/>
      <name val="Arial"/>
      <family val="2"/>
    </font>
    <font>
      <b/>
      <sz val="18"/>
      <name val="ＭＳ Ｐゴシック"/>
      <family val="3"/>
      <charset val="128"/>
    </font>
    <font>
      <sz val="10"/>
      <name val="Arial"/>
      <family val="2"/>
    </font>
    <font>
      <b/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1"/>
      <name val="Symbol"/>
      <family val="1"/>
    </font>
    <font>
      <b/>
      <sz val="14"/>
      <name val="Arial"/>
      <family val="2"/>
    </font>
    <font>
      <sz val="14"/>
      <name val="Arial"/>
      <family val="2"/>
    </font>
    <font>
      <sz val="11"/>
      <name val="Wingdings"/>
      <charset val="2"/>
    </font>
    <font>
      <b/>
      <sz val="11"/>
      <color indexed="10"/>
      <name val="ＭＳ Ｐゴシック"/>
      <family val="3"/>
      <charset val="128"/>
    </font>
    <font>
      <b/>
      <sz val="11"/>
      <color indexed="10"/>
      <name val="Arial"/>
      <family val="2"/>
    </font>
    <font>
      <sz val="11"/>
      <color indexed="8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vertAlign val="superscript"/>
      <sz val="11"/>
      <name val="Arial"/>
      <family val="2"/>
    </font>
    <font>
      <sz val="11"/>
      <name val="Tahoma"/>
      <family val="2"/>
    </font>
    <font>
      <b/>
      <sz val="11"/>
      <color indexed="8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9"/>
      <name val="Symbol"/>
      <family val="1"/>
    </font>
    <font>
      <sz val="11"/>
      <name val="Symbol"/>
      <family val="1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  <scheme val="major"/>
    </font>
  </fonts>
  <fills count="12">
    <fill>
      <patternFill patternType="none"/>
    </fill>
    <fill>
      <patternFill patternType="gray125"/>
    </fill>
    <fill>
      <patternFill patternType="gray0625"/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lightUp">
        <fgColor indexed="55"/>
      </patternFill>
    </fill>
    <fill>
      <patternFill patternType="solid">
        <fgColor indexed="9"/>
        <bgColor indexed="64"/>
      </patternFill>
    </fill>
  </fills>
  <borders count="121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auto="1"/>
      </right>
      <top/>
      <bottom style="thin">
        <color indexed="8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indexed="8"/>
      </top>
      <bottom/>
      <diagonal/>
    </border>
    <border>
      <left style="thin">
        <color auto="1"/>
      </left>
      <right style="medium">
        <color auto="1"/>
      </right>
      <top style="thin">
        <color indexed="8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indexed="8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indexed="8"/>
      </right>
      <top/>
      <bottom style="medium">
        <color auto="1"/>
      </bottom>
      <diagonal/>
    </border>
    <border>
      <left style="thin">
        <color indexed="8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indexed="8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indexed="8"/>
      </right>
      <top/>
      <bottom/>
      <diagonal/>
    </border>
    <border>
      <left style="thin">
        <color auto="1"/>
      </left>
      <right style="thin">
        <color indexed="8"/>
      </right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8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indexed="10"/>
      </left>
      <right style="thick">
        <color indexed="10"/>
      </right>
      <top style="thick">
        <color indexed="10"/>
      </top>
      <bottom/>
      <diagonal/>
    </border>
    <border>
      <left style="thick">
        <color indexed="10"/>
      </left>
      <right style="thick">
        <color indexed="10"/>
      </right>
      <top/>
      <bottom/>
      <diagonal/>
    </border>
    <border>
      <left style="thick">
        <color indexed="10"/>
      </left>
      <right style="thick">
        <color indexed="10"/>
      </right>
      <top/>
      <bottom style="thick">
        <color indexed="10"/>
      </bottom>
      <diagonal/>
    </border>
    <border>
      <left style="medium">
        <color indexed="10"/>
      </left>
      <right style="medium">
        <color indexed="10"/>
      </right>
      <top style="medium">
        <color indexed="10"/>
      </top>
      <bottom style="medium">
        <color indexed="10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indexed="8"/>
      </right>
      <top style="thin">
        <color auto="1"/>
      </top>
      <bottom/>
      <diagonal/>
    </border>
    <border>
      <left style="thin">
        <color indexed="8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indexed="8"/>
      </right>
      <top style="thin">
        <color auto="1"/>
      </top>
      <bottom/>
      <diagonal/>
    </border>
    <border>
      <left style="thin">
        <color indexed="8"/>
      </left>
      <right style="medium">
        <color auto="1"/>
      </right>
      <top style="thin">
        <color auto="1"/>
      </top>
      <bottom/>
      <diagonal/>
    </border>
    <border>
      <left/>
      <right style="thick">
        <color indexed="10"/>
      </right>
      <top/>
      <bottom/>
      <diagonal/>
    </border>
    <border>
      <left/>
      <right style="thick">
        <color indexed="10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thick">
        <color indexed="10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auto="1"/>
      </right>
      <top style="thin">
        <color indexed="8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n">
        <color auto="1"/>
      </right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 diagonalUp="1">
      <left style="medium">
        <color auto="1"/>
      </left>
      <right/>
      <top style="medium">
        <color auto="1"/>
      </top>
      <bottom style="medium">
        <color auto="1"/>
      </bottom>
      <diagonal style="thin">
        <color auto="1"/>
      </diagonal>
    </border>
    <border diagonalUp="1">
      <left/>
      <right/>
      <top style="medium">
        <color auto="1"/>
      </top>
      <bottom style="medium">
        <color auto="1"/>
      </bottom>
      <diagonal style="thin">
        <color auto="1"/>
      </diagonal>
    </border>
    <border diagonalUp="1">
      <left/>
      <right style="medium">
        <color auto="1"/>
      </right>
      <top style="medium">
        <color auto="1"/>
      </top>
      <bottom style="medium">
        <color auto="1"/>
      </bottom>
      <diagonal style="thin">
        <color auto="1"/>
      </diagonal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</borders>
  <cellStyleXfs count="4">
    <xf numFmtId="0" fontId="0" fillId="0" borderId="0">
      <alignment vertical="center"/>
    </xf>
    <xf numFmtId="0" fontId="13" fillId="2" borderId="1" applyNumberFormat="0" applyFont="0" applyAlignment="0" applyProtection="0"/>
    <xf numFmtId="0" fontId="13" fillId="0" borderId="0"/>
    <xf numFmtId="0" fontId="13" fillId="0" borderId="0"/>
  </cellStyleXfs>
  <cellXfs count="505">
    <xf numFmtId="0" fontId="0" fillId="0" borderId="0" xfId="0">
      <alignment vertical="center"/>
    </xf>
    <xf numFmtId="0" fontId="6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3" fillId="0" borderId="2" xfId="0" applyFont="1" applyFill="1" applyBorder="1" applyAlignment="1">
      <alignment horizontal="center" vertical="center" wrapText="1"/>
    </xf>
    <xf numFmtId="0" fontId="6" fillId="0" borderId="0" xfId="0" applyFont="1" applyFill="1">
      <alignment vertical="center"/>
    </xf>
    <xf numFmtId="0" fontId="6" fillId="0" borderId="3" xfId="0" applyFont="1" applyBorder="1">
      <alignment vertical="center"/>
    </xf>
    <xf numFmtId="0" fontId="6" fillId="0" borderId="4" xfId="0" applyFont="1" applyBorder="1">
      <alignment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177" fontId="6" fillId="0" borderId="0" xfId="0" applyNumberFormat="1" applyFont="1">
      <alignment vertical="center"/>
    </xf>
    <xf numFmtId="0" fontId="6" fillId="3" borderId="3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179" fontId="5" fillId="0" borderId="11" xfId="0" applyNumberFormat="1" applyFont="1" applyBorder="1" applyAlignment="1">
      <alignment horizontal="center" vertical="center" wrapText="1"/>
    </xf>
    <xf numFmtId="179" fontId="5" fillId="0" borderId="12" xfId="0" applyNumberFormat="1" applyFont="1" applyBorder="1" applyAlignment="1">
      <alignment horizontal="center" vertical="center" wrapText="1"/>
    </xf>
    <xf numFmtId="179" fontId="5" fillId="0" borderId="13" xfId="0" applyNumberFormat="1" applyFont="1" applyBorder="1" applyAlignment="1">
      <alignment horizontal="center" vertical="center" wrapText="1"/>
    </xf>
    <xf numFmtId="179" fontId="5" fillId="0" borderId="14" xfId="0" applyNumberFormat="1" applyFont="1" applyBorder="1" applyAlignment="1">
      <alignment horizontal="center" vertical="center" wrapText="1"/>
    </xf>
    <xf numFmtId="179" fontId="5" fillId="0" borderId="15" xfId="0" applyNumberFormat="1" applyFont="1" applyBorder="1" applyAlignment="1">
      <alignment horizontal="center" vertical="center" wrapText="1"/>
    </xf>
    <xf numFmtId="179" fontId="5" fillId="0" borderId="16" xfId="0" applyNumberFormat="1" applyFont="1" applyBorder="1" applyAlignment="1">
      <alignment horizontal="center" vertical="center" wrapText="1"/>
    </xf>
    <xf numFmtId="179" fontId="5" fillId="0" borderId="17" xfId="0" applyNumberFormat="1" applyFont="1" applyBorder="1" applyAlignment="1">
      <alignment horizontal="center" vertical="center" wrapText="1"/>
    </xf>
    <xf numFmtId="179" fontId="5" fillId="0" borderId="18" xfId="0" applyNumberFormat="1" applyFont="1" applyBorder="1" applyAlignment="1">
      <alignment horizontal="center" vertical="center" wrapText="1"/>
    </xf>
    <xf numFmtId="179" fontId="5" fillId="0" borderId="19" xfId="0" applyNumberFormat="1" applyFont="1" applyBorder="1" applyAlignment="1">
      <alignment horizontal="center" vertical="center" wrapText="1"/>
    </xf>
    <xf numFmtId="179" fontId="5" fillId="0" borderId="20" xfId="0" applyNumberFormat="1" applyFont="1" applyBorder="1" applyAlignment="1">
      <alignment horizontal="center" vertical="center" wrapText="1"/>
    </xf>
    <xf numFmtId="179" fontId="5" fillId="0" borderId="21" xfId="0" applyNumberFormat="1" applyFont="1" applyBorder="1" applyAlignment="1">
      <alignment horizontal="center" vertical="center" wrapText="1"/>
    </xf>
    <xf numFmtId="179" fontId="5" fillId="0" borderId="22" xfId="0" applyNumberFormat="1" applyFont="1" applyBorder="1" applyAlignment="1">
      <alignment horizontal="center" vertical="center" wrapText="1"/>
    </xf>
    <xf numFmtId="179" fontId="5" fillId="0" borderId="23" xfId="0" applyNumberFormat="1" applyFont="1" applyBorder="1" applyAlignment="1">
      <alignment horizontal="center" vertical="center" wrapText="1"/>
    </xf>
    <xf numFmtId="179" fontId="5" fillId="0" borderId="24" xfId="0" applyNumberFormat="1" applyFont="1" applyBorder="1" applyAlignment="1">
      <alignment horizontal="center" vertical="center" wrapText="1"/>
    </xf>
    <xf numFmtId="179" fontId="5" fillId="0" borderId="25" xfId="0" applyNumberFormat="1" applyFont="1" applyBorder="1" applyAlignment="1">
      <alignment horizontal="center" vertical="center" wrapText="1"/>
    </xf>
    <xf numFmtId="179" fontId="5" fillId="0" borderId="26" xfId="0" applyNumberFormat="1" applyFont="1" applyBorder="1" applyAlignment="1">
      <alignment horizontal="center" vertical="center" wrapText="1"/>
    </xf>
    <xf numFmtId="179" fontId="5" fillId="0" borderId="27" xfId="0" applyNumberFormat="1" applyFont="1" applyBorder="1" applyAlignment="1">
      <alignment horizontal="center" vertical="center" wrapText="1"/>
    </xf>
    <xf numFmtId="0" fontId="6" fillId="4" borderId="28" xfId="0" applyFont="1" applyFill="1" applyBorder="1" applyAlignment="1">
      <alignment horizontal="center" vertical="center"/>
    </xf>
    <xf numFmtId="177" fontId="6" fillId="4" borderId="29" xfId="0" applyNumberFormat="1" applyFont="1" applyFill="1" applyBorder="1" applyAlignment="1">
      <alignment horizontal="center" vertical="center"/>
    </xf>
    <xf numFmtId="177" fontId="6" fillId="4" borderId="30" xfId="0" applyNumberFormat="1" applyFont="1" applyFill="1" applyBorder="1" applyAlignment="1">
      <alignment horizontal="center" vertical="center"/>
    </xf>
    <xf numFmtId="177" fontId="6" fillId="4" borderId="31" xfId="0" applyNumberFormat="1" applyFont="1" applyFill="1" applyBorder="1" applyAlignment="1">
      <alignment horizontal="center" vertical="center"/>
    </xf>
    <xf numFmtId="177" fontId="6" fillId="3" borderId="29" xfId="0" applyNumberFormat="1" applyFont="1" applyFill="1" applyBorder="1" applyAlignment="1">
      <alignment horizontal="center" vertical="center"/>
    </xf>
    <xf numFmtId="177" fontId="6" fillId="3" borderId="30" xfId="0" applyNumberFormat="1" applyFont="1" applyFill="1" applyBorder="1" applyAlignment="1">
      <alignment horizontal="center" vertical="center"/>
    </xf>
    <xf numFmtId="177" fontId="6" fillId="3" borderId="31" xfId="0" applyNumberFormat="1" applyFont="1" applyFill="1" applyBorder="1" applyAlignment="1">
      <alignment horizontal="center" vertical="center"/>
    </xf>
    <xf numFmtId="179" fontId="5" fillId="0" borderId="32" xfId="0" applyNumberFormat="1" applyFont="1" applyBorder="1" applyAlignment="1">
      <alignment horizontal="center" vertical="center" wrapText="1"/>
    </xf>
    <xf numFmtId="179" fontId="5" fillId="0" borderId="33" xfId="0" applyNumberFormat="1" applyFont="1" applyBorder="1" applyAlignment="1">
      <alignment horizontal="center" vertical="center" wrapText="1"/>
    </xf>
    <xf numFmtId="0" fontId="6" fillId="0" borderId="0" xfId="0" applyFont="1" applyBorder="1">
      <alignment vertical="center"/>
    </xf>
    <xf numFmtId="0" fontId="14" fillId="0" borderId="0" xfId="0" applyFont="1">
      <alignment vertical="center"/>
    </xf>
    <xf numFmtId="0" fontId="6" fillId="0" borderId="34" xfId="0" applyFont="1" applyBorder="1">
      <alignment vertical="center"/>
    </xf>
    <xf numFmtId="0" fontId="6" fillId="0" borderId="35" xfId="0" applyFont="1" applyBorder="1">
      <alignment vertical="center"/>
    </xf>
    <xf numFmtId="0" fontId="7" fillId="0" borderId="0" xfId="0" applyFont="1" applyBorder="1">
      <alignment vertical="center"/>
    </xf>
    <xf numFmtId="179" fontId="5" fillId="0" borderId="36" xfId="0" applyNumberFormat="1" applyFont="1" applyBorder="1" applyAlignment="1">
      <alignment horizontal="center" vertical="center" wrapText="1"/>
    </xf>
    <xf numFmtId="0" fontId="6" fillId="0" borderId="37" xfId="0" applyFont="1" applyBorder="1" applyAlignment="1">
      <alignment horizontal="center" vertical="center"/>
    </xf>
    <xf numFmtId="179" fontId="5" fillId="0" borderId="38" xfId="0" applyNumberFormat="1" applyFont="1" applyBorder="1" applyAlignment="1">
      <alignment horizontal="center" vertical="center" wrapText="1"/>
    </xf>
    <xf numFmtId="176" fontId="6" fillId="0" borderId="0" xfId="0" applyNumberFormat="1" applyFont="1" applyFill="1" applyBorder="1">
      <alignment vertical="center"/>
    </xf>
    <xf numFmtId="176" fontId="6" fillId="0" borderId="39" xfId="0" applyNumberFormat="1" applyFont="1" applyFill="1" applyBorder="1">
      <alignment vertical="center"/>
    </xf>
    <xf numFmtId="9" fontId="6" fillId="0" borderId="40" xfId="0" applyNumberFormat="1" applyFont="1" applyFill="1" applyBorder="1">
      <alignment vertical="center"/>
    </xf>
    <xf numFmtId="0" fontId="6" fillId="0" borderId="21" xfId="0" applyFont="1" applyFill="1" applyBorder="1">
      <alignment vertical="center"/>
    </xf>
    <xf numFmtId="176" fontId="6" fillId="0" borderId="41" xfId="0" applyNumberFormat="1" applyFont="1" applyFill="1" applyBorder="1">
      <alignment vertical="center"/>
    </xf>
    <xf numFmtId="176" fontId="6" fillId="0" borderId="42" xfId="0" applyNumberFormat="1" applyFont="1" applyFill="1" applyBorder="1">
      <alignment vertical="center"/>
    </xf>
    <xf numFmtId="9" fontId="6" fillId="0" borderId="43" xfId="0" applyNumberFormat="1" applyFont="1" applyFill="1" applyBorder="1">
      <alignment vertical="center"/>
    </xf>
    <xf numFmtId="0" fontId="6" fillId="5" borderId="3" xfId="0" applyFont="1" applyFill="1" applyBorder="1">
      <alignment vertical="center"/>
    </xf>
    <xf numFmtId="0" fontId="6" fillId="5" borderId="4" xfId="0" applyFont="1" applyFill="1" applyBorder="1">
      <alignment vertical="center"/>
    </xf>
    <xf numFmtId="176" fontId="6" fillId="0" borderId="3" xfId="0" applyNumberFormat="1" applyFont="1" applyFill="1" applyBorder="1">
      <alignment vertical="center"/>
    </xf>
    <xf numFmtId="176" fontId="6" fillId="0" borderId="4" xfId="0" applyNumberFormat="1" applyFont="1" applyFill="1" applyBorder="1">
      <alignment vertical="center"/>
    </xf>
    <xf numFmtId="0" fontId="14" fillId="0" borderId="0" xfId="0" applyFont="1" applyFill="1">
      <alignment vertical="center"/>
    </xf>
    <xf numFmtId="0" fontId="6" fillId="0" borderId="0" xfId="0" applyFont="1" applyAlignment="1">
      <alignment horizontal="right" vertical="center"/>
    </xf>
    <xf numFmtId="14" fontId="6" fillId="0" borderId="0" xfId="0" applyNumberFormat="1" applyFont="1" applyFill="1" applyAlignment="1">
      <alignment horizontal="right" vertical="center"/>
    </xf>
    <xf numFmtId="0" fontId="6" fillId="0" borderId="0" xfId="0" applyFont="1" applyFill="1" applyAlignment="1">
      <alignment horizontal="right" vertical="center"/>
    </xf>
    <xf numFmtId="0" fontId="7" fillId="4" borderId="28" xfId="0" applyFont="1" applyFill="1" applyBorder="1" applyAlignment="1">
      <alignment horizontal="center" vertical="center"/>
    </xf>
    <xf numFmtId="0" fontId="7" fillId="4" borderId="44" xfId="0" applyFont="1" applyFill="1" applyBorder="1" applyAlignment="1">
      <alignment horizontal="center" vertical="center"/>
    </xf>
    <xf numFmtId="0" fontId="7" fillId="4" borderId="45" xfId="0" applyFont="1" applyFill="1" applyBorder="1" applyAlignment="1">
      <alignment horizontal="center" vertical="center"/>
    </xf>
    <xf numFmtId="0" fontId="7" fillId="5" borderId="28" xfId="0" applyFont="1" applyFill="1" applyBorder="1" applyAlignment="1">
      <alignment vertical="center" shrinkToFit="1"/>
    </xf>
    <xf numFmtId="182" fontId="7" fillId="0" borderId="46" xfId="0" applyNumberFormat="1" applyFont="1" applyFill="1" applyBorder="1">
      <alignment vertical="center"/>
    </xf>
    <xf numFmtId="0" fontId="19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177" fontId="6" fillId="0" borderId="12" xfId="0" applyNumberFormat="1" applyFont="1" applyBorder="1">
      <alignment vertical="center"/>
    </xf>
    <xf numFmtId="177" fontId="6" fillId="0" borderId="34" xfId="0" applyNumberFormat="1" applyFont="1" applyBorder="1">
      <alignment vertical="center"/>
    </xf>
    <xf numFmtId="177" fontId="6" fillId="0" borderId="47" xfId="0" applyNumberFormat="1" applyFont="1" applyBorder="1">
      <alignment vertical="center"/>
    </xf>
    <xf numFmtId="0" fontId="7" fillId="6" borderId="30" xfId="0" applyFont="1" applyFill="1" applyBorder="1" applyAlignment="1">
      <alignment horizontal="center" vertical="center" wrapText="1"/>
    </xf>
    <xf numFmtId="0" fontId="6" fillId="0" borderId="41" xfId="0" applyFont="1" applyBorder="1">
      <alignment vertical="center"/>
    </xf>
    <xf numFmtId="177" fontId="6" fillId="0" borderId="48" xfId="0" applyNumberFormat="1" applyFont="1" applyBorder="1">
      <alignment vertical="center"/>
    </xf>
    <xf numFmtId="0" fontId="6" fillId="0" borderId="34" xfId="0" applyFont="1" applyBorder="1" applyAlignment="1">
      <alignment horizontal="center" vertical="center"/>
    </xf>
    <xf numFmtId="9" fontId="6" fillId="0" borderId="0" xfId="0" applyNumberFormat="1" applyFont="1" applyFill="1" applyBorder="1">
      <alignment vertical="center"/>
    </xf>
    <xf numFmtId="0" fontId="7" fillId="0" borderId="0" xfId="0" applyFont="1" applyFill="1" applyBorder="1" applyAlignment="1">
      <alignment horizontal="center" vertical="center"/>
    </xf>
    <xf numFmtId="0" fontId="12" fillId="0" borderId="0" xfId="0" applyFont="1">
      <alignment vertical="center"/>
    </xf>
    <xf numFmtId="0" fontId="7" fillId="0" borderId="49" xfId="0" applyFont="1" applyFill="1" applyBorder="1">
      <alignment vertical="center"/>
    </xf>
    <xf numFmtId="0" fontId="6" fillId="0" borderId="50" xfId="0" applyFont="1" applyBorder="1">
      <alignment vertical="center"/>
    </xf>
    <xf numFmtId="0" fontId="6" fillId="0" borderId="51" xfId="0" applyFont="1" applyBorder="1">
      <alignment vertical="center"/>
    </xf>
    <xf numFmtId="0" fontId="6" fillId="0" borderId="11" xfId="0" applyFont="1" applyBorder="1">
      <alignment vertical="center"/>
    </xf>
    <xf numFmtId="0" fontId="6" fillId="0" borderId="40" xfId="0" applyFont="1" applyBorder="1">
      <alignment vertical="center"/>
    </xf>
    <xf numFmtId="0" fontId="6" fillId="0" borderId="21" xfId="0" applyFont="1" applyBorder="1">
      <alignment vertical="center"/>
    </xf>
    <xf numFmtId="0" fontId="6" fillId="0" borderId="43" xfId="0" applyFont="1" applyBorder="1">
      <alignment vertical="center"/>
    </xf>
    <xf numFmtId="181" fontId="6" fillId="0" borderId="12" xfId="0" applyNumberFormat="1" applyFont="1" applyBorder="1">
      <alignment vertical="center"/>
    </xf>
    <xf numFmtId="181" fontId="6" fillId="0" borderId="47" xfId="0" applyNumberFormat="1" applyFont="1" applyBorder="1">
      <alignment vertical="center"/>
    </xf>
    <xf numFmtId="181" fontId="6" fillId="0" borderId="0" xfId="0" applyNumberFormat="1" applyFont="1" applyBorder="1">
      <alignment vertical="center"/>
    </xf>
    <xf numFmtId="181" fontId="6" fillId="0" borderId="37" xfId="0" applyNumberFormat="1" applyFont="1" applyBorder="1">
      <alignment vertical="center"/>
    </xf>
    <xf numFmtId="0" fontId="0" fillId="0" borderId="52" xfId="0" applyBorder="1" applyAlignment="1">
      <alignment horizontal="center" vertical="center"/>
    </xf>
    <xf numFmtId="9" fontId="6" fillId="0" borderId="0" xfId="0" applyNumberFormat="1" applyFont="1" applyBorder="1">
      <alignment vertical="center"/>
    </xf>
    <xf numFmtId="0" fontId="7" fillId="0" borderId="50" xfId="0" applyFont="1" applyBorder="1">
      <alignment vertical="center"/>
    </xf>
    <xf numFmtId="0" fontId="7" fillId="0" borderId="49" xfId="0" applyFont="1" applyBorder="1">
      <alignment vertical="center"/>
    </xf>
    <xf numFmtId="0" fontId="0" fillId="0" borderId="41" xfId="0" applyBorder="1" applyAlignment="1">
      <alignment horizontal="center" vertical="center"/>
    </xf>
    <xf numFmtId="178" fontId="7" fillId="0" borderId="0" xfId="0" applyNumberFormat="1" applyFont="1" applyBorder="1">
      <alignment vertical="center"/>
    </xf>
    <xf numFmtId="0" fontId="6" fillId="0" borderId="11" xfId="0" applyFont="1" applyBorder="1" applyAlignment="1">
      <alignment horizontal="right" vertical="center"/>
    </xf>
    <xf numFmtId="0" fontId="6" fillId="0" borderId="53" xfId="0" applyFont="1" applyBorder="1" applyAlignment="1">
      <alignment horizontal="right" vertical="center"/>
    </xf>
    <xf numFmtId="0" fontId="6" fillId="0" borderId="21" xfId="0" applyFont="1" applyBorder="1" applyAlignment="1">
      <alignment horizontal="right" vertical="center"/>
    </xf>
    <xf numFmtId="0" fontId="14" fillId="3" borderId="54" xfId="0" applyFont="1" applyFill="1" applyBorder="1" applyAlignment="1">
      <alignment horizontal="center" vertical="center" shrinkToFit="1"/>
    </xf>
    <xf numFmtId="177" fontId="6" fillId="0" borderId="55" xfId="0" applyNumberFormat="1" applyFont="1" applyBorder="1">
      <alignment vertical="center"/>
    </xf>
    <xf numFmtId="177" fontId="6" fillId="0" borderId="39" xfId="0" applyNumberFormat="1" applyFont="1" applyBorder="1">
      <alignment vertical="center"/>
    </xf>
    <xf numFmtId="0" fontId="7" fillId="6" borderId="30" xfId="0" applyFont="1" applyFill="1" applyBorder="1" applyAlignment="1">
      <alignment horizontal="center" vertical="center"/>
    </xf>
    <xf numFmtId="0" fontId="7" fillId="3" borderId="30" xfId="0" applyFont="1" applyFill="1" applyBorder="1" applyAlignment="1">
      <alignment horizontal="center" vertical="center"/>
    </xf>
    <xf numFmtId="176" fontId="7" fillId="0" borderId="43" xfId="0" applyNumberFormat="1" applyFont="1" applyBorder="1">
      <alignment vertical="center"/>
    </xf>
    <xf numFmtId="176" fontId="6" fillId="0" borderId="0" xfId="0" applyNumberFormat="1" applyFont="1">
      <alignment vertical="center"/>
    </xf>
    <xf numFmtId="0" fontId="6" fillId="0" borderId="12" xfId="0" applyFont="1" applyBorder="1">
      <alignment vertical="center"/>
    </xf>
    <xf numFmtId="0" fontId="6" fillId="0" borderId="47" xfId="0" applyFont="1" applyBorder="1">
      <alignment vertical="center"/>
    </xf>
    <xf numFmtId="0" fontId="0" fillId="0" borderId="12" xfId="0" applyBorder="1">
      <alignment vertical="center"/>
    </xf>
    <xf numFmtId="0" fontId="2" fillId="0" borderId="47" xfId="0" applyFont="1" applyBorder="1">
      <alignment vertical="center"/>
    </xf>
    <xf numFmtId="0" fontId="6" fillId="0" borderId="56" xfId="0" applyFont="1" applyBorder="1" applyAlignment="1">
      <alignment horizontal="center" vertical="center" shrinkToFit="1"/>
    </xf>
    <xf numFmtId="179" fontId="6" fillId="0" borderId="57" xfId="0" applyNumberFormat="1" applyFont="1" applyBorder="1" applyAlignment="1">
      <alignment horizontal="right" vertical="center" shrinkToFit="1"/>
    </xf>
    <xf numFmtId="179" fontId="6" fillId="0" borderId="58" xfId="0" applyNumberFormat="1" applyFont="1" applyBorder="1" applyAlignment="1">
      <alignment horizontal="right" vertical="center" shrinkToFit="1"/>
    </xf>
    <xf numFmtId="0" fontId="6" fillId="0" borderId="59" xfId="0" applyFont="1" applyBorder="1" applyAlignment="1">
      <alignment horizontal="center" vertical="center" shrinkToFit="1"/>
    </xf>
    <xf numFmtId="179" fontId="6" fillId="0" borderId="60" xfId="0" applyNumberFormat="1" applyFont="1" applyBorder="1" applyAlignment="1">
      <alignment horizontal="right" vertical="center" shrinkToFit="1"/>
    </xf>
    <xf numFmtId="177" fontId="6" fillId="0" borderId="37" xfId="0" applyNumberFormat="1" applyFont="1" applyBorder="1" applyAlignment="1">
      <alignment horizontal="right" vertical="center" shrinkToFit="1"/>
    </xf>
    <xf numFmtId="0" fontId="23" fillId="0" borderId="0" xfId="0" applyFont="1" applyFill="1">
      <alignment vertical="center"/>
    </xf>
    <xf numFmtId="0" fontId="14" fillId="6" borderId="46" xfId="0" applyFont="1" applyFill="1" applyBorder="1" applyAlignment="1">
      <alignment horizontal="center" vertical="center"/>
    </xf>
    <xf numFmtId="0" fontId="0" fillId="0" borderId="46" xfId="0" applyBorder="1">
      <alignment vertical="center"/>
    </xf>
    <xf numFmtId="0" fontId="2" fillId="0" borderId="12" xfId="0" applyFont="1" applyBorder="1">
      <alignment vertical="center"/>
    </xf>
    <xf numFmtId="0" fontId="20" fillId="0" borderId="0" xfId="0" applyNumberFormat="1" applyFont="1" applyProtection="1">
      <alignment vertical="center"/>
      <protection locked="0"/>
    </xf>
    <xf numFmtId="0" fontId="15" fillId="0" borderId="0" xfId="0" applyFont="1" applyProtection="1">
      <alignment vertical="center"/>
    </xf>
    <xf numFmtId="0" fontId="6" fillId="0" borderId="0" xfId="0" applyFont="1" applyProtection="1">
      <alignment vertical="center"/>
    </xf>
    <xf numFmtId="0" fontId="14" fillId="0" borderId="0" xfId="0" applyFont="1" applyProtection="1">
      <alignment vertical="center"/>
    </xf>
    <xf numFmtId="0" fontId="20" fillId="0" borderId="0" xfId="0" applyFont="1" applyProtection="1">
      <alignment vertical="center"/>
    </xf>
    <xf numFmtId="0" fontId="22" fillId="0" borderId="0" xfId="0" applyNumberFormat="1" applyFont="1" applyProtection="1">
      <alignment vertical="center"/>
    </xf>
    <xf numFmtId="0" fontId="7" fillId="0" borderId="0" xfId="0" applyFont="1" applyBorder="1" applyProtection="1">
      <alignment vertical="center"/>
    </xf>
    <xf numFmtId="181" fontId="7" fillId="0" borderId="0" xfId="0" applyNumberFormat="1" applyFont="1" applyBorder="1" applyProtection="1">
      <alignment vertical="center"/>
    </xf>
    <xf numFmtId="0" fontId="2" fillId="0" borderId="0" xfId="0" applyFont="1" applyBorder="1" applyAlignment="1" applyProtection="1">
      <alignment horizontal="right" vertical="center"/>
    </xf>
    <xf numFmtId="0" fontId="14" fillId="0" borderId="0" xfId="0" applyFont="1" applyBorder="1" applyProtection="1">
      <alignment vertical="center"/>
    </xf>
    <xf numFmtId="0" fontId="7" fillId="0" borderId="0" xfId="0" applyFont="1" applyBorder="1" applyAlignment="1" applyProtection="1">
      <alignment horizontal="center" vertical="center"/>
    </xf>
    <xf numFmtId="0" fontId="8" fillId="0" borderId="0" xfId="0" applyFont="1" applyFill="1" applyBorder="1" applyProtection="1">
      <alignment vertical="center"/>
    </xf>
    <xf numFmtId="0" fontId="18" fillId="0" borderId="0" xfId="0" applyFont="1" applyProtection="1">
      <alignment vertical="center"/>
    </xf>
    <xf numFmtId="0" fontId="13" fillId="7" borderId="61" xfId="3" applyFill="1" applyBorder="1" applyAlignment="1" applyProtection="1">
      <alignment vertical="center" wrapText="1"/>
    </xf>
    <xf numFmtId="0" fontId="3" fillId="7" borderId="61" xfId="3" applyFont="1" applyFill="1" applyBorder="1" applyAlignment="1" applyProtection="1">
      <alignment horizontal="center" vertical="center" wrapText="1"/>
    </xf>
    <xf numFmtId="0" fontId="5" fillId="8" borderId="46" xfId="3" applyFont="1" applyFill="1" applyBorder="1" applyAlignment="1" applyProtection="1">
      <alignment horizontal="center" vertical="center" wrapText="1"/>
    </xf>
    <xf numFmtId="0" fontId="5" fillId="8" borderId="47" xfId="3" applyFont="1" applyFill="1" applyBorder="1" applyAlignment="1" applyProtection="1">
      <alignment horizontal="center" vertical="center" wrapText="1"/>
    </xf>
    <xf numFmtId="0" fontId="5" fillId="8" borderId="12" xfId="3" applyFont="1" applyFill="1" applyBorder="1" applyAlignment="1" applyProtection="1">
      <alignment horizontal="center" vertical="center" wrapText="1"/>
    </xf>
    <xf numFmtId="0" fontId="5" fillId="8" borderId="62" xfId="3" applyFont="1" applyFill="1" applyBorder="1" applyAlignment="1" applyProtection="1">
      <alignment horizontal="center" vertical="center" wrapText="1"/>
    </xf>
    <xf numFmtId="0" fontId="3" fillId="9" borderId="48" xfId="3" applyFont="1" applyFill="1" applyBorder="1" applyAlignment="1" applyProtection="1">
      <alignment horizontal="center" vertical="center" wrapText="1"/>
    </xf>
    <xf numFmtId="0" fontId="3" fillId="9" borderId="63" xfId="3" applyFont="1" applyFill="1" applyBorder="1" applyAlignment="1" applyProtection="1">
      <alignment horizontal="center" vertical="center" wrapText="1"/>
    </xf>
    <xf numFmtId="0" fontId="5" fillId="8" borderId="64" xfId="3" applyFont="1" applyFill="1" applyBorder="1" applyAlignment="1" applyProtection="1">
      <alignment horizontal="center" vertical="center" wrapText="1"/>
    </xf>
    <xf numFmtId="0" fontId="5" fillId="8" borderId="35" xfId="3" applyFont="1" applyFill="1" applyBorder="1" applyAlignment="1" applyProtection="1">
      <alignment horizontal="center" vertical="center" wrapText="1"/>
    </xf>
    <xf numFmtId="0" fontId="5" fillId="8" borderId="55" xfId="3" applyFont="1" applyFill="1" applyBorder="1" applyAlignment="1" applyProtection="1">
      <alignment horizontal="center" vertical="center" wrapText="1"/>
    </xf>
    <xf numFmtId="0" fontId="3" fillId="0" borderId="65" xfId="3" applyFont="1" applyBorder="1" applyAlignment="1" applyProtection="1">
      <alignment horizontal="center" vertical="center" wrapText="1"/>
    </xf>
    <xf numFmtId="0" fontId="3" fillId="0" borderId="47" xfId="3" applyFont="1" applyBorder="1" applyAlignment="1" applyProtection="1">
      <alignment horizontal="center" vertical="center" wrapText="1"/>
    </xf>
    <xf numFmtId="176" fontId="3" fillId="0" borderId="55" xfId="3" applyNumberFormat="1" applyFont="1" applyBorder="1" applyAlignment="1" applyProtection="1">
      <alignment horizontal="center" vertical="center" wrapText="1"/>
    </xf>
    <xf numFmtId="176" fontId="3" fillId="0" borderId="56" xfId="3" applyNumberFormat="1" applyFont="1" applyBorder="1" applyAlignment="1" applyProtection="1">
      <alignment horizontal="center" vertical="center" wrapText="1"/>
    </xf>
    <xf numFmtId="176" fontId="3" fillId="0" borderId="39" xfId="3" applyNumberFormat="1" applyFont="1" applyBorder="1" applyAlignment="1" applyProtection="1">
      <alignment horizontal="center" vertical="center" wrapText="1"/>
    </xf>
    <xf numFmtId="176" fontId="3" fillId="0" borderId="19" xfId="3" applyNumberFormat="1" applyFont="1" applyBorder="1" applyAlignment="1" applyProtection="1">
      <alignment horizontal="center" vertical="center" wrapText="1"/>
    </xf>
    <xf numFmtId="0" fontId="0" fillId="0" borderId="0" xfId="0" applyProtection="1">
      <alignment vertical="center"/>
    </xf>
    <xf numFmtId="180" fontId="6" fillId="0" borderId="0" xfId="0" applyNumberFormat="1" applyFont="1">
      <alignment vertical="center"/>
    </xf>
    <xf numFmtId="0" fontId="6" fillId="0" borderId="0" xfId="0" applyFont="1" applyFill="1" applyAlignment="1">
      <alignment horizontal="center" vertical="center"/>
    </xf>
    <xf numFmtId="182" fontId="7" fillId="0" borderId="10" xfId="0" applyNumberFormat="1" applyFont="1" applyFill="1" applyBorder="1">
      <alignment vertical="center"/>
    </xf>
    <xf numFmtId="0" fontId="17" fillId="0" borderId="0" xfId="0" applyFont="1">
      <alignment vertical="center"/>
    </xf>
    <xf numFmtId="182" fontId="7" fillId="3" borderId="46" xfId="0" applyNumberFormat="1" applyFont="1" applyFill="1" applyBorder="1">
      <alignment vertical="center"/>
    </xf>
    <xf numFmtId="182" fontId="7" fillId="3" borderId="12" xfId="0" applyNumberFormat="1" applyFont="1" applyFill="1" applyBorder="1">
      <alignment vertical="center"/>
    </xf>
    <xf numFmtId="182" fontId="7" fillId="3" borderId="47" xfId="0" applyNumberFormat="1" applyFont="1" applyFill="1" applyBorder="1">
      <alignment vertical="center"/>
    </xf>
    <xf numFmtId="0" fontId="25" fillId="0" borderId="0" xfId="0" applyFont="1">
      <alignment vertical="center"/>
    </xf>
    <xf numFmtId="179" fontId="6" fillId="0" borderId="0" xfId="0" applyNumberFormat="1" applyFont="1" applyBorder="1" applyAlignment="1">
      <alignment horizontal="right" vertical="center" shrinkToFit="1"/>
    </xf>
    <xf numFmtId="179" fontId="6" fillId="0" borderId="0" xfId="0" applyNumberFormat="1" applyFont="1">
      <alignment vertical="center"/>
    </xf>
    <xf numFmtId="0" fontId="17" fillId="0" borderId="0" xfId="0" applyFont="1" applyBorder="1" applyAlignment="1">
      <alignment horizontal="center" vertical="center" wrapText="1"/>
    </xf>
    <xf numFmtId="176" fontId="6" fillId="0" borderId="0" xfId="0" applyNumberFormat="1" applyFont="1" applyBorder="1" applyAlignment="1">
      <alignment horizontal="right" vertical="center" shrinkToFit="1"/>
    </xf>
    <xf numFmtId="183" fontId="20" fillId="0" borderId="0" xfId="0" applyNumberFormat="1" applyFont="1" applyBorder="1" applyAlignment="1">
      <alignment horizontal="center" vertical="center" shrinkToFit="1"/>
    </xf>
    <xf numFmtId="177" fontId="6" fillId="0" borderId="0" xfId="0" applyNumberFormat="1" applyFont="1" applyBorder="1">
      <alignment vertical="center"/>
    </xf>
    <xf numFmtId="0" fontId="0" fillId="0" borderId="0" xfId="0" applyBorder="1">
      <alignment vertical="center"/>
    </xf>
    <xf numFmtId="0" fontId="8" fillId="0" borderId="0" xfId="0" applyFont="1" applyFill="1">
      <alignment vertical="center"/>
    </xf>
    <xf numFmtId="0" fontId="0" fillId="0" borderId="0" xfId="0" applyBorder="1" applyAlignment="1">
      <alignment horizontal="left" vertical="center"/>
    </xf>
    <xf numFmtId="0" fontId="6" fillId="0" borderId="0" xfId="0" applyFont="1" applyBorder="1" applyAlignment="1">
      <alignment horizontal="right" vertical="center"/>
    </xf>
    <xf numFmtId="9" fontId="14" fillId="0" borderId="62" xfId="0" applyNumberFormat="1" applyFont="1" applyBorder="1" applyAlignment="1">
      <alignment horizontal="right" vertical="center"/>
    </xf>
    <xf numFmtId="0" fontId="6" fillId="0" borderId="52" xfId="0" applyFont="1" applyBorder="1">
      <alignment vertical="center"/>
    </xf>
    <xf numFmtId="0" fontId="6" fillId="0" borderId="64" xfId="0" applyFont="1" applyBorder="1">
      <alignment vertical="center"/>
    </xf>
    <xf numFmtId="9" fontId="0" fillId="0" borderId="34" xfId="0" applyNumberFormat="1" applyBorder="1" applyAlignment="1">
      <alignment horizontal="right" vertical="center"/>
    </xf>
    <xf numFmtId="0" fontId="6" fillId="0" borderId="39" xfId="0" applyFont="1" applyBorder="1">
      <alignment vertical="center"/>
    </xf>
    <xf numFmtId="9" fontId="0" fillId="0" borderId="35" xfId="0" applyNumberFormat="1" applyBorder="1" applyAlignment="1">
      <alignment horizontal="right" vertical="center"/>
    </xf>
    <xf numFmtId="0" fontId="0" fillId="0" borderId="37" xfId="0" applyBorder="1" applyAlignment="1">
      <alignment horizontal="left" vertical="center"/>
    </xf>
    <xf numFmtId="0" fontId="6" fillId="0" borderId="37" xfId="0" applyFont="1" applyBorder="1">
      <alignment vertical="center"/>
    </xf>
    <xf numFmtId="0" fontId="6" fillId="0" borderId="55" xfId="0" applyFont="1" applyBorder="1">
      <alignment vertical="center"/>
    </xf>
    <xf numFmtId="0" fontId="14" fillId="0" borderId="0" xfId="0" applyFont="1" applyFill="1" applyAlignment="1">
      <alignment horizontal="left" vertical="center"/>
    </xf>
    <xf numFmtId="0" fontId="6" fillId="0" borderId="26" xfId="0" applyFont="1" applyBorder="1" applyAlignment="1">
      <alignment horizontal="center" vertical="center" shrinkToFit="1"/>
    </xf>
    <xf numFmtId="0" fontId="20" fillId="0" borderId="66" xfId="0" applyFont="1" applyBorder="1" applyAlignment="1" applyProtection="1">
      <alignment horizontal="center" vertical="center"/>
      <protection locked="0"/>
    </xf>
    <xf numFmtId="0" fontId="20" fillId="0" borderId="67" xfId="0" applyFont="1" applyBorder="1" applyAlignment="1" applyProtection="1">
      <alignment horizontal="center" vertical="center"/>
      <protection locked="0"/>
    </xf>
    <xf numFmtId="0" fontId="20" fillId="0" borderId="68" xfId="0" applyFont="1" applyBorder="1" applyAlignment="1" applyProtection="1">
      <alignment horizontal="center" vertical="center"/>
      <protection locked="0"/>
    </xf>
    <xf numFmtId="0" fontId="0" fillId="0" borderId="0" xfId="0" applyFill="1" applyAlignment="1">
      <alignment horizontal="left" vertical="center"/>
    </xf>
    <xf numFmtId="0" fontId="0" fillId="0" borderId="0" xfId="0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21" fillId="0" borderId="69" xfId="0" applyFont="1" applyBorder="1" applyAlignment="1" applyProtection="1">
      <alignment horizontal="left" vertical="center"/>
      <protection locked="0"/>
    </xf>
    <xf numFmtId="0" fontId="20" fillId="0" borderId="69" xfId="0" applyFont="1" applyBorder="1" applyAlignment="1" applyProtection="1">
      <alignment horizontal="left" vertical="center"/>
      <protection locked="0"/>
    </xf>
    <xf numFmtId="0" fontId="6" fillId="0" borderId="37" xfId="0" applyFont="1" applyBorder="1" applyAlignment="1">
      <alignment horizontal="right" vertical="center"/>
    </xf>
    <xf numFmtId="0" fontId="26" fillId="0" borderId="18" xfId="3" applyFont="1" applyBorder="1" applyAlignment="1" applyProtection="1">
      <alignment horizontal="center" vertical="center" shrinkToFit="1"/>
    </xf>
    <xf numFmtId="0" fontId="26" fillId="0" borderId="12" xfId="3" applyFont="1" applyBorder="1" applyAlignment="1" applyProtection="1">
      <alignment horizontal="center" vertical="center" shrinkToFit="1"/>
    </xf>
    <xf numFmtId="0" fontId="26" fillId="0" borderId="19" xfId="3" applyFont="1" applyBorder="1" applyAlignment="1" applyProtection="1">
      <alignment horizontal="center" vertical="center" shrinkToFit="1"/>
    </xf>
    <xf numFmtId="0" fontId="26" fillId="0" borderId="39" xfId="3" applyFont="1" applyBorder="1" applyAlignment="1" applyProtection="1">
      <alignment horizontal="center" vertical="center" shrinkToFit="1"/>
    </xf>
    <xf numFmtId="0" fontId="0" fillId="0" borderId="70" xfId="0" applyBorder="1">
      <alignment vertical="center"/>
    </xf>
    <xf numFmtId="0" fontId="0" fillId="0" borderId="12" xfId="0" applyBorder="1" applyProtection="1">
      <alignment vertical="center"/>
    </xf>
    <xf numFmtId="0" fontId="21" fillId="0" borderId="71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right" vertical="center"/>
    </xf>
    <xf numFmtId="184" fontId="6" fillId="0" borderId="10" xfId="0" applyNumberFormat="1" applyFont="1" applyBorder="1" applyProtection="1">
      <alignment vertical="center"/>
    </xf>
    <xf numFmtId="184" fontId="3" fillId="9" borderId="22" xfId="3" applyNumberFormat="1" applyFont="1" applyFill="1" applyBorder="1" applyAlignment="1" applyProtection="1">
      <alignment horizontal="center" vertical="center" wrapText="1"/>
    </xf>
    <xf numFmtId="184" fontId="3" fillId="9" borderId="26" xfId="3" applyNumberFormat="1" applyFont="1" applyFill="1" applyBorder="1" applyAlignment="1" applyProtection="1">
      <alignment horizontal="center" vertical="center" wrapText="1"/>
    </xf>
    <xf numFmtId="184" fontId="3" fillId="9" borderId="42" xfId="3" applyNumberFormat="1" applyFont="1" applyFill="1" applyBorder="1" applyAlignment="1" applyProtection="1">
      <alignment horizontal="center" vertical="center" wrapText="1"/>
    </xf>
    <xf numFmtId="0" fontId="3" fillId="7" borderId="72" xfId="2" applyFont="1" applyFill="1" applyBorder="1" applyAlignment="1" applyProtection="1">
      <alignment horizontal="center" vertical="center" wrapText="1"/>
      <protection locked="0"/>
    </xf>
    <xf numFmtId="0" fontId="5" fillId="0" borderId="72" xfId="2" applyFont="1" applyBorder="1" applyAlignment="1" applyProtection="1">
      <alignment horizontal="center" vertical="center" wrapText="1"/>
      <protection locked="0"/>
    </xf>
    <xf numFmtId="49" fontId="21" fillId="0" borderId="0" xfId="0" applyNumberFormat="1" applyFont="1" applyProtection="1">
      <alignment vertical="center"/>
      <protection locked="0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 vertical="center"/>
    </xf>
    <xf numFmtId="14" fontId="1" fillId="0" borderId="0" xfId="0" applyNumberFormat="1" applyFont="1" applyFill="1" applyAlignment="1">
      <alignment horizontal="left" vertical="center"/>
    </xf>
    <xf numFmtId="0" fontId="1" fillId="0" borderId="0" xfId="0" applyFont="1" applyFill="1">
      <alignment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73" xfId="0" applyFont="1" applyBorder="1" applyAlignment="1">
      <alignment horizontal="center" vertical="center"/>
    </xf>
    <xf numFmtId="0" fontId="6" fillId="0" borderId="74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6" fillId="0" borderId="37" xfId="0" applyFont="1" applyBorder="1" applyProtection="1">
      <alignment vertical="center"/>
    </xf>
    <xf numFmtId="0" fontId="7" fillId="0" borderId="10" xfId="0" applyFont="1" applyBorder="1" applyProtection="1">
      <alignment vertical="center"/>
      <protection locked="0"/>
    </xf>
    <xf numFmtId="0" fontId="6" fillId="0" borderId="55" xfId="0" applyFont="1" applyBorder="1" applyAlignment="1" applyProtection="1">
      <alignment horizontal="center" vertical="center"/>
    </xf>
    <xf numFmtId="0" fontId="6" fillId="0" borderId="9" xfId="0" applyFont="1" applyFill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7" fillId="3" borderId="10" xfId="0" applyFont="1" applyFill="1" applyBorder="1" applyAlignment="1" applyProtection="1">
      <alignment horizontal="center" vertical="center"/>
    </xf>
    <xf numFmtId="0" fontId="3" fillId="0" borderId="20" xfId="0" applyFont="1" applyFill="1" applyBorder="1" applyAlignment="1">
      <alignment horizontal="center" vertical="center" wrapText="1"/>
    </xf>
    <xf numFmtId="0" fontId="3" fillId="0" borderId="36" xfId="0" applyFont="1" applyFill="1" applyBorder="1" applyAlignment="1">
      <alignment horizontal="center" vertical="center" wrapText="1"/>
    </xf>
    <xf numFmtId="0" fontId="3" fillId="0" borderId="32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179" fontId="5" fillId="0" borderId="75" xfId="0" applyNumberFormat="1" applyFont="1" applyBorder="1" applyAlignment="1">
      <alignment horizontal="center" vertical="center" wrapText="1"/>
    </xf>
    <xf numFmtId="179" fontId="5" fillId="0" borderId="76" xfId="0" applyNumberFormat="1" applyFont="1" applyBorder="1" applyAlignment="1">
      <alignment horizontal="center" vertical="center" wrapText="1"/>
    </xf>
    <xf numFmtId="179" fontId="5" fillId="0" borderId="77" xfId="0" applyNumberFormat="1" applyFont="1" applyBorder="1" applyAlignment="1">
      <alignment horizontal="center" vertical="center" wrapText="1"/>
    </xf>
    <xf numFmtId="179" fontId="5" fillId="0" borderId="78" xfId="0" applyNumberFormat="1" applyFont="1" applyBorder="1" applyAlignment="1">
      <alignment horizontal="center" vertical="center" wrapText="1"/>
    </xf>
    <xf numFmtId="179" fontId="6" fillId="0" borderId="65" xfId="0" applyNumberFormat="1" applyFont="1" applyBorder="1" applyAlignment="1">
      <alignment horizontal="right" vertical="center" shrinkToFit="1"/>
    </xf>
    <xf numFmtId="0" fontId="0" fillId="0" borderId="79" xfId="0" applyBorder="1" applyAlignment="1">
      <alignment horizontal="center" vertical="center"/>
    </xf>
    <xf numFmtId="0" fontId="0" fillId="0" borderId="80" xfId="0" applyBorder="1" applyAlignment="1">
      <alignment horizontal="center" vertical="center"/>
    </xf>
    <xf numFmtId="49" fontId="26" fillId="0" borderId="39" xfId="3" applyNumberFormat="1" applyFont="1" applyBorder="1" applyAlignment="1" applyProtection="1">
      <alignment horizontal="center" vertical="center" shrinkToFit="1"/>
    </xf>
    <xf numFmtId="49" fontId="26" fillId="0" borderId="19" xfId="3" applyNumberFormat="1" applyFont="1" applyBorder="1" applyAlignment="1" applyProtection="1">
      <alignment horizontal="center" vertical="center" shrinkToFit="1"/>
    </xf>
    <xf numFmtId="0" fontId="6" fillId="0" borderId="57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shrinkToFit="1"/>
    </xf>
    <xf numFmtId="0" fontId="6" fillId="0" borderId="81" xfId="0" applyFont="1" applyBorder="1" applyAlignment="1">
      <alignment horizontal="center" vertical="center" shrinkToFit="1"/>
    </xf>
    <xf numFmtId="0" fontId="6" fillId="0" borderId="53" xfId="0" applyNumberFormat="1" applyFont="1" applyBorder="1" applyAlignment="1">
      <alignment horizontal="right" vertical="center"/>
    </xf>
    <xf numFmtId="177" fontId="6" fillId="0" borderId="82" xfId="0" applyNumberFormat="1" applyFont="1" applyBorder="1" applyAlignment="1">
      <alignment horizontal="right" vertical="center" shrinkToFit="1"/>
    </xf>
    <xf numFmtId="177" fontId="6" fillId="0" borderId="83" xfId="0" applyNumberFormat="1" applyFont="1" applyBorder="1" applyAlignment="1">
      <alignment horizontal="right" vertical="center" shrinkToFit="1"/>
    </xf>
    <xf numFmtId="177" fontId="6" fillId="0" borderId="84" xfId="0" applyNumberFormat="1" applyFont="1" applyBorder="1" applyAlignment="1">
      <alignment horizontal="right" vertical="center" shrinkToFit="1"/>
    </xf>
    <xf numFmtId="0" fontId="6" fillId="0" borderId="11" xfId="0" applyNumberFormat="1" applyFont="1" applyBorder="1" applyAlignment="1">
      <alignment horizontal="right" vertical="center"/>
    </xf>
    <xf numFmtId="0" fontId="0" fillId="0" borderId="85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6" fillId="0" borderId="52" xfId="0" applyNumberFormat="1" applyFont="1" applyBorder="1" applyAlignment="1">
      <alignment horizontal="right" vertical="center"/>
    </xf>
    <xf numFmtId="0" fontId="6" fillId="0" borderId="0" xfId="0" applyNumberFormat="1" applyFont="1" applyBorder="1" applyAlignment="1">
      <alignment horizontal="right" vertical="center"/>
    </xf>
    <xf numFmtId="0" fontId="6" fillId="0" borderId="21" xfId="0" applyNumberFormat="1" applyFont="1" applyBorder="1" applyAlignment="1">
      <alignment horizontal="right" vertical="center"/>
    </xf>
    <xf numFmtId="0" fontId="0" fillId="0" borderId="43" xfId="0" applyBorder="1" applyAlignment="1">
      <alignment horizontal="center" vertical="center"/>
    </xf>
    <xf numFmtId="0" fontId="6" fillId="0" borderId="41" xfId="0" applyNumberFormat="1" applyFont="1" applyBorder="1" applyAlignment="1">
      <alignment horizontal="right" vertical="center"/>
    </xf>
    <xf numFmtId="0" fontId="6" fillId="0" borderId="86" xfId="0" applyFont="1" applyBorder="1" applyAlignment="1">
      <alignment horizontal="right" vertical="center"/>
    </xf>
    <xf numFmtId="0" fontId="3" fillId="0" borderId="39" xfId="0" applyFont="1" applyFill="1" applyBorder="1" applyAlignment="1">
      <alignment horizontal="center" vertical="center" wrapText="1"/>
    </xf>
    <xf numFmtId="178" fontId="5" fillId="0" borderId="0" xfId="0" applyNumberFormat="1" applyFont="1" applyBorder="1" applyAlignment="1">
      <alignment horizontal="center" vertical="center" wrapText="1"/>
    </xf>
    <xf numFmtId="0" fontId="3" fillId="0" borderId="87" xfId="0" applyFont="1" applyFill="1" applyBorder="1" applyAlignment="1">
      <alignment horizontal="center" vertical="center" wrapText="1"/>
    </xf>
    <xf numFmtId="178" fontId="5" fillId="0" borderId="18" xfId="0" applyNumberFormat="1" applyFont="1" applyBorder="1" applyAlignment="1">
      <alignment horizontal="center" vertical="center" wrapText="1"/>
    </xf>
    <xf numFmtId="178" fontId="5" fillId="0" borderId="25" xfId="0" applyNumberFormat="1" applyFont="1" applyBorder="1" applyAlignment="1">
      <alignment horizontal="center" vertical="center" wrapText="1"/>
    </xf>
    <xf numFmtId="177" fontId="6" fillId="3" borderId="22" xfId="0" applyNumberFormat="1" applyFont="1" applyFill="1" applyBorder="1" applyAlignment="1">
      <alignment horizontal="center" vertical="center"/>
    </xf>
    <xf numFmtId="178" fontId="5" fillId="0" borderId="46" xfId="0" applyNumberFormat="1" applyFont="1" applyBorder="1" applyAlignment="1">
      <alignment horizontal="center" vertical="center" wrapText="1"/>
    </xf>
    <xf numFmtId="178" fontId="5" fillId="0" borderId="12" xfId="0" applyNumberFormat="1" applyFont="1" applyBorder="1" applyAlignment="1">
      <alignment horizontal="center" vertical="center" wrapText="1"/>
    </xf>
    <xf numFmtId="178" fontId="5" fillId="0" borderId="87" xfId="0" applyNumberFormat="1" applyFont="1" applyBorder="1" applyAlignment="1">
      <alignment horizontal="center" vertical="center" wrapText="1"/>
    </xf>
    <xf numFmtId="178" fontId="5" fillId="0" borderId="22" xfId="0" applyNumberFormat="1" applyFont="1" applyBorder="1" applyAlignment="1">
      <alignment horizontal="center" vertical="center" wrapText="1"/>
    </xf>
    <xf numFmtId="0" fontId="3" fillId="0" borderId="88" xfId="0" applyFont="1" applyFill="1" applyBorder="1" applyAlignment="1">
      <alignment horizontal="center" vertical="center" wrapText="1"/>
    </xf>
    <xf numFmtId="0" fontId="3" fillId="0" borderId="89" xfId="0" applyFont="1" applyFill="1" applyBorder="1" applyAlignment="1">
      <alignment horizontal="center" vertical="center" wrapText="1"/>
    </xf>
    <xf numFmtId="178" fontId="5" fillId="0" borderId="16" xfId="0" applyNumberFormat="1" applyFont="1" applyBorder="1" applyAlignment="1">
      <alignment horizontal="center" vertical="center" wrapText="1"/>
    </xf>
    <xf numFmtId="178" fontId="5" fillId="0" borderId="15" xfId="0" applyNumberFormat="1" applyFont="1" applyBorder="1" applyAlignment="1">
      <alignment horizontal="center" vertical="center" wrapText="1"/>
    </xf>
    <xf numFmtId="178" fontId="5" fillId="0" borderId="90" xfId="0" applyNumberFormat="1" applyFont="1" applyBorder="1" applyAlignment="1">
      <alignment horizontal="center" vertical="center" wrapText="1"/>
    </xf>
    <xf numFmtId="178" fontId="5" fillId="0" borderId="34" xfId="0" applyNumberFormat="1" applyFont="1" applyBorder="1" applyAlignment="1">
      <alignment horizontal="center" vertical="center" wrapText="1"/>
    </xf>
    <xf numFmtId="0" fontId="3" fillId="0" borderId="91" xfId="0" applyFont="1" applyFill="1" applyBorder="1" applyAlignment="1">
      <alignment horizontal="center" vertical="center" wrapText="1"/>
    </xf>
    <xf numFmtId="178" fontId="5" fillId="0" borderId="92" xfId="0" applyNumberFormat="1" applyFont="1" applyBorder="1" applyAlignment="1">
      <alignment horizontal="center" vertical="center" wrapText="1"/>
    </xf>
    <xf numFmtId="178" fontId="5" fillId="0" borderId="39" xfId="0" applyNumberFormat="1" applyFont="1" applyBorder="1" applyAlignment="1">
      <alignment horizontal="center" vertical="center" wrapText="1"/>
    </xf>
    <xf numFmtId="178" fontId="5" fillId="0" borderId="40" xfId="0" applyNumberFormat="1" applyFont="1" applyBorder="1" applyAlignment="1">
      <alignment horizontal="center" vertical="center" wrapText="1"/>
    </xf>
    <xf numFmtId="178" fontId="5" fillId="0" borderId="93" xfId="0" applyNumberFormat="1" applyFont="1" applyBorder="1" applyAlignment="1">
      <alignment horizontal="center" vertical="center" wrapText="1"/>
    </xf>
    <xf numFmtId="178" fontId="5" fillId="0" borderId="19" xfId="0" applyNumberFormat="1" applyFont="1" applyBorder="1" applyAlignment="1">
      <alignment horizontal="center" vertical="center" wrapText="1"/>
    </xf>
    <xf numFmtId="177" fontId="6" fillId="0" borderId="35" xfId="0" applyNumberFormat="1" applyFont="1" applyBorder="1">
      <alignment vertical="center"/>
    </xf>
    <xf numFmtId="0" fontId="7" fillId="4" borderId="45" xfId="0" applyFont="1" applyFill="1" applyBorder="1" applyAlignment="1">
      <alignment horizontal="center" vertical="center" wrapText="1"/>
    </xf>
    <xf numFmtId="177" fontId="6" fillId="0" borderId="40" xfId="0" applyNumberFormat="1" applyFont="1" applyBorder="1">
      <alignment vertical="center"/>
    </xf>
    <xf numFmtId="177" fontId="6" fillId="0" borderId="63" xfId="0" applyNumberFormat="1" applyFont="1" applyBorder="1">
      <alignment vertical="center"/>
    </xf>
    <xf numFmtId="177" fontId="6" fillId="0" borderId="94" xfId="0" applyNumberFormat="1" applyFont="1" applyBorder="1">
      <alignment vertical="center"/>
    </xf>
    <xf numFmtId="0" fontId="6" fillId="0" borderId="94" xfId="0" applyFont="1" applyBorder="1" applyAlignment="1">
      <alignment horizontal="center" vertical="center"/>
    </xf>
    <xf numFmtId="0" fontId="6" fillId="0" borderId="48" xfId="0" applyFont="1" applyBorder="1" applyAlignment="1">
      <alignment horizontal="center" vertical="center"/>
    </xf>
    <xf numFmtId="177" fontId="6" fillId="0" borderId="51" xfId="0" applyNumberFormat="1" applyFont="1" applyBorder="1">
      <alignment vertical="center"/>
    </xf>
    <xf numFmtId="0" fontId="6" fillId="0" borderId="12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176" fontId="6" fillId="0" borderId="43" xfId="0" applyNumberFormat="1" applyFont="1" applyBorder="1">
      <alignment vertical="center"/>
    </xf>
    <xf numFmtId="0" fontId="6" fillId="0" borderId="63" xfId="0" applyFont="1" applyBorder="1" applyAlignment="1">
      <alignment horizontal="right" vertical="center"/>
    </xf>
    <xf numFmtId="0" fontId="6" fillId="0" borderId="39" xfId="0" applyFont="1" applyBorder="1" applyAlignment="1">
      <alignment horizontal="right" vertical="center"/>
    </xf>
    <xf numFmtId="0" fontId="6" fillId="0" borderId="55" xfId="0" applyFont="1" applyBorder="1" applyAlignment="1">
      <alignment horizontal="right" vertical="center"/>
    </xf>
    <xf numFmtId="0" fontId="0" fillId="3" borderId="55" xfId="0" applyFill="1" applyBorder="1" applyAlignment="1">
      <alignment horizontal="center" vertical="center" wrapText="1"/>
    </xf>
    <xf numFmtId="0" fontId="6" fillId="0" borderId="74" xfId="0" applyFont="1" applyBorder="1">
      <alignment vertical="center"/>
    </xf>
    <xf numFmtId="0" fontId="7" fillId="0" borderId="41" xfId="0" applyFont="1" applyBorder="1" applyAlignment="1">
      <alignment horizontal="right" vertical="center"/>
    </xf>
    <xf numFmtId="0" fontId="0" fillId="3" borderId="95" xfId="0" applyFill="1" applyBorder="1" applyAlignment="1">
      <alignment horizontal="center" vertical="center" wrapText="1"/>
    </xf>
    <xf numFmtId="181" fontId="6" fillId="0" borderId="95" xfId="0" applyNumberFormat="1" applyFont="1" applyBorder="1">
      <alignment vertical="center"/>
    </xf>
    <xf numFmtId="0" fontId="6" fillId="0" borderId="96" xfId="0" applyFont="1" applyBorder="1">
      <alignment vertical="center"/>
    </xf>
    <xf numFmtId="0" fontId="6" fillId="0" borderId="97" xfId="0" applyFont="1" applyBorder="1">
      <alignment vertical="center"/>
    </xf>
    <xf numFmtId="0" fontId="30" fillId="0" borderId="0" xfId="0" applyFont="1" applyProtection="1">
      <alignment vertical="center"/>
    </xf>
    <xf numFmtId="0" fontId="3" fillId="0" borderId="56" xfId="3" applyFont="1" applyBorder="1" applyAlignment="1" applyProtection="1">
      <alignment horizontal="center" vertical="center" wrapText="1"/>
    </xf>
    <xf numFmtId="0" fontId="0" fillId="0" borderId="41" xfId="0" applyBorder="1" applyAlignment="1">
      <alignment horizontal="right" vertical="center"/>
    </xf>
    <xf numFmtId="0" fontId="31" fillId="3" borderId="29" xfId="0" applyFont="1" applyFill="1" applyBorder="1">
      <alignment vertical="center"/>
    </xf>
    <xf numFmtId="0" fontId="31" fillId="3" borderId="45" xfId="0" applyFont="1" applyFill="1" applyBorder="1">
      <alignment vertical="center"/>
    </xf>
    <xf numFmtId="0" fontId="7" fillId="0" borderId="0" xfId="0" applyFont="1" applyProtection="1">
      <alignment vertical="center"/>
    </xf>
    <xf numFmtId="0" fontId="1" fillId="0" borderId="0" xfId="0" applyFont="1" applyProtection="1">
      <alignment vertical="center"/>
    </xf>
    <xf numFmtId="0" fontId="14" fillId="0" borderId="0" xfId="0" applyFont="1" applyFill="1" applyBorder="1" applyAlignment="1" applyProtection="1">
      <alignment horizontal="center" vertical="center" wrapText="1"/>
    </xf>
    <xf numFmtId="0" fontId="14" fillId="4" borderId="47" xfId="0" applyFont="1" applyFill="1" applyBorder="1" applyAlignment="1" applyProtection="1">
      <alignment horizontal="center" vertical="center"/>
    </xf>
    <xf numFmtId="0" fontId="7" fillId="0" borderId="10" xfId="0" applyFont="1" applyBorder="1" applyProtection="1">
      <alignment vertical="center"/>
    </xf>
    <xf numFmtId="0" fontId="14" fillId="3" borderId="10" xfId="0" applyFont="1" applyFill="1" applyBorder="1" applyAlignment="1" applyProtection="1">
      <alignment horizontal="center" vertical="center" wrapText="1"/>
    </xf>
    <xf numFmtId="0" fontId="5" fillId="0" borderId="46" xfId="3" applyFont="1" applyFill="1" applyBorder="1" applyAlignment="1" applyProtection="1">
      <alignment horizontal="center" vertical="center" wrapText="1"/>
    </xf>
    <xf numFmtId="0" fontId="3" fillId="0" borderId="46" xfId="3" applyFont="1" applyFill="1" applyBorder="1" applyAlignment="1" applyProtection="1">
      <alignment horizontal="center" vertical="center" wrapText="1"/>
    </xf>
    <xf numFmtId="0" fontId="5" fillId="0" borderId="47" xfId="3" applyFont="1" applyFill="1" applyBorder="1" applyAlignment="1" applyProtection="1">
      <alignment horizontal="center" vertical="center" wrapText="1"/>
    </xf>
    <xf numFmtId="0" fontId="26" fillId="0" borderId="12" xfId="3" applyFont="1" applyFill="1" applyBorder="1" applyAlignment="1" applyProtection="1">
      <alignment horizontal="center" vertical="center" wrapText="1"/>
    </xf>
    <xf numFmtId="0" fontId="5" fillId="0" borderId="62" xfId="3" applyFont="1" applyFill="1" applyBorder="1" applyAlignment="1" applyProtection="1">
      <alignment horizontal="center" vertical="center" wrapText="1"/>
    </xf>
    <xf numFmtId="0" fontId="5" fillId="0" borderId="64" xfId="3" applyFont="1" applyFill="1" applyBorder="1" applyAlignment="1" applyProtection="1">
      <alignment horizontal="center" vertical="center" wrapText="1"/>
    </xf>
    <xf numFmtId="0" fontId="5" fillId="0" borderId="35" xfId="3" applyFont="1" applyFill="1" applyBorder="1" applyAlignment="1" applyProtection="1">
      <alignment horizontal="center" vertical="center" wrapText="1"/>
    </xf>
    <xf numFmtId="0" fontId="5" fillId="0" borderId="55" xfId="3" applyFont="1" applyFill="1" applyBorder="1" applyAlignment="1" applyProtection="1">
      <alignment horizontal="center" vertical="center" wrapText="1"/>
    </xf>
    <xf numFmtId="0" fontId="5" fillId="0" borderId="34" xfId="3" applyFont="1" applyFill="1" applyBorder="1" applyAlignment="1" applyProtection="1">
      <alignment horizontal="center" vertical="center" wrapText="1"/>
    </xf>
    <xf numFmtId="0" fontId="5" fillId="0" borderId="39" xfId="3" applyFont="1" applyFill="1" applyBorder="1" applyAlignment="1" applyProtection="1">
      <alignment horizontal="center" vertical="center" wrapText="1"/>
    </xf>
    <xf numFmtId="0" fontId="22" fillId="0" borderId="46" xfId="3" applyFont="1" applyFill="1" applyBorder="1" applyAlignment="1" applyProtection="1">
      <alignment horizontal="center" vertical="center" wrapText="1"/>
    </xf>
    <xf numFmtId="0" fontId="3" fillId="0" borderId="47" xfId="3" applyFont="1" applyFill="1" applyBorder="1" applyAlignment="1" applyProtection="1">
      <alignment horizontal="center" vertical="center" wrapText="1"/>
    </xf>
    <xf numFmtId="0" fontId="7" fillId="4" borderId="10" xfId="0" applyNumberFormat="1" applyFont="1" applyFill="1" applyBorder="1" applyAlignment="1" applyProtection="1">
      <alignment horizontal="center" vertical="center"/>
    </xf>
    <xf numFmtId="0" fontId="7" fillId="4" borderId="46" xfId="0" applyNumberFormat="1" applyFont="1" applyFill="1" applyBorder="1" applyAlignment="1" applyProtection="1">
      <alignment horizontal="center" vertical="center"/>
    </xf>
    <xf numFmtId="49" fontId="7" fillId="4" borderId="46" xfId="0" applyNumberFormat="1" applyFont="1" applyFill="1" applyBorder="1" applyAlignment="1" applyProtection="1">
      <alignment horizontal="center" vertical="center"/>
    </xf>
    <xf numFmtId="0" fontId="14" fillId="6" borderId="47" xfId="0" applyFont="1" applyFill="1" applyBorder="1" applyAlignment="1" applyProtection="1">
      <alignment horizontal="center" vertical="center" wrapText="1"/>
    </xf>
    <xf numFmtId="0" fontId="7" fillId="0" borderId="10" xfId="0" applyFont="1" applyBorder="1" applyAlignment="1" applyProtection="1">
      <alignment horizontal="center" vertical="center" wrapText="1"/>
    </xf>
    <xf numFmtId="0" fontId="14" fillId="6" borderId="46" xfId="0" applyFont="1" applyFill="1" applyBorder="1" applyAlignment="1" applyProtection="1">
      <alignment horizontal="center" vertical="center" wrapText="1"/>
    </xf>
    <xf numFmtId="0" fontId="14" fillId="4" borderId="10" xfId="0" applyFont="1" applyFill="1" applyBorder="1" applyAlignment="1" applyProtection="1">
      <alignment horizontal="center" vertical="center"/>
    </xf>
    <xf numFmtId="0" fontId="6" fillId="0" borderId="99" xfId="0" applyFont="1" applyBorder="1">
      <alignment vertical="center"/>
    </xf>
    <xf numFmtId="0" fontId="6" fillId="0" borderId="100" xfId="0" applyFont="1" applyBorder="1">
      <alignment vertical="center"/>
    </xf>
    <xf numFmtId="49" fontId="6" fillId="0" borderId="100" xfId="0" applyNumberFormat="1" applyFont="1" applyBorder="1">
      <alignment vertical="center"/>
    </xf>
    <xf numFmtId="49" fontId="6" fillId="0" borderId="101" xfId="0" applyNumberFormat="1" applyFont="1" applyBorder="1">
      <alignment vertical="center"/>
    </xf>
    <xf numFmtId="177" fontId="6" fillId="0" borderId="99" xfId="0" applyNumberFormat="1" applyFont="1" applyBorder="1">
      <alignment vertical="center"/>
    </xf>
    <xf numFmtId="177" fontId="6" fillId="0" borderId="100" xfId="0" applyNumberFormat="1" applyFont="1" applyBorder="1">
      <alignment vertical="center"/>
    </xf>
    <xf numFmtId="177" fontId="6" fillId="0" borderId="101" xfId="0" applyNumberFormat="1" applyFont="1" applyBorder="1">
      <alignment vertical="center"/>
    </xf>
    <xf numFmtId="0" fontId="31" fillId="3" borderId="39" xfId="0" applyFont="1" applyFill="1" applyBorder="1">
      <alignment vertical="center"/>
    </xf>
    <xf numFmtId="0" fontId="31" fillId="3" borderId="12" xfId="0" applyFont="1" applyFill="1" applyBorder="1">
      <alignment vertical="center"/>
    </xf>
    <xf numFmtId="0" fontId="6" fillId="0" borderId="102" xfId="0" applyFont="1" applyBorder="1">
      <alignment vertical="center"/>
    </xf>
    <xf numFmtId="0" fontId="6" fillId="0" borderId="103" xfId="0" applyFont="1" applyBorder="1">
      <alignment vertical="center"/>
    </xf>
    <xf numFmtId="0" fontId="6" fillId="0" borderId="104" xfId="0" applyFont="1" applyBorder="1">
      <alignment vertical="center"/>
    </xf>
    <xf numFmtId="0" fontId="6" fillId="0" borderId="105" xfId="0" applyFont="1" applyBorder="1">
      <alignment vertical="center"/>
    </xf>
    <xf numFmtId="0" fontId="6" fillId="0" borderId="106" xfId="0" applyFont="1" applyBorder="1">
      <alignment vertical="center"/>
    </xf>
    <xf numFmtId="0" fontId="6" fillId="0" borderId="107" xfId="0" applyFont="1" applyBorder="1">
      <alignment vertical="center"/>
    </xf>
    <xf numFmtId="178" fontId="6" fillId="0" borderId="0" xfId="0" applyNumberFormat="1" applyFont="1" applyFill="1" applyAlignment="1">
      <alignment horizontal="right" vertical="center"/>
    </xf>
    <xf numFmtId="178" fontId="6" fillId="0" borderId="0" xfId="0" applyNumberFormat="1" applyFont="1">
      <alignment vertical="center"/>
    </xf>
    <xf numFmtId="185" fontId="6" fillId="0" borderId="0" xfId="0" applyNumberFormat="1" applyFont="1" applyFill="1">
      <alignment vertical="center"/>
    </xf>
    <xf numFmtId="0" fontId="6" fillId="0" borderId="0" xfId="0" applyFont="1" applyProtection="1">
      <alignment vertical="center"/>
      <protection locked="0"/>
    </xf>
    <xf numFmtId="49" fontId="20" fillId="0" borderId="0" xfId="0" applyNumberFormat="1" applyFont="1" applyProtection="1">
      <alignment vertical="center"/>
      <protection locked="0"/>
    </xf>
    <xf numFmtId="0" fontId="3" fillId="9" borderId="98" xfId="3" applyFont="1" applyFill="1" applyBorder="1" applyAlignment="1" applyProtection="1">
      <alignment horizontal="center" vertical="center" wrapText="1"/>
    </xf>
    <xf numFmtId="0" fontId="14" fillId="3" borderId="46" xfId="0" applyFont="1" applyFill="1" applyBorder="1" applyAlignment="1" applyProtection="1">
      <alignment horizontal="center" vertical="center"/>
    </xf>
    <xf numFmtId="49" fontId="14" fillId="0" borderId="58" xfId="0" applyNumberFormat="1" applyFont="1" applyBorder="1" applyProtection="1">
      <alignment vertical="center"/>
      <protection locked="0"/>
    </xf>
    <xf numFmtId="0" fontId="7" fillId="0" borderId="113" xfId="0" applyFont="1" applyBorder="1" applyProtection="1">
      <alignment vertical="center"/>
      <protection locked="0"/>
    </xf>
    <xf numFmtId="0" fontId="7" fillId="0" borderId="59" xfId="0" applyFont="1" applyBorder="1" applyProtection="1">
      <alignment vertical="center"/>
      <protection locked="0"/>
    </xf>
    <xf numFmtId="49" fontId="14" fillId="0" borderId="57" xfId="0" applyNumberFormat="1" applyFont="1" applyBorder="1" applyProtection="1">
      <alignment vertical="center"/>
      <protection locked="0"/>
    </xf>
    <xf numFmtId="0" fontId="7" fillId="0" borderId="5" xfId="0" applyFont="1" applyBorder="1" applyProtection="1">
      <alignment vertical="center"/>
      <protection locked="0"/>
    </xf>
    <xf numFmtId="49" fontId="14" fillId="0" borderId="60" xfId="0" applyNumberFormat="1" applyFont="1" applyBorder="1" applyProtection="1">
      <alignment vertical="center"/>
      <protection locked="0"/>
    </xf>
    <xf numFmtId="0" fontId="7" fillId="0" borderId="95" xfId="0" applyFont="1" applyBorder="1" applyProtection="1">
      <alignment vertical="center"/>
      <protection locked="0"/>
    </xf>
    <xf numFmtId="0" fontId="7" fillId="0" borderId="81" xfId="0" applyFont="1" applyBorder="1" applyProtection="1">
      <alignment vertical="center"/>
      <protection locked="0"/>
    </xf>
    <xf numFmtId="0" fontId="0" fillId="0" borderId="12" xfId="0" applyFont="1" applyBorder="1">
      <alignment vertical="center"/>
    </xf>
    <xf numFmtId="0" fontId="1" fillId="0" borderId="12" xfId="0" applyFont="1" applyBorder="1">
      <alignment vertical="center"/>
    </xf>
    <xf numFmtId="0" fontId="1" fillId="0" borderId="47" xfId="0" applyFont="1" applyBorder="1">
      <alignment vertical="center"/>
    </xf>
    <xf numFmtId="0" fontId="6" fillId="0" borderId="109" xfId="0" applyFont="1" applyBorder="1" applyProtection="1">
      <alignment vertical="center"/>
    </xf>
    <xf numFmtId="0" fontId="6" fillId="0" borderId="9" xfId="0" applyFont="1" applyBorder="1" applyProtection="1">
      <alignment vertical="center"/>
    </xf>
    <xf numFmtId="0" fontId="15" fillId="0" borderId="73" xfId="0" applyFont="1" applyBorder="1" applyProtection="1">
      <alignment vertical="center"/>
      <protection locked="0"/>
    </xf>
    <xf numFmtId="0" fontId="3" fillId="9" borderId="98" xfId="3" applyFont="1" applyFill="1" applyBorder="1" applyAlignment="1" applyProtection="1">
      <alignment horizontal="center" vertical="center" wrapText="1"/>
    </xf>
    <xf numFmtId="0" fontId="3" fillId="9" borderId="26" xfId="3" applyFont="1" applyFill="1" applyBorder="1" applyAlignment="1" applyProtection="1">
      <alignment horizontal="center" vertical="center" wrapText="1"/>
    </xf>
    <xf numFmtId="0" fontId="3" fillId="7" borderId="46" xfId="3" applyFont="1" applyFill="1" applyBorder="1" applyAlignment="1" applyProtection="1">
      <alignment horizontal="center" vertical="center" wrapText="1"/>
    </xf>
    <xf numFmtId="0" fontId="3" fillId="7" borderId="47" xfId="3" applyFont="1" applyFill="1" applyBorder="1" applyAlignment="1" applyProtection="1">
      <alignment horizontal="center" vertical="center" wrapText="1"/>
    </xf>
    <xf numFmtId="0" fontId="14" fillId="3" borderId="52" xfId="0" applyFont="1" applyFill="1" applyBorder="1" applyAlignment="1" applyProtection="1">
      <alignment horizontal="center" vertical="center"/>
    </xf>
    <xf numFmtId="0" fontId="0" fillId="0" borderId="52" xfId="0" applyBorder="1" applyAlignment="1" applyProtection="1">
      <alignment horizontal="center" vertical="center"/>
    </xf>
    <xf numFmtId="0" fontId="0" fillId="0" borderId="64" xfId="0" applyBorder="1" applyAlignment="1" applyProtection="1">
      <alignment horizontal="center" vertical="center"/>
    </xf>
    <xf numFmtId="0" fontId="3" fillId="9" borderId="108" xfId="3" applyFont="1" applyFill="1" applyBorder="1" applyAlignment="1" applyProtection="1">
      <alignment horizontal="center" vertical="center" wrapText="1"/>
    </xf>
    <xf numFmtId="0" fontId="3" fillId="9" borderId="25" xfId="3" applyFont="1" applyFill="1" applyBorder="1" applyAlignment="1" applyProtection="1">
      <alignment horizontal="center" vertical="center" wrapText="1"/>
    </xf>
    <xf numFmtId="0" fontId="14" fillId="3" borderId="110" xfId="0" applyFont="1" applyFill="1" applyBorder="1" applyAlignment="1">
      <alignment horizontal="center" vertical="center"/>
    </xf>
    <xf numFmtId="0" fontId="0" fillId="0" borderId="111" xfId="0" applyBorder="1" applyAlignment="1">
      <alignment horizontal="center" vertical="center"/>
    </xf>
    <xf numFmtId="0" fontId="0" fillId="0" borderId="112" xfId="0" applyBorder="1" applyAlignment="1">
      <alignment horizontal="center" vertical="center"/>
    </xf>
    <xf numFmtId="0" fontId="7" fillId="9" borderId="82" xfId="0" applyFont="1" applyFill="1" applyBorder="1" applyAlignment="1">
      <alignment horizontal="center" vertical="center" wrapText="1"/>
    </xf>
    <xf numFmtId="0" fontId="7" fillId="9" borderId="83" xfId="0" applyFont="1" applyFill="1" applyBorder="1" applyAlignment="1">
      <alignment horizontal="center" vertical="center" wrapText="1"/>
    </xf>
    <xf numFmtId="0" fontId="7" fillId="4" borderId="58" xfId="0" applyFont="1" applyFill="1" applyBorder="1" applyAlignment="1">
      <alignment horizontal="center" vertical="center"/>
    </xf>
    <xf numFmtId="0" fontId="7" fillId="4" borderId="111" xfId="0" applyFont="1" applyFill="1" applyBorder="1" applyAlignment="1">
      <alignment horizontal="center" vertical="center"/>
    </xf>
    <xf numFmtId="0" fontId="7" fillId="4" borderId="59" xfId="0" applyFont="1" applyFill="1" applyBorder="1" applyAlignment="1">
      <alignment horizontal="center" vertical="center"/>
    </xf>
    <xf numFmtId="0" fontId="7" fillId="4" borderId="57" xfId="0" applyFont="1" applyFill="1" applyBorder="1" applyAlignment="1">
      <alignment horizontal="center" vertical="center"/>
    </xf>
    <xf numFmtId="0" fontId="7" fillId="4" borderId="109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7" borderId="58" xfId="0" applyFont="1" applyFill="1" applyBorder="1" applyAlignment="1">
      <alignment horizontal="center" vertical="center"/>
    </xf>
    <xf numFmtId="0" fontId="7" fillId="7" borderId="113" xfId="0" applyFont="1" applyFill="1" applyBorder="1" applyAlignment="1">
      <alignment horizontal="center" vertical="center"/>
    </xf>
    <xf numFmtId="0" fontId="7" fillId="7" borderId="59" xfId="0" applyFont="1" applyFill="1" applyBorder="1" applyAlignment="1">
      <alignment horizontal="center" vertical="center"/>
    </xf>
    <xf numFmtId="0" fontId="6" fillId="7" borderId="8" xfId="0" applyFont="1" applyFill="1" applyBorder="1" applyAlignment="1">
      <alignment horizontal="center" vertical="center"/>
    </xf>
    <xf numFmtId="0" fontId="6" fillId="7" borderId="109" xfId="0" applyFont="1" applyFill="1" applyBorder="1" applyAlignment="1">
      <alignment horizontal="center" vertical="center"/>
    </xf>
    <xf numFmtId="0" fontId="6" fillId="7" borderId="9" xfId="0" applyFont="1" applyFill="1" applyBorder="1" applyAlignment="1">
      <alignment horizontal="center" vertical="center"/>
    </xf>
    <xf numFmtId="0" fontId="6" fillId="7" borderId="73" xfId="0" applyFont="1" applyFill="1" applyBorder="1" applyAlignment="1">
      <alignment horizontal="center" vertical="center"/>
    </xf>
    <xf numFmtId="0" fontId="6" fillId="7" borderId="74" xfId="0" applyFont="1" applyFill="1" applyBorder="1" applyAlignment="1">
      <alignment horizontal="center" vertical="center"/>
    </xf>
    <xf numFmtId="0" fontId="14" fillId="3" borderId="58" xfId="0" applyFont="1" applyFill="1" applyBorder="1" applyAlignment="1">
      <alignment horizontal="center" vertical="center" shrinkToFit="1"/>
    </xf>
    <xf numFmtId="0" fontId="14" fillId="3" borderId="60" xfId="0" applyFont="1" applyFill="1" applyBorder="1" applyAlignment="1">
      <alignment horizontal="center" vertical="center" shrinkToFit="1"/>
    </xf>
    <xf numFmtId="0" fontId="14" fillId="0" borderId="59" xfId="0" applyFont="1" applyFill="1" applyBorder="1" applyAlignment="1">
      <alignment horizontal="center" vertical="center" wrapText="1"/>
    </xf>
    <xf numFmtId="0" fontId="14" fillId="0" borderId="81" xfId="0" applyFont="1" applyFill="1" applyBorder="1" applyAlignment="1">
      <alignment horizontal="center" vertical="center" wrapText="1"/>
    </xf>
    <xf numFmtId="0" fontId="14" fillId="0" borderId="49" xfId="0" applyFont="1" applyFill="1" applyBorder="1" applyAlignment="1">
      <alignment horizontal="center" vertical="center" shrinkToFit="1"/>
    </xf>
    <xf numFmtId="0" fontId="7" fillId="0" borderId="50" xfId="0" applyFont="1" applyFill="1" applyBorder="1" applyAlignment="1">
      <alignment horizontal="center" vertical="center" shrinkToFit="1"/>
    </xf>
    <xf numFmtId="0" fontId="7" fillId="0" borderId="51" xfId="0" applyFont="1" applyFill="1" applyBorder="1" applyAlignment="1">
      <alignment horizontal="center" vertical="center" shrinkToFit="1"/>
    </xf>
    <xf numFmtId="0" fontId="7" fillId="3" borderId="54" xfId="0" applyFont="1" applyFill="1" applyBorder="1" applyAlignment="1">
      <alignment horizontal="center" vertical="center"/>
    </xf>
    <xf numFmtId="0" fontId="17" fillId="0" borderId="49" xfId="0" applyFont="1" applyBorder="1" applyAlignment="1">
      <alignment horizontal="left" vertical="center" wrapText="1"/>
    </xf>
    <xf numFmtId="0" fontId="0" fillId="0" borderId="50" xfId="0" applyBorder="1" applyAlignment="1">
      <alignment horizontal="left" vertical="center" wrapText="1"/>
    </xf>
    <xf numFmtId="0" fontId="0" fillId="0" borderId="51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40" xfId="0" applyBorder="1" applyAlignment="1">
      <alignment horizontal="left" vertical="center" wrapText="1"/>
    </xf>
    <xf numFmtId="0" fontId="0" fillId="0" borderId="21" xfId="0" applyBorder="1" applyAlignment="1">
      <alignment horizontal="left" vertical="center" wrapText="1"/>
    </xf>
    <xf numFmtId="0" fontId="0" fillId="0" borderId="41" xfId="0" applyBorder="1" applyAlignment="1">
      <alignment horizontal="left" vertical="center" wrapText="1"/>
    </xf>
    <xf numFmtId="0" fontId="0" fillId="0" borderId="43" xfId="0" applyBorder="1" applyAlignment="1">
      <alignment horizontal="left" vertical="center" wrapText="1"/>
    </xf>
    <xf numFmtId="0" fontId="14" fillId="5" borderId="49" xfId="0" applyFont="1" applyFill="1" applyBorder="1" applyAlignment="1">
      <alignment horizontal="center" vertical="center"/>
    </xf>
    <xf numFmtId="0" fontId="14" fillId="5" borderId="50" xfId="0" applyFont="1" applyFill="1" applyBorder="1" applyAlignment="1">
      <alignment horizontal="center" vertical="center"/>
    </xf>
    <xf numFmtId="0" fontId="14" fillId="5" borderId="21" xfId="0" applyFont="1" applyFill="1" applyBorder="1" applyAlignment="1">
      <alignment horizontal="center" vertical="center"/>
    </xf>
    <xf numFmtId="0" fontId="14" fillId="5" borderId="41" xfId="0" applyFont="1" applyFill="1" applyBorder="1" applyAlignment="1">
      <alignment horizontal="center" vertical="center"/>
    </xf>
    <xf numFmtId="49" fontId="14" fillId="0" borderId="11" xfId="0" applyNumberFormat="1" applyFont="1" applyFill="1" applyBorder="1" applyAlignment="1">
      <alignment horizontal="center" vertical="center" shrinkToFit="1"/>
    </xf>
    <xf numFmtId="0" fontId="14" fillId="0" borderId="0" xfId="0" applyNumberFormat="1" applyFont="1" applyFill="1" applyBorder="1" applyAlignment="1">
      <alignment horizontal="center" vertical="center" shrinkToFit="1"/>
    </xf>
    <xf numFmtId="0" fontId="14" fillId="0" borderId="40" xfId="0" applyNumberFormat="1" applyFont="1" applyFill="1" applyBorder="1" applyAlignment="1">
      <alignment horizontal="center" vertical="center" shrinkToFit="1"/>
    </xf>
    <xf numFmtId="49" fontId="14" fillId="0" borderId="49" xfId="0" applyNumberFormat="1" applyFont="1" applyFill="1" applyBorder="1" applyAlignment="1">
      <alignment horizontal="center" vertical="center" shrinkToFit="1"/>
    </xf>
    <xf numFmtId="0" fontId="31" fillId="3" borderId="109" xfId="0" applyFont="1" applyFill="1" applyBorder="1" applyAlignment="1">
      <alignment horizontal="center" vertical="center" wrapText="1"/>
    </xf>
    <xf numFmtId="0" fontId="31" fillId="3" borderId="9" xfId="0" applyFont="1" applyFill="1" applyBorder="1" applyAlignment="1">
      <alignment horizontal="center" vertical="center" wrapText="1"/>
    </xf>
    <xf numFmtId="0" fontId="14" fillId="5" borderId="64" xfId="0" applyFont="1" applyFill="1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177" fontId="11" fillId="0" borderId="114" xfId="0" applyNumberFormat="1" applyFont="1" applyBorder="1" applyAlignment="1">
      <alignment horizontal="right" vertical="center" shrinkToFit="1"/>
    </xf>
    <xf numFmtId="177" fontId="11" fillId="0" borderId="3" xfId="0" applyNumberFormat="1" applyFont="1" applyBorder="1" applyAlignment="1">
      <alignment horizontal="right" vertical="center" shrinkToFit="1"/>
    </xf>
    <xf numFmtId="177" fontId="11" fillId="0" borderId="4" xfId="0" applyNumberFormat="1" applyFont="1" applyBorder="1" applyAlignment="1">
      <alignment horizontal="right" vertical="center" shrinkToFit="1"/>
    </xf>
    <xf numFmtId="2" fontId="6" fillId="0" borderId="114" xfId="0" applyNumberFormat="1" applyFont="1" applyBorder="1" applyAlignment="1">
      <alignment horizontal="center" vertical="center"/>
    </xf>
    <xf numFmtId="2" fontId="6" fillId="0" borderId="3" xfId="0" applyNumberFormat="1" applyFont="1" applyBorder="1" applyAlignment="1">
      <alignment horizontal="center" vertical="center"/>
    </xf>
    <xf numFmtId="2" fontId="6" fillId="0" borderId="4" xfId="0" applyNumberFormat="1" applyFont="1" applyBorder="1" applyAlignment="1">
      <alignment horizontal="center" vertical="center"/>
    </xf>
    <xf numFmtId="0" fontId="7" fillId="0" borderId="108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7" fillId="4" borderId="114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7" fillId="0" borderId="98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8" fillId="0" borderId="49" xfId="0" applyFont="1" applyBorder="1" applyAlignment="1">
      <alignment horizontal="left" vertical="center" wrapText="1"/>
    </xf>
    <xf numFmtId="0" fontId="8" fillId="0" borderId="50" xfId="0" applyFont="1" applyBorder="1" applyAlignment="1">
      <alignment horizontal="left" vertical="center" wrapText="1"/>
    </xf>
    <xf numFmtId="0" fontId="8" fillId="0" borderId="11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8" fillId="0" borderId="21" xfId="0" applyFont="1" applyBorder="1" applyAlignment="1">
      <alignment horizontal="left" vertical="center" wrapText="1"/>
    </xf>
    <xf numFmtId="0" fontId="8" fillId="0" borderId="41" xfId="0" applyFont="1" applyBorder="1" applyAlignment="1">
      <alignment horizontal="left" vertical="center" wrapText="1"/>
    </xf>
    <xf numFmtId="0" fontId="7" fillId="4" borderId="64" xfId="0" applyFont="1" applyFill="1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31" fillId="3" borderId="21" xfId="0" applyFont="1" applyFill="1" applyBorder="1" applyAlignment="1">
      <alignment horizontal="center" vertical="center" wrapText="1"/>
    </xf>
    <xf numFmtId="0" fontId="0" fillId="0" borderId="43" xfId="0" applyBorder="1" applyAlignment="1">
      <alignment horizontal="center" vertical="center" wrapText="1"/>
    </xf>
    <xf numFmtId="0" fontId="6" fillId="0" borderId="11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2" fontId="0" fillId="0" borderId="3" xfId="0" applyNumberFormat="1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0" fontId="1" fillId="0" borderId="62" xfId="0" applyFont="1" applyBorder="1" applyAlignment="1">
      <alignment horizontal="left" vertical="center" wrapText="1"/>
    </xf>
    <xf numFmtId="0" fontId="1" fillId="0" borderId="52" xfId="0" applyFont="1" applyBorder="1" applyAlignment="1">
      <alignment horizontal="left" vertical="center" wrapText="1"/>
    </xf>
    <xf numFmtId="0" fontId="1" fillId="0" borderId="64" xfId="0" applyFont="1" applyBorder="1" applyAlignment="1">
      <alignment horizontal="left" vertical="center" wrapText="1"/>
    </xf>
    <xf numFmtId="0" fontId="1" fillId="0" borderId="35" xfId="0" applyFont="1" applyBorder="1" applyAlignment="1">
      <alignment horizontal="left" vertical="center" wrapText="1"/>
    </xf>
    <xf numFmtId="0" fontId="1" fillId="0" borderId="37" xfId="0" applyFont="1" applyBorder="1" applyAlignment="1">
      <alignment horizontal="left" vertical="center" wrapText="1"/>
    </xf>
    <xf numFmtId="0" fontId="1" fillId="0" borderId="55" xfId="0" applyFont="1" applyBorder="1" applyAlignment="1">
      <alignment horizontal="left" vertical="center" wrapText="1"/>
    </xf>
    <xf numFmtId="14" fontId="1" fillId="0" borderId="34" xfId="0" applyNumberFormat="1" applyFont="1" applyFill="1" applyBorder="1" applyAlignment="1">
      <alignment horizontal="left" vertical="center" wrapText="1"/>
    </xf>
    <xf numFmtId="0" fontId="0" fillId="0" borderId="0" xfId="0">
      <alignment vertical="center"/>
    </xf>
    <xf numFmtId="0" fontId="6" fillId="0" borderId="0" xfId="0" applyFont="1" applyAlignment="1">
      <alignment horizontal="left" vertical="top" wrapText="1"/>
    </xf>
    <xf numFmtId="0" fontId="7" fillId="6" borderId="111" xfId="0" applyFont="1" applyFill="1" applyBorder="1" applyAlignment="1">
      <alignment horizontal="center" vertical="center" wrapText="1"/>
    </xf>
    <xf numFmtId="0" fontId="7" fillId="6" borderId="96" xfId="0" applyFont="1" applyFill="1" applyBorder="1" applyAlignment="1">
      <alignment horizontal="center" vertical="center" wrapText="1"/>
    </xf>
    <xf numFmtId="0" fontId="14" fillId="0" borderId="50" xfId="0" applyFont="1" applyFill="1" applyBorder="1" applyAlignment="1">
      <alignment horizontal="center" vertical="center" shrinkToFit="1"/>
    </xf>
    <xf numFmtId="0" fontId="14" fillId="0" borderId="51" xfId="0" applyFont="1" applyFill="1" applyBorder="1" applyAlignment="1">
      <alignment horizontal="center" vertical="center" shrinkToFit="1"/>
    </xf>
    <xf numFmtId="0" fontId="26" fillId="10" borderId="113" xfId="3" applyFont="1" applyFill="1" applyBorder="1" applyAlignment="1" applyProtection="1">
      <alignment horizontal="center" vertical="center" wrapText="1"/>
    </xf>
    <xf numFmtId="0" fontId="26" fillId="10" borderId="95" xfId="3" applyFont="1" applyFill="1" applyBorder="1" applyAlignment="1" applyProtection="1">
      <alignment horizontal="center" vertical="center" wrapText="1"/>
    </xf>
    <xf numFmtId="0" fontId="26" fillId="10" borderId="59" xfId="3" applyFont="1" applyFill="1" applyBorder="1" applyAlignment="1" applyProtection="1">
      <alignment horizontal="center" vertical="center" wrapText="1"/>
    </xf>
    <xf numFmtId="0" fontId="26" fillId="10" borderId="81" xfId="3" applyFont="1" applyFill="1" applyBorder="1" applyAlignment="1" applyProtection="1">
      <alignment horizontal="center" vertical="center" wrapText="1"/>
    </xf>
    <xf numFmtId="0" fontId="26" fillId="10" borderId="58" xfId="3" applyFont="1" applyFill="1" applyBorder="1" applyAlignment="1" applyProtection="1">
      <alignment horizontal="center" vertical="center" wrapText="1"/>
    </xf>
    <xf numFmtId="0" fontId="26" fillId="10" borderId="60" xfId="3" applyFont="1" applyFill="1" applyBorder="1" applyAlignment="1" applyProtection="1">
      <alignment horizontal="center" vertical="center" wrapText="1"/>
    </xf>
    <xf numFmtId="0" fontId="26" fillId="2" borderId="59" xfId="3" applyFont="1" applyFill="1" applyBorder="1" applyAlignment="1" applyProtection="1">
      <alignment horizontal="center" vertical="center" wrapText="1"/>
    </xf>
    <xf numFmtId="0" fontId="26" fillId="2" borderId="81" xfId="3" applyFont="1" applyFill="1" applyBorder="1" applyAlignment="1" applyProtection="1">
      <alignment horizontal="center" vertical="center" wrapText="1"/>
    </xf>
    <xf numFmtId="0" fontId="3" fillId="7" borderId="62" xfId="3" applyFont="1" applyFill="1" applyBorder="1" applyAlignment="1" applyProtection="1">
      <alignment horizontal="center" vertical="center" wrapText="1"/>
    </xf>
    <xf numFmtId="0" fontId="3" fillId="7" borderId="35" xfId="3" applyFont="1" applyFill="1" applyBorder="1" applyAlignment="1" applyProtection="1">
      <alignment horizontal="center" vertical="center" wrapText="1"/>
    </xf>
    <xf numFmtId="0" fontId="3" fillId="7" borderId="12" xfId="3" applyFont="1" applyFill="1" applyBorder="1" applyAlignment="1" applyProtection="1">
      <alignment horizontal="center" vertical="center" wrapText="1"/>
    </xf>
    <xf numFmtId="0" fontId="26" fillId="2" borderId="58" xfId="3" applyFont="1" applyFill="1" applyBorder="1" applyAlignment="1" applyProtection="1">
      <alignment horizontal="center" vertical="center" wrapText="1"/>
    </xf>
    <xf numFmtId="0" fontId="26" fillId="2" borderId="60" xfId="3" applyFont="1" applyFill="1" applyBorder="1" applyAlignment="1" applyProtection="1">
      <alignment horizontal="center" vertical="center" wrapText="1"/>
    </xf>
    <xf numFmtId="0" fontId="26" fillId="2" borderId="113" xfId="3" applyFont="1" applyFill="1" applyBorder="1" applyAlignment="1" applyProtection="1">
      <alignment horizontal="center" vertical="center" wrapText="1"/>
    </xf>
    <xf numFmtId="0" fontId="26" fillId="2" borderId="95" xfId="3" applyFont="1" applyFill="1" applyBorder="1" applyAlignment="1" applyProtection="1">
      <alignment horizontal="center" vertical="center" wrapText="1"/>
    </xf>
    <xf numFmtId="177" fontId="6" fillId="4" borderId="115" xfId="0" applyNumberFormat="1" applyFont="1" applyFill="1" applyBorder="1" applyAlignment="1">
      <alignment horizontal="center" vertical="center"/>
    </xf>
    <xf numFmtId="177" fontId="6" fillId="4" borderId="116" xfId="0" applyNumberFormat="1" applyFont="1" applyFill="1" applyBorder="1" applyAlignment="1">
      <alignment horizontal="center" vertical="center"/>
    </xf>
    <xf numFmtId="177" fontId="6" fillId="4" borderId="117" xfId="0" applyNumberFormat="1" applyFont="1" applyFill="1" applyBorder="1" applyAlignment="1">
      <alignment horizontal="center" vertical="center"/>
    </xf>
    <xf numFmtId="0" fontId="7" fillId="9" borderId="114" xfId="0" applyFont="1" applyFill="1" applyBorder="1" applyAlignment="1">
      <alignment horizontal="center" vertical="center" wrapText="1"/>
    </xf>
    <xf numFmtId="0" fontId="7" fillId="9" borderId="3" xfId="0" applyFont="1" applyFill="1" applyBorder="1" applyAlignment="1">
      <alignment horizontal="center" vertical="center" wrapText="1"/>
    </xf>
    <xf numFmtId="0" fontId="7" fillId="9" borderId="118" xfId="0" applyFont="1" applyFill="1" applyBorder="1" applyAlignment="1">
      <alignment horizontal="center" vertical="center" wrapText="1"/>
    </xf>
    <xf numFmtId="0" fontId="14" fillId="11" borderId="120" xfId="0" applyFont="1" applyFill="1" applyBorder="1" applyAlignment="1">
      <alignment horizontal="center" vertical="center"/>
    </xf>
    <xf numFmtId="0" fontId="14" fillId="11" borderId="44" xfId="0" applyFont="1" applyFill="1" applyBorder="1" applyAlignment="1">
      <alignment horizontal="center" vertical="center"/>
    </xf>
    <xf numFmtId="0" fontId="7" fillId="0" borderId="49" xfId="0" applyFont="1" applyBorder="1" applyAlignment="1">
      <alignment horizontal="left" vertical="center"/>
    </xf>
    <xf numFmtId="0" fontId="0" fillId="0" borderId="50" xfId="0" applyBorder="1" applyAlignment="1">
      <alignment horizontal="left" vertical="center"/>
    </xf>
    <xf numFmtId="0" fontId="0" fillId="0" borderId="63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39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41" xfId="0" applyBorder="1" applyAlignment="1">
      <alignment horizontal="left" vertical="center"/>
    </xf>
    <xf numFmtId="0" fontId="0" fillId="0" borderId="42" xfId="0" applyBorder="1" applyAlignment="1">
      <alignment horizontal="left" vertical="center"/>
    </xf>
    <xf numFmtId="0" fontId="14" fillId="5" borderId="119" xfId="0" applyFont="1" applyFill="1" applyBorder="1" applyAlignment="1">
      <alignment horizontal="center" vertical="center"/>
    </xf>
    <xf numFmtId="0" fontId="14" fillId="5" borderId="54" xfId="0" applyFont="1" applyFill="1" applyBorder="1" applyAlignment="1">
      <alignment horizontal="center" vertical="center"/>
    </xf>
    <xf numFmtId="0" fontId="14" fillId="5" borderId="44" xfId="0" applyFont="1" applyFill="1" applyBorder="1" applyAlignment="1">
      <alignment horizontal="center" vertical="center"/>
    </xf>
    <xf numFmtId="0" fontId="7" fillId="9" borderId="62" xfId="0" applyFont="1" applyFill="1" applyBorder="1" applyAlignment="1">
      <alignment horizontal="center" vertical="center" wrapText="1"/>
    </xf>
    <xf numFmtId="0" fontId="7" fillId="9" borderId="35" xfId="0" applyFont="1" applyFill="1" applyBorder="1" applyAlignment="1">
      <alignment horizontal="center" vertical="center" wrapText="1"/>
    </xf>
    <xf numFmtId="0" fontId="7" fillId="4" borderId="46" xfId="0" applyFont="1" applyFill="1" applyBorder="1" applyAlignment="1">
      <alignment horizontal="center" vertical="center"/>
    </xf>
    <xf numFmtId="0" fontId="7" fillId="4" borderId="47" xfId="0" applyFont="1" applyFill="1" applyBorder="1" applyAlignment="1">
      <alignment horizontal="center" vertical="center"/>
    </xf>
    <xf numFmtId="0" fontId="7" fillId="7" borderId="109" xfId="0" applyFont="1" applyFill="1" applyBorder="1" applyAlignment="1">
      <alignment horizontal="center" vertical="center"/>
    </xf>
    <xf numFmtId="0" fontId="7" fillId="7" borderId="9" xfId="0" applyFont="1" applyFill="1" applyBorder="1" applyAlignment="1">
      <alignment horizontal="center" vertical="center"/>
    </xf>
    <xf numFmtId="0" fontId="32" fillId="0" borderId="0" xfId="0" applyFont="1" applyProtection="1">
      <alignment vertical="center"/>
    </xf>
    <xf numFmtId="0" fontId="6" fillId="0" borderId="28" xfId="0" applyFont="1" applyBorder="1" applyProtection="1">
      <alignment vertical="center"/>
      <protection locked="0"/>
    </xf>
  </cellXfs>
  <cellStyles count="4">
    <cellStyle name="RSOStyle" xfId="1"/>
    <cellStyle name="標準" xfId="0" builtinId="0"/>
    <cellStyle name="標準_2.測定データ貼付け用シート" xfId="2"/>
    <cellStyle name="標準_コピー ～ 標品のORAC-1.xpt (0004)" xfId="3"/>
  </cellStyles>
  <dxfs count="1">
    <dxf>
      <font>
        <condense val="0"/>
        <extend val="0"/>
        <color auto="1"/>
      </font>
      <fill>
        <patternFill>
          <bgColor indexed="47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theme" Target="theme/theme1.xml"/><Relationship Id="rId12" Type="http://schemas.openxmlformats.org/officeDocument/2006/relationships/styles" Target="styles.xml"/><Relationship Id="rId13" Type="http://schemas.openxmlformats.org/officeDocument/2006/relationships/sharedStrings" Target="sharedStrings.xml"/><Relationship Id="rId14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Relationship Id="rId10" Type="http://schemas.openxmlformats.org/officeDocument/2006/relationships/worksheet" Target="worksheets/sheet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altLang="ja-JP"/>
              <a:t>Net AUC (0-90 min)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'3. データを確認するシート'!#REF!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xVal>
          <c:yVal>
            <c:numRef>
              <c:f>'3. データを確認するシート'!#REF!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yVal>
          <c:smooth val="0"/>
        </c:ser>
        <c:ser>
          <c:idx val="1"/>
          <c:order val="1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'3. データを確認するシート'!#REF!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xVal>
          <c:yVal>
            <c:numRef>
              <c:f>'3. データを確認するシート'!#REF!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yVal>
          <c:smooth val="0"/>
        </c:ser>
        <c:ser>
          <c:idx val="2"/>
          <c:order val="2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DD0806"/>
              </a:solidFill>
              <a:ln>
                <a:solidFill>
                  <a:srgbClr val="DD0806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DD0806"/>
                </a:solidFill>
                <a:prstDash val="solid"/>
              </a:ln>
            </c:spPr>
            <c:trendlineType val="poly"/>
            <c:order val="2"/>
            <c:dispRSqr val="1"/>
            <c:dispEq val="1"/>
            <c:trendlineLbl>
              <c:numFmt formatCode="General" sourceLinked="0"/>
              <c:spPr>
                <a:solidFill>
                  <a:srgbClr val="CC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3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ja-JP"/>
                </a:p>
              </c:txPr>
            </c:trendlineLbl>
          </c:trendline>
          <c:xVal>
            <c:numRef>
              <c:f>'3. データを確認するシート'!#REF!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xVal>
          <c:yVal>
            <c:numRef>
              <c:f>'3. データを確認するシート'!#REF!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yVal>
          <c:smooth val="0"/>
        </c:ser>
        <c:ser>
          <c:idx val="3"/>
          <c:order val="3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'3. データを確認するシート'!#REF!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xVal>
          <c:yVal>
            <c:numRef>
              <c:f>'3. データを確認するシート'!#REF!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yVal>
          <c:smooth val="0"/>
        </c:ser>
        <c:ser>
          <c:idx val="4"/>
          <c:order val="4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'3. データを確認するシート'!#REF!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xVal>
          <c:yVal>
            <c:numRef>
              <c:f>'3. データを確認するシート'!#REF!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37065376"/>
        <c:axId val="1737073728"/>
      </c:scatterChart>
      <c:valAx>
        <c:axId val="17370653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3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altLang="ja-JP"/>
                  <a:t>Net AUC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ja-JP"/>
          </a:p>
        </c:txPr>
        <c:crossAx val="1737073728"/>
        <c:crosses val="autoZero"/>
        <c:crossBetween val="midCat"/>
      </c:valAx>
      <c:valAx>
        <c:axId val="173707372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3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altLang="ja-JP"/>
                  <a:t>Conc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ja-JP"/>
          </a:p>
        </c:txPr>
        <c:crossAx val="1737065376"/>
        <c:crosses val="autoZero"/>
        <c:crossBetween val="midCat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ja-JP"/>
    </a:p>
  </c:txPr>
  <c:printSettings>
    <c:headerFooter/>
    <c:pageMargins b="0.75" l="0.7" r="0.7" t="0.75" header="0.512" footer="0.51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0773807274788194"/>
          <c:y val="0.119266589317792"/>
          <c:w val="0.851188002267013"/>
          <c:h val="0.770645654053424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2'!$A$7:$A$52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2'!$N$7:$N$52</c:f>
              <c:numCache>
                <c:formatCode>0.000_ </c:formatCode>
                <c:ptCount val="46"/>
                <c:pt idx="0">
                  <c:v>1.0</c:v>
                </c:pt>
                <c:pt idx="1">
                  <c:v>0.987391560064696</c:v>
                </c:pt>
                <c:pt idx="2">
                  <c:v>0.99007498897221</c:v>
                </c:pt>
                <c:pt idx="3">
                  <c:v>0.986693133362741</c:v>
                </c:pt>
                <c:pt idx="4">
                  <c:v>0.988126746066755</c:v>
                </c:pt>
                <c:pt idx="5">
                  <c:v>0.990001470372004</c:v>
                </c:pt>
                <c:pt idx="6">
                  <c:v>0.988788413468608</c:v>
                </c:pt>
                <c:pt idx="7">
                  <c:v>0.988347301867372</c:v>
                </c:pt>
                <c:pt idx="8">
                  <c:v>0.985663872959859</c:v>
                </c:pt>
                <c:pt idx="9">
                  <c:v>0.986399058961917</c:v>
                </c:pt>
                <c:pt idx="10">
                  <c:v>0.983972945155124</c:v>
                </c:pt>
                <c:pt idx="11">
                  <c:v>0.980958682546684</c:v>
                </c:pt>
                <c:pt idx="12">
                  <c:v>0.971290986619615</c:v>
                </c:pt>
                <c:pt idx="13">
                  <c:v>0.951992354065579</c:v>
                </c:pt>
                <c:pt idx="14">
                  <c:v>0.818923687692986</c:v>
                </c:pt>
                <c:pt idx="15">
                  <c:v>0.57373915600647</c:v>
                </c:pt>
                <c:pt idx="16">
                  <c:v>0.354911042493751</c:v>
                </c:pt>
                <c:pt idx="17">
                  <c:v>0.197140126451992</c:v>
                </c:pt>
                <c:pt idx="18">
                  <c:v>0.102411410086752</c:v>
                </c:pt>
                <c:pt idx="19">
                  <c:v>0.0568298779591236</c:v>
                </c:pt>
                <c:pt idx="20">
                  <c:v>0.0396265255109543</c:v>
                </c:pt>
                <c:pt idx="21">
                  <c:v>0.0338553153947949</c:v>
                </c:pt>
                <c:pt idx="22">
                  <c:v>0.0323481840905749</c:v>
                </c:pt>
                <c:pt idx="23">
                  <c:v>0.0317232759888252</c:v>
                </c:pt>
                <c:pt idx="24">
                  <c:v>0.031318923687693</c:v>
                </c:pt>
                <c:pt idx="25">
                  <c:v>0.0310616085869725</c:v>
                </c:pt>
                <c:pt idx="26">
                  <c:v>0.0309513306866637</c:v>
                </c:pt>
                <c:pt idx="27">
                  <c:v>0.0308778120864579</c:v>
                </c:pt>
                <c:pt idx="28">
                  <c:v>0.0308410527863549</c:v>
                </c:pt>
                <c:pt idx="29">
                  <c:v>0.030804293486252</c:v>
                </c:pt>
                <c:pt idx="30">
                  <c:v>0.0307307748860462</c:v>
                </c:pt>
                <c:pt idx="31">
                  <c:v>0.0306940155859432</c:v>
                </c:pt>
                <c:pt idx="32">
                  <c:v>0.0308410527863549</c:v>
                </c:pt>
                <c:pt idx="33">
                  <c:v>0.0305469783855315</c:v>
                </c:pt>
                <c:pt idx="34">
                  <c:v>0.0304367004852228</c:v>
                </c:pt>
                <c:pt idx="35">
                  <c:v>0.0306204969857374</c:v>
                </c:pt>
                <c:pt idx="36">
                  <c:v>0.0305837376856345</c:v>
                </c:pt>
                <c:pt idx="37">
                  <c:v>0.0302896632848111</c:v>
                </c:pt>
                <c:pt idx="38">
                  <c:v>0.0302529039847081</c:v>
                </c:pt>
                <c:pt idx="39">
                  <c:v>0.0304734597853257</c:v>
                </c:pt>
                <c:pt idx="40">
                  <c:v>0.0302896632848111</c:v>
                </c:pt>
                <c:pt idx="41">
                  <c:v>0.0302896632848111</c:v>
                </c:pt>
                <c:pt idx="42">
                  <c:v>0.0303631818850169</c:v>
                </c:pt>
                <c:pt idx="43">
                  <c:v>0.0301426260843993</c:v>
                </c:pt>
                <c:pt idx="44">
                  <c:v>0.0303631818850169</c:v>
                </c:pt>
                <c:pt idx="45">
                  <c:v>0.0300691074841935</c:v>
                </c:pt>
              </c:numCache>
            </c:numRef>
          </c:yVal>
          <c:smooth val="0"/>
        </c:ser>
        <c:ser>
          <c:idx val="1"/>
          <c:order val="1"/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2'!$A$7:$A$52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2'!$O$7:$O$52</c:f>
              <c:numCache>
                <c:formatCode>0.000_ </c:formatCode>
                <c:ptCount val="46"/>
                <c:pt idx="0">
                  <c:v>1.0</c:v>
                </c:pt>
                <c:pt idx="1">
                  <c:v>0.986757639118154</c:v>
                </c:pt>
                <c:pt idx="2">
                  <c:v>0.987234510839661</c:v>
                </c:pt>
                <c:pt idx="3">
                  <c:v>0.987014416198966</c:v>
                </c:pt>
                <c:pt idx="4">
                  <c:v>0.988298301603023</c:v>
                </c:pt>
                <c:pt idx="5">
                  <c:v>0.98760133524082</c:v>
                </c:pt>
                <c:pt idx="6">
                  <c:v>0.984593375151315</c:v>
                </c:pt>
                <c:pt idx="7">
                  <c:v>0.984226550750156</c:v>
                </c:pt>
                <c:pt idx="8">
                  <c:v>0.985510436154213</c:v>
                </c:pt>
                <c:pt idx="9">
                  <c:v>0.983272807307142</c:v>
                </c:pt>
                <c:pt idx="10">
                  <c:v>0.98220901654378</c:v>
                </c:pt>
                <c:pt idx="11">
                  <c:v>0.975496130002568</c:v>
                </c:pt>
                <c:pt idx="12">
                  <c:v>0.967939547338689</c:v>
                </c:pt>
                <c:pt idx="13">
                  <c:v>0.941198048494186</c:v>
                </c:pt>
                <c:pt idx="14">
                  <c:v>0.774586405487693</c:v>
                </c:pt>
                <c:pt idx="15">
                  <c:v>0.52712666446572</c:v>
                </c:pt>
                <c:pt idx="16">
                  <c:v>0.317229742122446</c:v>
                </c:pt>
                <c:pt idx="17">
                  <c:v>0.172480833425039</c:v>
                </c:pt>
                <c:pt idx="18">
                  <c:v>0.0892116943619089</c:v>
                </c:pt>
                <c:pt idx="19">
                  <c:v>0.0520523825244855</c:v>
                </c:pt>
                <c:pt idx="20">
                  <c:v>0.0384798796815964</c:v>
                </c:pt>
                <c:pt idx="21">
                  <c:v>0.0340046219874546</c:v>
                </c:pt>
                <c:pt idx="22">
                  <c:v>0.0327574190235134</c:v>
                </c:pt>
                <c:pt idx="23">
                  <c:v>0.0319870877810792</c:v>
                </c:pt>
                <c:pt idx="24">
                  <c:v>0.0318770404607314</c:v>
                </c:pt>
                <c:pt idx="25">
                  <c:v>0.0316569458200359</c:v>
                </c:pt>
                <c:pt idx="26">
                  <c:v>0.0313268038589927</c:v>
                </c:pt>
                <c:pt idx="27">
                  <c:v>0.0311067092182972</c:v>
                </c:pt>
                <c:pt idx="28">
                  <c:v>0.0312167565386449</c:v>
                </c:pt>
                <c:pt idx="29">
                  <c:v>0.0309599794578335</c:v>
                </c:pt>
                <c:pt idx="30">
                  <c:v>0.0308499321374858</c:v>
                </c:pt>
                <c:pt idx="31">
                  <c:v>0.0308866145776017</c:v>
                </c:pt>
                <c:pt idx="32">
                  <c:v>0.0307032023770221</c:v>
                </c:pt>
                <c:pt idx="33">
                  <c:v>0.0307032023770221</c:v>
                </c:pt>
                <c:pt idx="34">
                  <c:v>0.0304464252962107</c:v>
                </c:pt>
                <c:pt idx="35">
                  <c:v>0.0305931550566744</c:v>
                </c:pt>
                <c:pt idx="36">
                  <c:v>0.0304464252962107</c:v>
                </c:pt>
                <c:pt idx="37">
                  <c:v>0.0305564726165584</c:v>
                </c:pt>
                <c:pt idx="38">
                  <c:v>0.0304464252962107</c:v>
                </c:pt>
                <c:pt idx="39">
                  <c:v>0.0305197901764425</c:v>
                </c:pt>
                <c:pt idx="40">
                  <c:v>0.0302630130956311</c:v>
                </c:pt>
                <c:pt idx="41">
                  <c:v>0.0304464252962107</c:v>
                </c:pt>
                <c:pt idx="42">
                  <c:v>0.0301896482153993</c:v>
                </c:pt>
                <c:pt idx="43">
                  <c:v>0.0303730604159789</c:v>
                </c:pt>
                <c:pt idx="44">
                  <c:v>0.0301529657752834</c:v>
                </c:pt>
                <c:pt idx="45">
                  <c:v>0.0302263306555152</c:v>
                </c:pt>
              </c:numCache>
            </c:numRef>
          </c:yVal>
          <c:smooth val="0"/>
        </c:ser>
        <c:ser>
          <c:idx val="2"/>
          <c:order val="2"/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2'!$A$7:$A$52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2'!$P$7:$P$52</c:f>
              <c:numCache>
                <c:formatCode>0.000_ </c:formatCode>
                <c:ptCount val="46"/>
                <c:pt idx="0">
                  <c:v>1.0</c:v>
                </c:pt>
                <c:pt idx="1">
                  <c:v>0.983419457972415</c:v>
                </c:pt>
                <c:pt idx="2">
                  <c:v>0.982155470463586</c:v>
                </c:pt>
                <c:pt idx="3">
                  <c:v>0.985055206513253</c:v>
                </c:pt>
                <c:pt idx="4">
                  <c:v>0.984014275623629</c:v>
                </c:pt>
                <c:pt idx="5">
                  <c:v>0.983865571210826</c:v>
                </c:pt>
                <c:pt idx="6">
                  <c:v>0.982936168630804</c:v>
                </c:pt>
                <c:pt idx="7">
                  <c:v>0.982229822669988</c:v>
                </c:pt>
                <c:pt idx="8">
                  <c:v>0.982415703185992</c:v>
                </c:pt>
                <c:pt idx="9">
                  <c:v>0.979776199858731</c:v>
                </c:pt>
                <c:pt idx="10">
                  <c:v>0.97802892300829</c:v>
                </c:pt>
                <c:pt idx="11">
                  <c:v>0.973530614520986</c:v>
                </c:pt>
                <c:pt idx="12">
                  <c:v>0.966913268151232</c:v>
                </c:pt>
                <c:pt idx="13">
                  <c:v>0.942339863935462</c:v>
                </c:pt>
                <c:pt idx="14">
                  <c:v>0.790289601843935</c:v>
                </c:pt>
                <c:pt idx="15">
                  <c:v>0.552399717461616</c:v>
                </c:pt>
                <c:pt idx="16">
                  <c:v>0.344325067846388</c:v>
                </c:pt>
                <c:pt idx="17">
                  <c:v>0.193650321573293</c:v>
                </c:pt>
                <c:pt idx="18">
                  <c:v>0.101862522770363</c:v>
                </c:pt>
                <c:pt idx="19">
                  <c:v>0.0572511989293282</c:v>
                </c:pt>
                <c:pt idx="20">
                  <c:v>0.0396669021153203</c:v>
                </c:pt>
                <c:pt idx="21">
                  <c:v>0.0336071972935797</c:v>
                </c:pt>
                <c:pt idx="22">
                  <c:v>0.0319342726495409</c:v>
                </c:pt>
                <c:pt idx="23">
                  <c:v>0.0312279266887245</c:v>
                </c:pt>
                <c:pt idx="24">
                  <c:v>0.0310048700695193</c:v>
                </c:pt>
                <c:pt idx="25">
                  <c:v>0.0304472285215064</c:v>
                </c:pt>
                <c:pt idx="26">
                  <c:v>0.030558756831109</c:v>
                </c:pt>
                <c:pt idx="27">
                  <c:v>0.0304100524183055</c:v>
                </c:pt>
                <c:pt idx="28">
                  <c:v>0.0303728763151046</c:v>
                </c:pt>
                <c:pt idx="29">
                  <c:v>0.0301869957991003</c:v>
                </c:pt>
                <c:pt idx="30">
                  <c:v>0.0302613480055021</c:v>
                </c:pt>
                <c:pt idx="31">
                  <c:v>0.0300382913862969</c:v>
                </c:pt>
                <c:pt idx="32">
                  <c:v>0.0300382913862969</c:v>
                </c:pt>
                <c:pt idx="33">
                  <c:v>0.0298895869734934</c:v>
                </c:pt>
                <c:pt idx="34">
                  <c:v>0.0301126435926986</c:v>
                </c:pt>
                <c:pt idx="35">
                  <c:v>0.0300382913862969</c:v>
                </c:pt>
                <c:pt idx="36">
                  <c:v>0.0299639391798952</c:v>
                </c:pt>
                <c:pt idx="37">
                  <c:v>0.0298152347670917</c:v>
                </c:pt>
                <c:pt idx="38">
                  <c:v>0.0297780586638908</c:v>
                </c:pt>
                <c:pt idx="39">
                  <c:v>0.0298152347670917</c:v>
                </c:pt>
                <c:pt idx="40">
                  <c:v>0.02974088256069</c:v>
                </c:pt>
                <c:pt idx="41">
                  <c:v>0.0297037064574891</c:v>
                </c:pt>
                <c:pt idx="42">
                  <c:v>0.0297780586638908</c:v>
                </c:pt>
                <c:pt idx="43">
                  <c:v>0.0297780586638908</c:v>
                </c:pt>
                <c:pt idx="44">
                  <c:v>0.0296665303542883</c:v>
                </c:pt>
                <c:pt idx="45">
                  <c:v>0.0296665303542883</c:v>
                </c:pt>
              </c:numCache>
            </c:numRef>
          </c:yVal>
          <c:smooth val="0"/>
        </c:ser>
        <c:ser>
          <c:idx val="3"/>
          <c:order val="3"/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2'!$A$7:$A$52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2'!$Q$7:$Q$52</c:f>
              <c:numCache>
                <c:formatCode>0.000_ </c:formatCode>
                <c:ptCount val="46"/>
                <c:pt idx="0">
                  <c:v>1.0</c:v>
                </c:pt>
                <c:pt idx="1">
                  <c:v>0.983610188261351</c:v>
                </c:pt>
                <c:pt idx="2">
                  <c:v>0.983942414174972</c:v>
                </c:pt>
                <c:pt idx="3">
                  <c:v>0.983868586194168</c:v>
                </c:pt>
                <c:pt idx="4">
                  <c:v>0.983425618309339</c:v>
                </c:pt>
                <c:pt idx="5">
                  <c:v>0.984016242155777</c:v>
                </c:pt>
                <c:pt idx="6">
                  <c:v>0.983831672203765</c:v>
                </c:pt>
                <c:pt idx="7">
                  <c:v>0.980657069029162</c:v>
                </c:pt>
                <c:pt idx="8">
                  <c:v>0.980841638981174</c:v>
                </c:pt>
                <c:pt idx="9">
                  <c:v>0.98062015503876</c:v>
                </c:pt>
                <c:pt idx="10">
                  <c:v>0.979032853451458</c:v>
                </c:pt>
                <c:pt idx="11">
                  <c:v>0.971391657438169</c:v>
                </c:pt>
                <c:pt idx="12">
                  <c:v>0.962606127722407</c:v>
                </c:pt>
                <c:pt idx="13">
                  <c:v>0.92687338501292</c:v>
                </c:pt>
                <c:pt idx="14">
                  <c:v>0.738205980066445</c:v>
                </c:pt>
                <c:pt idx="15">
                  <c:v>0.497526762643042</c:v>
                </c:pt>
                <c:pt idx="16">
                  <c:v>0.300332225913621</c:v>
                </c:pt>
                <c:pt idx="17">
                  <c:v>0.163381321520856</c:v>
                </c:pt>
                <c:pt idx="18">
                  <c:v>0.0859357696566999</c:v>
                </c:pt>
                <c:pt idx="19">
                  <c:v>0.0507198228128461</c:v>
                </c:pt>
                <c:pt idx="20">
                  <c:v>0.037578442229605</c:v>
                </c:pt>
                <c:pt idx="21">
                  <c:v>0.0334809892949428</c:v>
                </c:pt>
                <c:pt idx="22">
                  <c:v>0.0320413436692506</c:v>
                </c:pt>
                <c:pt idx="23">
                  <c:v>0.0314876338132152</c:v>
                </c:pt>
                <c:pt idx="24">
                  <c:v>0.0311923218899963</c:v>
                </c:pt>
                <c:pt idx="25">
                  <c:v>0.0309339239571798</c:v>
                </c:pt>
                <c:pt idx="26">
                  <c:v>0.030860095976375</c:v>
                </c:pt>
                <c:pt idx="27">
                  <c:v>0.030749354005168</c:v>
                </c:pt>
                <c:pt idx="28">
                  <c:v>0.030749354005168</c:v>
                </c:pt>
                <c:pt idx="29">
                  <c:v>0.0306386120339609</c:v>
                </c:pt>
                <c:pt idx="30">
                  <c:v>0.0306386120339609</c:v>
                </c:pt>
                <c:pt idx="31">
                  <c:v>0.0305647840531561</c:v>
                </c:pt>
                <c:pt idx="32">
                  <c:v>0.030749354005168</c:v>
                </c:pt>
                <c:pt idx="33">
                  <c:v>0.0305647840531561</c:v>
                </c:pt>
                <c:pt idx="34">
                  <c:v>0.0307124400147656</c:v>
                </c:pt>
                <c:pt idx="35">
                  <c:v>0.0302325581395349</c:v>
                </c:pt>
                <c:pt idx="36">
                  <c:v>0.0303802141011443</c:v>
                </c:pt>
                <c:pt idx="37">
                  <c:v>0.0304540420819491</c:v>
                </c:pt>
                <c:pt idx="38">
                  <c:v>0.0302694721299372</c:v>
                </c:pt>
                <c:pt idx="39">
                  <c:v>0.0302694721299372</c:v>
                </c:pt>
                <c:pt idx="40">
                  <c:v>0.0303802141011443</c:v>
                </c:pt>
                <c:pt idx="41">
                  <c:v>0.0301956441491325</c:v>
                </c:pt>
                <c:pt idx="42">
                  <c:v>0.030343300110742</c:v>
                </c:pt>
                <c:pt idx="43">
                  <c:v>0.0303063861203396</c:v>
                </c:pt>
                <c:pt idx="44">
                  <c:v>0.0300849021779254</c:v>
                </c:pt>
                <c:pt idx="45">
                  <c:v>0.0301218161683278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38824960"/>
        <c:axId val="1738828656"/>
      </c:scatterChart>
      <c:valAx>
        <c:axId val="1738824960"/>
        <c:scaling>
          <c:orientation val="minMax"/>
          <c:max val="90.0"/>
          <c:min val="0.0"/>
        </c:scaling>
        <c:delete val="1"/>
        <c:axPos val="b"/>
        <c:numFmt formatCode="General" sourceLinked="1"/>
        <c:majorTickMark val="out"/>
        <c:minorTickMark val="none"/>
        <c:tickLblPos val="nextTo"/>
        <c:crossAx val="1738828656"/>
        <c:crosses val="autoZero"/>
        <c:crossBetween val="midCat"/>
      </c:valAx>
      <c:valAx>
        <c:axId val="1738828656"/>
        <c:scaling>
          <c:orientation val="minMax"/>
        </c:scaling>
        <c:delete val="1"/>
        <c:axPos val="l"/>
        <c:numFmt formatCode="0.000_ " sourceLinked="1"/>
        <c:majorTickMark val="out"/>
        <c:minorTickMark val="none"/>
        <c:tickLblPos val="nextTo"/>
        <c:crossAx val="1738824960"/>
        <c:crosses val="autoZero"/>
        <c:crossBetween val="midCat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/>
    <c:pageMargins b="0.75" l="0.7" r="0.7" t="0.75" header="0.512" footer="0.51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0742857661033525"/>
          <c:y val="0.11818142473336"/>
          <c:w val="0.857143455038682"/>
          <c:h val="0.772724700179665"/>
        </c:manualLayout>
      </c:layout>
      <c:scatterChart>
        <c:scatterStyle val="lineMarker"/>
        <c:varyColors val="0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'データ処理シート No. 4'!$A$6:$A$51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4'!$B$6:$B$51</c:f>
              <c:numCache>
                <c:formatCode>0.0000_ </c:formatCode>
                <c:ptCount val="46"/>
                <c:pt idx="0">
                  <c:v>1.0</c:v>
                </c:pt>
                <c:pt idx="1">
                  <c:v>0.799911653054072</c:v>
                </c:pt>
                <c:pt idx="2">
                  <c:v>0.666386227948712</c:v>
                </c:pt>
                <c:pt idx="3">
                  <c:v>0.511743198616417</c:v>
                </c:pt>
                <c:pt idx="4">
                  <c:v>0.362223685539363</c:v>
                </c:pt>
                <c:pt idx="5">
                  <c:v>0.236111091266131</c:v>
                </c:pt>
                <c:pt idx="6">
                  <c:v>0.14227769547471</c:v>
                </c:pt>
                <c:pt idx="7">
                  <c:v>0.0831227335755905</c:v>
                </c:pt>
                <c:pt idx="8">
                  <c:v>0.0524936989998294</c:v>
                </c:pt>
                <c:pt idx="9">
                  <c:v>0.039385043207835</c:v>
                </c:pt>
                <c:pt idx="10">
                  <c:v>0.034794362486019</c:v>
                </c:pt>
                <c:pt idx="11">
                  <c:v>0.0330878202047871</c:v>
                </c:pt>
                <c:pt idx="12">
                  <c:v>0.0325343709711792</c:v>
                </c:pt>
                <c:pt idx="13">
                  <c:v>0.0323039153406962</c:v>
                </c:pt>
                <c:pt idx="14">
                  <c:v>0.0321096425690125</c:v>
                </c:pt>
                <c:pt idx="15">
                  <c:v>0.0319711497062337</c:v>
                </c:pt>
                <c:pt idx="16">
                  <c:v>0.031934680973544</c:v>
                </c:pt>
                <c:pt idx="17">
                  <c:v>0.0317227454050216</c:v>
                </c:pt>
                <c:pt idx="18">
                  <c:v>0.031786997533488</c:v>
                </c:pt>
                <c:pt idx="19">
                  <c:v>0.0317502540114775</c:v>
                </c:pt>
                <c:pt idx="20">
                  <c:v>0.0316489006771952</c:v>
                </c:pt>
                <c:pt idx="21">
                  <c:v>0.031546978153572</c:v>
                </c:pt>
                <c:pt idx="22">
                  <c:v>0.031491908309779</c:v>
                </c:pt>
                <c:pt idx="23">
                  <c:v>0.0313710320602198</c:v>
                </c:pt>
                <c:pt idx="24">
                  <c:v>0.031140233287658</c:v>
                </c:pt>
                <c:pt idx="25">
                  <c:v>0.0310302391882665</c:v>
                </c:pt>
                <c:pt idx="26">
                  <c:v>0.0307803610688223</c:v>
                </c:pt>
                <c:pt idx="27">
                  <c:v>0.0308271937814044</c:v>
                </c:pt>
                <c:pt idx="28">
                  <c:v>0.0308270832922596</c:v>
                </c:pt>
                <c:pt idx="29">
                  <c:v>0.0306144247287144</c:v>
                </c:pt>
                <c:pt idx="30">
                  <c:v>0.0307250202494145</c:v>
                </c:pt>
                <c:pt idx="31">
                  <c:v>0.0306513176526256</c:v>
                </c:pt>
                <c:pt idx="32">
                  <c:v>0.0306694578616421</c:v>
                </c:pt>
                <c:pt idx="33">
                  <c:v>0.0305774324002278</c:v>
                </c:pt>
                <c:pt idx="34">
                  <c:v>0.0305311533135198</c:v>
                </c:pt>
                <c:pt idx="35">
                  <c:v>0.0305222520672901</c:v>
                </c:pt>
                <c:pt idx="36">
                  <c:v>0.0304670527888446</c:v>
                </c:pt>
                <c:pt idx="37">
                  <c:v>0.0304577289632088</c:v>
                </c:pt>
                <c:pt idx="38">
                  <c:v>0.0304113777100368</c:v>
                </c:pt>
                <c:pt idx="39">
                  <c:v>0.0303562768144263</c:v>
                </c:pt>
                <c:pt idx="40">
                  <c:v>0.030365047014188</c:v>
                </c:pt>
                <c:pt idx="41">
                  <c:v>0.0303092652599416</c:v>
                </c:pt>
                <c:pt idx="42">
                  <c:v>0.0302544831353804</c:v>
                </c:pt>
                <c:pt idx="43">
                  <c:v>0.0303003634236368</c:v>
                </c:pt>
                <c:pt idx="44">
                  <c:v>0.0303192860977552</c:v>
                </c:pt>
                <c:pt idx="45">
                  <c:v>0.0302541232496846</c:v>
                </c:pt>
              </c:numCache>
            </c:numRef>
          </c:yVal>
          <c:smooth val="0"/>
        </c:ser>
        <c:ser>
          <c:idx val="1"/>
          <c:order val="1"/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'データ処理シート No. 4'!$A$6:$A$51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4'!$C$6:$C$51</c:f>
              <c:numCache>
                <c:formatCode>0.0000_ </c:formatCode>
                <c:ptCount val="46"/>
                <c:pt idx="0">
                  <c:v>1.0</c:v>
                </c:pt>
                <c:pt idx="1">
                  <c:v>0.980886140016295</c:v>
                </c:pt>
                <c:pt idx="2">
                  <c:v>0.981798750148178</c:v>
                </c:pt>
                <c:pt idx="3">
                  <c:v>0.976241235348349</c:v>
                </c:pt>
                <c:pt idx="4">
                  <c:v>0.966328471721478</c:v>
                </c:pt>
                <c:pt idx="5">
                  <c:v>0.932415862345157</c:v>
                </c:pt>
                <c:pt idx="6">
                  <c:v>0.796267280231768</c:v>
                </c:pt>
                <c:pt idx="7">
                  <c:v>0.597431373636583</c:v>
                </c:pt>
                <c:pt idx="8">
                  <c:v>0.404784089520715</c:v>
                </c:pt>
                <c:pt idx="9">
                  <c:v>0.249955019304464</c:v>
                </c:pt>
                <c:pt idx="10">
                  <c:v>0.141805381624876</c:v>
                </c:pt>
                <c:pt idx="11">
                  <c:v>0.0785966053562621</c:v>
                </c:pt>
                <c:pt idx="12">
                  <c:v>0.0487680893911308</c:v>
                </c:pt>
                <c:pt idx="13">
                  <c:v>0.0372462873657154</c:v>
                </c:pt>
                <c:pt idx="14">
                  <c:v>0.033365227599081</c:v>
                </c:pt>
                <c:pt idx="15">
                  <c:v>0.032051930503026</c:v>
                </c:pt>
                <c:pt idx="16">
                  <c:v>0.0317023164388857</c:v>
                </c:pt>
                <c:pt idx="17">
                  <c:v>0.0314274374999591</c:v>
                </c:pt>
                <c:pt idx="18">
                  <c:v>0.031243802647372</c:v>
                </c:pt>
                <c:pt idx="19">
                  <c:v>0.0312611124796036</c:v>
                </c:pt>
                <c:pt idx="20">
                  <c:v>0.0311710655183822</c:v>
                </c:pt>
                <c:pt idx="21">
                  <c:v>0.0311148554500329</c:v>
                </c:pt>
                <c:pt idx="22">
                  <c:v>0.0310608948339533</c:v>
                </c:pt>
                <c:pt idx="23">
                  <c:v>0.0309404758240151</c:v>
                </c:pt>
                <c:pt idx="24">
                  <c:v>0.0309402328804843</c:v>
                </c:pt>
                <c:pt idx="25">
                  <c:v>0.0308946478582634</c:v>
                </c:pt>
                <c:pt idx="26">
                  <c:v>0.0307940024629434</c:v>
                </c:pt>
                <c:pt idx="27">
                  <c:v>0.0306464085270143</c:v>
                </c:pt>
                <c:pt idx="28">
                  <c:v>0.0306644393942623</c:v>
                </c:pt>
                <c:pt idx="29">
                  <c:v>0.0307293342463228</c:v>
                </c:pt>
                <c:pt idx="30">
                  <c:v>0.0306283387424137</c:v>
                </c:pt>
                <c:pt idx="31">
                  <c:v>0.0306013490261469</c:v>
                </c:pt>
                <c:pt idx="32">
                  <c:v>0.0305451389577975</c:v>
                </c:pt>
                <c:pt idx="33">
                  <c:v>0.0304906904532725</c:v>
                </c:pt>
                <c:pt idx="34">
                  <c:v>0.0305100600183027</c:v>
                </c:pt>
                <c:pt idx="35">
                  <c:v>0.0304177038696209</c:v>
                </c:pt>
                <c:pt idx="36">
                  <c:v>0.0303335647171033</c:v>
                </c:pt>
                <c:pt idx="37">
                  <c:v>0.0302875658483345</c:v>
                </c:pt>
                <c:pt idx="38">
                  <c:v>0.0302880479425882</c:v>
                </c:pt>
                <c:pt idx="39">
                  <c:v>0.0303064146117185</c:v>
                </c:pt>
                <c:pt idx="40">
                  <c:v>0.0302974537613158</c:v>
                </c:pt>
                <c:pt idx="41">
                  <c:v>0.0302507955941051</c:v>
                </c:pt>
                <c:pt idx="42">
                  <c:v>0.0302239298579669</c:v>
                </c:pt>
                <c:pt idx="43">
                  <c:v>0.0301688669765047</c:v>
                </c:pt>
                <c:pt idx="44">
                  <c:v>0.0301509003541946</c:v>
                </c:pt>
                <c:pt idx="45">
                  <c:v>0.0300399775129723</c:v>
                </c:pt>
              </c:numCache>
            </c:numRef>
          </c:yVal>
          <c:smooth val="0"/>
        </c:ser>
        <c:ser>
          <c:idx val="2"/>
          <c:order val="2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'データ処理シート No. 4'!$A$6:$A$51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4'!$D$6:$D$51</c:f>
              <c:numCache>
                <c:formatCode>0.0000_ </c:formatCode>
                <c:ptCount val="46"/>
                <c:pt idx="0">
                  <c:v>1.0</c:v>
                </c:pt>
                <c:pt idx="1">
                  <c:v>0.987148466518748</c:v>
                </c:pt>
                <c:pt idx="2">
                  <c:v>0.986466722403862</c:v>
                </c:pt>
                <c:pt idx="3">
                  <c:v>0.986501046418605</c:v>
                </c:pt>
                <c:pt idx="4">
                  <c:v>0.984995490081504</c:v>
                </c:pt>
                <c:pt idx="5">
                  <c:v>0.983953538735223</c:v>
                </c:pt>
                <c:pt idx="6">
                  <c:v>0.978421286110049</c:v>
                </c:pt>
                <c:pt idx="7">
                  <c:v>0.970983600004669</c:v>
                </c:pt>
                <c:pt idx="8">
                  <c:v>0.945530353146711</c:v>
                </c:pt>
                <c:pt idx="9">
                  <c:v>0.807542091813441</c:v>
                </c:pt>
                <c:pt idx="10">
                  <c:v>0.587173537832714</c:v>
                </c:pt>
                <c:pt idx="11">
                  <c:v>0.381100544886789</c:v>
                </c:pt>
                <c:pt idx="12">
                  <c:v>0.223629098805852</c:v>
                </c:pt>
                <c:pt idx="13">
                  <c:v>0.12111978852181</c:v>
                </c:pt>
                <c:pt idx="14">
                  <c:v>0.0665931659814644</c:v>
                </c:pt>
                <c:pt idx="15">
                  <c:v>0.0432429223580223</c:v>
                </c:pt>
                <c:pt idx="16">
                  <c:v>0.0350081910487423</c:v>
                </c:pt>
                <c:pt idx="17">
                  <c:v>0.0322508112544066</c:v>
                </c:pt>
                <c:pt idx="18">
                  <c:v>0.0314691668743106</c:v>
                </c:pt>
                <c:pt idx="19">
                  <c:v>0.0310748864811766</c:v>
                </c:pt>
                <c:pt idx="20">
                  <c:v>0.0309639549514548</c:v>
                </c:pt>
                <c:pt idx="21">
                  <c:v>0.030982170551899</c:v>
                </c:pt>
                <c:pt idx="22">
                  <c:v>0.0308628954717114</c:v>
                </c:pt>
                <c:pt idx="23">
                  <c:v>0.0306970266117981</c:v>
                </c:pt>
                <c:pt idx="24">
                  <c:v>0.0305591410915662</c:v>
                </c:pt>
                <c:pt idx="25">
                  <c:v>0.0306048589911129</c:v>
                </c:pt>
                <c:pt idx="26">
                  <c:v>0.0305510506646737</c:v>
                </c:pt>
                <c:pt idx="27">
                  <c:v>0.0304401899023258</c:v>
                </c:pt>
                <c:pt idx="28">
                  <c:v>0.0303755513066695</c:v>
                </c:pt>
                <c:pt idx="29">
                  <c:v>0.0303844400289261</c:v>
                </c:pt>
                <c:pt idx="30">
                  <c:v>0.0303574794022541</c:v>
                </c:pt>
                <c:pt idx="31">
                  <c:v>0.0302933752990291</c:v>
                </c:pt>
                <c:pt idx="32">
                  <c:v>0.0302467686095383</c:v>
                </c:pt>
                <c:pt idx="33">
                  <c:v>0.0301819260485597</c:v>
                </c:pt>
                <c:pt idx="34">
                  <c:v>0.030145521754877</c:v>
                </c:pt>
                <c:pt idx="35">
                  <c:v>0.030145568751847</c:v>
                </c:pt>
                <c:pt idx="36">
                  <c:v>0.030081598390408</c:v>
                </c:pt>
                <c:pt idx="37">
                  <c:v>0.0301087732992033</c:v>
                </c:pt>
                <c:pt idx="38">
                  <c:v>0.0300537183859472</c:v>
                </c:pt>
                <c:pt idx="39">
                  <c:v>0.0301087194847923</c:v>
                </c:pt>
                <c:pt idx="40">
                  <c:v>0.0299069275530542</c:v>
                </c:pt>
                <c:pt idx="41">
                  <c:v>0.0299803213104603</c:v>
                </c:pt>
                <c:pt idx="42">
                  <c:v>0.0298782357996266</c:v>
                </c:pt>
                <c:pt idx="43">
                  <c:v>0.02986959392734</c:v>
                </c:pt>
                <c:pt idx="44">
                  <c:v>0.0298791181346881</c:v>
                </c:pt>
                <c:pt idx="45">
                  <c:v>0.029787628883742</c:v>
                </c:pt>
              </c:numCache>
            </c:numRef>
          </c:yVal>
          <c:smooth val="0"/>
        </c:ser>
        <c:ser>
          <c:idx val="3"/>
          <c:order val="3"/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'データ処理シート No. 4'!$A$6:$A$51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4'!$E$6:$E$51</c:f>
              <c:numCache>
                <c:formatCode>0.0000_ </c:formatCode>
                <c:ptCount val="46"/>
                <c:pt idx="0">
                  <c:v>1.0</c:v>
                </c:pt>
                <c:pt idx="1">
                  <c:v>0.985294711354154</c:v>
                </c:pt>
                <c:pt idx="2">
                  <c:v>0.985851846112607</c:v>
                </c:pt>
                <c:pt idx="3">
                  <c:v>0.985657835567282</c:v>
                </c:pt>
                <c:pt idx="4">
                  <c:v>0.985966235400686</c:v>
                </c:pt>
                <c:pt idx="5">
                  <c:v>0.986371154744857</c:v>
                </c:pt>
                <c:pt idx="6">
                  <c:v>0.985037407363623</c:v>
                </c:pt>
                <c:pt idx="7">
                  <c:v>0.983865186079169</c:v>
                </c:pt>
                <c:pt idx="8">
                  <c:v>0.983607912820309</c:v>
                </c:pt>
                <c:pt idx="9">
                  <c:v>0.982517055291637</c:v>
                </c:pt>
                <c:pt idx="10">
                  <c:v>0.980810934539663</c:v>
                </c:pt>
                <c:pt idx="11">
                  <c:v>0.975344271127102</c:v>
                </c:pt>
                <c:pt idx="12">
                  <c:v>0.967187482457986</c:v>
                </c:pt>
                <c:pt idx="13">
                  <c:v>0.940600912877037</c:v>
                </c:pt>
                <c:pt idx="14">
                  <c:v>0.780501418772765</c:v>
                </c:pt>
                <c:pt idx="15">
                  <c:v>0.537698075144212</c:v>
                </c:pt>
                <c:pt idx="16">
                  <c:v>0.329199519594052</c:v>
                </c:pt>
                <c:pt idx="17">
                  <c:v>0.181663150742795</c:v>
                </c:pt>
                <c:pt idx="18">
                  <c:v>0.094855349218931</c:v>
                </c:pt>
                <c:pt idx="19">
                  <c:v>0.0542133205564459</c:v>
                </c:pt>
                <c:pt idx="20">
                  <c:v>0.038837937384369</c:v>
                </c:pt>
                <c:pt idx="21">
                  <c:v>0.033737030992693</c:v>
                </c:pt>
                <c:pt idx="22">
                  <c:v>0.03227030485822</c:v>
                </c:pt>
                <c:pt idx="23">
                  <c:v>0.031606481067961</c:v>
                </c:pt>
                <c:pt idx="24">
                  <c:v>0.031348289026985</c:v>
                </c:pt>
                <c:pt idx="25">
                  <c:v>0.0310249267214236</c:v>
                </c:pt>
                <c:pt idx="26">
                  <c:v>0.0309242468382851</c:v>
                </c:pt>
                <c:pt idx="27">
                  <c:v>0.0307859819320571</c:v>
                </c:pt>
                <c:pt idx="28">
                  <c:v>0.0307950099113181</c:v>
                </c:pt>
                <c:pt idx="29">
                  <c:v>0.0306474701942867</c:v>
                </c:pt>
                <c:pt idx="30">
                  <c:v>0.0306201667657487</c:v>
                </c:pt>
                <c:pt idx="31">
                  <c:v>0.0305459264007495</c:v>
                </c:pt>
                <c:pt idx="32">
                  <c:v>0.0305829751387105</c:v>
                </c:pt>
                <c:pt idx="33">
                  <c:v>0.0304261379473008</c:v>
                </c:pt>
                <c:pt idx="34">
                  <c:v>0.0304270523472244</c:v>
                </c:pt>
                <c:pt idx="35">
                  <c:v>0.0303711253920609</c:v>
                </c:pt>
                <c:pt idx="36">
                  <c:v>0.0303435790657212</c:v>
                </c:pt>
                <c:pt idx="37">
                  <c:v>0.0302788531876026</c:v>
                </c:pt>
                <c:pt idx="38">
                  <c:v>0.0301867150186867</c:v>
                </c:pt>
                <c:pt idx="39">
                  <c:v>0.0302694892146993</c:v>
                </c:pt>
                <c:pt idx="40">
                  <c:v>0.0301684432605691</c:v>
                </c:pt>
                <c:pt idx="41">
                  <c:v>0.0301588597969108</c:v>
                </c:pt>
                <c:pt idx="42">
                  <c:v>0.0301685472187622</c:v>
                </c:pt>
                <c:pt idx="43">
                  <c:v>0.0301500328211522</c:v>
                </c:pt>
                <c:pt idx="44">
                  <c:v>0.0300668950481285</c:v>
                </c:pt>
                <c:pt idx="45">
                  <c:v>0.0300209461655812</c:v>
                </c:pt>
              </c:numCache>
            </c:numRef>
          </c:yVal>
          <c:smooth val="0"/>
        </c:ser>
        <c:ser>
          <c:idx val="4"/>
          <c:order val="4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'データ処理シート No. 4'!$A$6:$A$51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4'!$F$6:$F$51</c:f>
              <c:numCache>
                <c:formatCode>0.0000_ </c:formatCode>
                <c:ptCount val="46"/>
                <c:pt idx="0">
                  <c:v>1.0</c:v>
                </c:pt>
                <c:pt idx="1">
                  <c:v>0.987335779505021</c:v>
                </c:pt>
                <c:pt idx="2">
                  <c:v>0.989029648594028</c:v>
                </c:pt>
                <c:pt idx="3">
                  <c:v>0.986660666111892</c:v>
                </c:pt>
                <c:pt idx="4">
                  <c:v>0.988333154331232</c:v>
                </c:pt>
                <c:pt idx="5">
                  <c:v>0.987465250656021</c:v>
                </c:pt>
                <c:pt idx="6">
                  <c:v>0.986445867277293</c:v>
                </c:pt>
                <c:pt idx="7">
                  <c:v>0.985867951432382</c:v>
                </c:pt>
                <c:pt idx="8">
                  <c:v>0.986256242340082</c:v>
                </c:pt>
                <c:pt idx="9">
                  <c:v>0.987113910332471</c:v>
                </c:pt>
                <c:pt idx="10">
                  <c:v>0.986188896226656</c:v>
                </c:pt>
                <c:pt idx="11">
                  <c:v>0.985174380948708</c:v>
                </c:pt>
                <c:pt idx="12">
                  <c:v>0.984542024813187</c:v>
                </c:pt>
                <c:pt idx="13">
                  <c:v>0.986375271316542</c:v>
                </c:pt>
                <c:pt idx="14">
                  <c:v>0.986504438061061</c:v>
                </c:pt>
                <c:pt idx="15">
                  <c:v>0.984915202661895</c:v>
                </c:pt>
                <c:pt idx="16">
                  <c:v>0.983816467536038</c:v>
                </c:pt>
                <c:pt idx="17">
                  <c:v>0.982235834532109</c:v>
                </c:pt>
                <c:pt idx="18">
                  <c:v>0.980886645221966</c:v>
                </c:pt>
                <c:pt idx="19">
                  <c:v>0.978720359928037</c:v>
                </c:pt>
                <c:pt idx="20">
                  <c:v>0.972369026506293</c:v>
                </c:pt>
                <c:pt idx="21">
                  <c:v>0.957401925382612</c:v>
                </c:pt>
                <c:pt idx="22">
                  <c:v>0.873117527809417</c:v>
                </c:pt>
                <c:pt idx="23">
                  <c:v>0.640777231956223</c:v>
                </c:pt>
                <c:pt idx="24">
                  <c:v>0.404804218678563</c:v>
                </c:pt>
                <c:pt idx="25">
                  <c:v>0.229174691725437</c:v>
                </c:pt>
                <c:pt idx="26">
                  <c:v>0.120022701970035</c:v>
                </c:pt>
                <c:pt idx="27">
                  <c:v>0.0648652042353324</c:v>
                </c:pt>
                <c:pt idx="28">
                  <c:v>0.0422329539673425</c:v>
                </c:pt>
                <c:pt idx="29">
                  <c:v>0.0343567295170094</c:v>
                </c:pt>
                <c:pt idx="30">
                  <c:v>0.0318284493248231</c:v>
                </c:pt>
                <c:pt idx="31">
                  <c:v>0.0310632475394085</c:v>
                </c:pt>
                <c:pt idx="32">
                  <c:v>0.0307585552341157</c:v>
                </c:pt>
                <c:pt idx="33">
                  <c:v>0.0307038869412866</c:v>
                </c:pt>
                <c:pt idx="34">
                  <c:v>0.0306112495525413</c:v>
                </c:pt>
                <c:pt idx="35">
                  <c:v>0.0305008306408265</c:v>
                </c:pt>
                <c:pt idx="36">
                  <c:v>0.0305563860573699</c:v>
                </c:pt>
                <c:pt idx="37">
                  <c:v>0.030574177946665</c:v>
                </c:pt>
                <c:pt idx="38">
                  <c:v>0.0305291163977979</c:v>
                </c:pt>
                <c:pt idx="39">
                  <c:v>0.0303990976920571</c:v>
                </c:pt>
                <c:pt idx="40">
                  <c:v>0.0304366549483881</c:v>
                </c:pt>
                <c:pt idx="41">
                  <c:v>0.0302620153925692</c:v>
                </c:pt>
                <c:pt idx="42">
                  <c:v>0.0303066717560252</c:v>
                </c:pt>
                <c:pt idx="43">
                  <c:v>0.0302803104971591</c:v>
                </c:pt>
                <c:pt idx="44">
                  <c:v>0.0302333947774265</c:v>
                </c:pt>
                <c:pt idx="45">
                  <c:v>0.030289614026267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38917632"/>
        <c:axId val="1738921456"/>
      </c:scatterChart>
      <c:valAx>
        <c:axId val="1738917632"/>
        <c:scaling>
          <c:orientation val="minMax"/>
          <c:max val="90.0"/>
          <c:min val="0.0"/>
        </c:scaling>
        <c:delete val="1"/>
        <c:axPos val="b"/>
        <c:numFmt formatCode="General" sourceLinked="1"/>
        <c:majorTickMark val="out"/>
        <c:minorTickMark val="none"/>
        <c:tickLblPos val="nextTo"/>
        <c:crossAx val="1738921456"/>
        <c:crosses val="autoZero"/>
        <c:crossBetween val="midCat"/>
      </c:valAx>
      <c:valAx>
        <c:axId val="1738921456"/>
        <c:scaling>
          <c:orientation val="minMax"/>
        </c:scaling>
        <c:delete val="1"/>
        <c:axPos val="l"/>
        <c:numFmt formatCode="0.0000_ " sourceLinked="1"/>
        <c:majorTickMark val="out"/>
        <c:minorTickMark val="none"/>
        <c:tickLblPos val="nextTo"/>
        <c:crossAx val="1738917632"/>
        <c:crosses val="autoZero"/>
        <c:crossBetween val="midCat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/>
    <c:pageMargins b="0.75" l="0.7" r="0.7" t="0.75" header="0.512" footer="0.51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0186702646298"/>
          <c:y val="0.0617976680487567"/>
          <c:w val="0.482865309115026"/>
          <c:h val="0.769661865698152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3'!$A$5:$A$8</c:f>
              <c:numCache>
                <c:formatCode>General</c:formatCode>
                <c:ptCount val="4"/>
                <c:pt idx="0">
                  <c:v>6.24</c:v>
                </c:pt>
                <c:pt idx="1">
                  <c:v>12.49</c:v>
                </c:pt>
                <c:pt idx="2">
                  <c:v>24.97</c:v>
                </c:pt>
                <c:pt idx="3">
                  <c:v>49.94</c:v>
                </c:pt>
              </c:numCache>
            </c:numRef>
          </c:xVal>
          <c:yVal>
            <c:numRef>
              <c:f>'データ処理シート No. 3'!$B$5:$B$8</c:f>
              <c:numCache>
                <c:formatCode>0.0_ </c:formatCode>
                <c:ptCount val="4"/>
                <c:pt idx="0">
                  <c:v>6.130731930765156</c:v>
                </c:pt>
                <c:pt idx="1">
                  <c:v>11.65752551745886</c:v>
                </c:pt>
                <c:pt idx="2">
                  <c:v>20.75794752129625</c:v>
                </c:pt>
                <c:pt idx="3">
                  <c:v>36.80756417175893</c:v>
                </c:pt>
              </c:numCache>
            </c:numRef>
          </c:yVal>
          <c:smooth val="0"/>
        </c:ser>
        <c:ser>
          <c:idx val="1"/>
          <c:order val="1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3'!$A$5:$A$8</c:f>
              <c:numCache>
                <c:formatCode>General</c:formatCode>
                <c:ptCount val="4"/>
                <c:pt idx="0">
                  <c:v>6.24</c:v>
                </c:pt>
                <c:pt idx="1">
                  <c:v>12.49</c:v>
                </c:pt>
                <c:pt idx="2">
                  <c:v>24.97</c:v>
                </c:pt>
                <c:pt idx="3">
                  <c:v>49.94</c:v>
                </c:pt>
              </c:numCache>
            </c:numRef>
          </c:xVal>
          <c:yVal>
            <c:numRef>
              <c:f>'データ処理シート No. 3'!$C$5:$C$8</c:f>
              <c:numCache>
                <c:formatCode>0.0_ </c:formatCode>
                <c:ptCount val="4"/>
                <c:pt idx="0">
                  <c:v>6.007559095443294</c:v>
                </c:pt>
                <c:pt idx="1">
                  <c:v>11.42625096093949</c:v>
                </c:pt>
                <c:pt idx="2">
                  <c:v>20.35025262382689</c:v>
                </c:pt>
                <c:pt idx="3">
                  <c:v>35.95642515591057</c:v>
                </c:pt>
              </c:numCache>
            </c:numRef>
          </c:yVal>
          <c:smooth val="0"/>
        </c:ser>
        <c:ser>
          <c:idx val="2"/>
          <c:order val="2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00"/>
                </a:solidFill>
                <a:prstDash val="solid"/>
              </a:ln>
            </c:spPr>
            <c:trendlineType val="power"/>
            <c:dispRSqr val="1"/>
            <c:dispEq val="1"/>
            <c:trendlineLbl>
              <c:layout>
                <c:manualLayout>
                  <c:x val="0.332383238054147"/>
                  <c:y val="0.270756829775511"/>
                </c:manualLayout>
              </c:layout>
              <c:numFmt formatCode="0.000000_ " sourceLinked="0"/>
              <c:spPr>
                <a:solidFill>
                  <a:srgbClr val="FFFF99"/>
                </a:solidFill>
                <a:ln w="3175">
                  <a:solidFill>
                    <a:srgbClr val="000000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ja-JP"/>
                </a:p>
              </c:txPr>
            </c:trendlineLbl>
          </c:trendline>
          <c:xVal>
            <c:numRef>
              <c:f>'データ処理シート No. 3'!$A$5:$A$8</c:f>
              <c:numCache>
                <c:formatCode>General</c:formatCode>
                <c:ptCount val="4"/>
                <c:pt idx="0">
                  <c:v>6.24</c:v>
                </c:pt>
                <c:pt idx="1">
                  <c:v>12.49</c:v>
                </c:pt>
                <c:pt idx="2">
                  <c:v>24.97</c:v>
                </c:pt>
                <c:pt idx="3">
                  <c:v>49.94</c:v>
                </c:pt>
              </c:numCache>
            </c:numRef>
          </c:xVal>
          <c:yVal>
            <c:numRef>
              <c:f>'データ処理シート No. 3'!$F$5:$F$8</c:f>
              <c:numCache>
                <c:formatCode>0.0_ </c:formatCode>
                <c:ptCount val="4"/>
                <c:pt idx="0">
                  <c:v>5.798284485737552</c:v>
                </c:pt>
                <c:pt idx="1">
                  <c:v>11.32464498728331</c:v>
                </c:pt>
                <c:pt idx="2">
                  <c:v>20.41277648849048</c:v>
                </c:pt>
                <c:pt idx="3">
                  <c:v>36.47633081697961</c:v>
                </c:pt>
              </c:numCache>
            </c:numRef>
          </c:yVal>
          <c:smooth val="0"/>
        </c:ser>
        <c:ser>
          <c:idx val="3"/>
          <c:order val="3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3'!$A$5:$A$8</c:f>
              <c:numCache>
                <c:formatCode>General</c:formatCode>
                <c:ptCount val="4"/>
                <c:pt idx="0">
                  <c:v>6.24</c:v>
                </c:pt>
                <c:pt idx="1">
                  <c:v>12.49</c:v>
                </c:pt>
                <c:pt idx="2">
                  <c:v>24.97</c:v>
                </c:pt>
                <c:pt idx="3">
                  <c:v>49.94</c:v>
                </c:pt>
              </c:numCache>
            </c:numRef>
          </c:xVal>
          <c:yVal>
            <c:numRef>
              <c:f>'データ処理シート No. 3'!$D$5:$D$8</c:f>
              <c:numCache>
                <c:formatCode>0.0_ </c:formatCode>
                <c:ptCount val="4"/>
                <c:pt idx="0">
                  <c:v>5.552750951757668</c:v>
                </c:pt>
                <c:pt idx="1">
                  <c:v>11.19501432235949</c:v>
                </c:pt>
                <c:pt idx="2">
                  <c:v>20.4893384573534</c:v>
                </c:pt>
                <c:pt idx="3">
                  <c:v>37.15524632288362</c:v>
                </c:pt>
              </c:numCache>
            </c:numRef>
          </c:yVal>
          <c:smooth val="0"/>
        </c:ser>
        <c:ser>
          <c:idx val="4"/>
          <c:order val="4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3'!$A$5:$A$8</c:f>
              <c:numCache>
                <c:formatCode>General</c:formatCode>
                <c:ptCount val="4"/>
                <c:pt idx="0">
                  <c:v>6.24</c:v>
                </c:pt>
                <c:pt idx="1">
                  <c:v>12.49</c:v>
                </c:pt>
                <c:pt idx="2">
                  <c:v>24.97</c:v>
                </c:pt>
                <c:pt idx="3">
                  <c:v>49.94</c:v>
                </c:pt>
              </c:numCache>
            </c:numRef>
          </c:xVal>
          <c:yVal>
            <c:numRef>
              <c:f>'データ処理シート No. 3'!$E$5:$E$8</c:f>
              <c:numCache>
                <c:formatCode>0.0_ </c:formatCode>
                <c:ptCount val="4"/>
                <c:pt idx="0">
                  <c:v>5.50209596498409</c:v>
                </c:pt>
                <c:pt idx="1">
                  <c:v>11.01978914837542</c:v>
                </c:pt>
                <c:pt idx="2">
                  <c:v>20.05356735148538</c:v>
                </c:pt>
                <c:pt idx="3">
                  <c:v>35.98608761736537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38055280"/>
        <c:axId val="1738066496"/>
      </c:scatterChart>
      <c:valAx>
        <c:axId val="1738055280"/>
        <c:scaling>
          <c:logBase val="10.0"/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altLang="ja-JP"/>
                  <a:t>Trolox (uM)</a:t>
                </a:r>
              </a:p>
            </c:rich>
          </c:tx>
          <c:layout>
            <c:manualLayout>
              <c:xMode val="edge"/>
              <c:yMode val="edge"/>
              <c:x val="0.30841072436039"/>
              <c:y val="0.88202158718924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ja-JP"/>
          </a:p>
        </c:txPr>
        <c:crossAx val="1738066496"/>
        <c:crosses val="autoZero"/>
        <c:crossBetween val="midCat"/>
      </c:valAx>
      <c:valAx>
        <c:axId val="1738066496"/>
        <c:scaling>
          <c:logBase val="10.0"/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altLang="ja-JP"/>
                  <a:t>net AUC</a:t>
                </a:r>
              </a:p>
            </c:rich>
          </c:tx>
          <c:layout>
            <c:manualLayout>
              <c:xMode val="edge"/>
              <c:yMode val="edge"/>
              <c:x val="0.0124610591900311"/>
              <c:y val="0.34269618685304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ja-JP"/>
          </a:p>
        </c:txPr>
        <c:crossAx val="1738055280"/>
        <c:crosses val="autoZero"/>
        <c:crossBetween val="midCat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ja-JP"/>
    </a:p>
  </c:txPr>
  <c:printSettings>
    <c:headerFooter/>
    <c:pageMargins b="0.75" l="0.7" r="0.7" t="0.75" header="0.512" footer="0.51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0760235003533619"/>
          <c:y val="0.123808948061067"/>
          <c:w val="0.853802388583911"/>
          <c:h val="0.761901218837338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2'!$A$7:$A$52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2'!$B$7:$B$52</c:f>
              <c:numCache>
                <c:formatCode>0.000_ </c:formatCode>
                <c:ptCount val="46"/>
                <c:pt idx="0">
                  <c:v>1.0</c:v>
                </c:pt>
                <c:pt idx="1">
                  <c:v>0.856498294266535</c:v>
                </c:pt>
                <c:pt idx="2">
                  <c:v>0.732254869593925</c:v>
                </c:pt>
                <c:pt idx="3">
                  <c:v>0.577418289864642</c:v>
                </c:pt>
                <c:pt idx="4">
                  <c:v>0.419206925644694</c:v>
                </c:pt>
                <c:pt idx="5">
                  <c:v>0.280400572246066</c:v>
                </c:pt>
                <c:pt idx="6">
                  <c:v>0.17211400902388</c:v>
                </c:pt>
                <c:pt idx="7">
                  <c:v>0.0997762371152929</c:v>
                </c:pt>
                <c:pt idx="8">
                  <c:v>0.0603426139906826</c:v>
                </c:pt>
                <c:pt idx="9">
                  <c:v>0.0421481236931881</c:v>
                </c:pt>
                <c:pt idx="10">
                  <c:v>0.0358020615531345</c:v>
                </c:pt>
                <c:pt idx="11">
                  <c:v>0.0334910678258318</c:v>
                </c:pt>
                <c:pt idx="12">
                  <c:v>0.0327574190235134</c:v>
                </c:pt>
                <c:pt idx="13">
                  <c:v>0.0325740068229339</c:v>
                </c:pt>
                <c:pt idx="14">
                  <c:v>0.0320971351014269</c:v>
                </c:pt>
                <c:pt idx="15">
                  <c:v>0.0320237702211951</c:v>
                </c:pt>
                <c:pt idx="16">
                  <c:v>0.0320971351014269</c:v>
                </c:pt>
                <c:pt idx="17">
                  <c:v>0.0319504053409633</c:v>
                </c:pt>
                <c:pt idx="18">
                  <c:v>0.0318770404607314</c:v>
                </c:pt>
                <c:pt idx="19">
                  <c:v>0.0317669931403837</c:v>
                </c:pt>
                <c:pt idx="20">
                  <c:v>0.0318036755804996</c:v>
                </c:pt>
                <c:pt idx="21">
                  <c:v>0.0316569458200359</c:v>
                </c:pt>
                <c:pt idx="22">
                  <c:v>0.03162026337992</c:v>
                </c:pt>
                <c:pt idx="23">
                  <c:v>0.0314001687392245</c:v>
                </c:pt>
                <c:pt idx="24">
                  <c:v>0.0311433916584131</c:v>
                </c:pt>
                <c:pt idx="25">
                  <c:v>0.0309232970177176</c:v>
                </c:pt>
                <c:pt idx="26">
                  <c:v>0.0308499321374858</c:v>
                </c:pt>
                <c:pt idx="27">
                  <c:v>0.0308499321374858</c:v>
                </c:pt>
                <c:pt idx="28">
                  <c:v>0.0307765672572539</c:v>
                </c:pt>
                <c:pt idx="29">
                  <c:v>0.0305564726165584</c:v>
                </c:pt>
                <c:pt idx="30">
                  <c:v>0.030739884817138</c:v>
                </c:pt>
                <c:pt idx="31">
                  <c:v>0.0306298374967903</c:v>
                </c:pt>
                <c:pt idx="32">
                  <c:v>0.0306665199369062</c:v>
                </c:pt>
                <c:pt idx="33">
                  <c:v>0.0304464252962107</c:v>
                </c:pt>
                <c:pt idx="34">
                  <c:v>0.0304464252962107</c:v>
                </c:pt>
                <c:pt idx="35">
                  <c:v>0.0303363779758629</c:v>
                </c:pt>
                <c:pt idx="36">
                  <c:v>0.0304464252962107</c:v>
                </c:pt>
                <c:pt idx="37">
                  <c:v>0.0303363779758629</c:v>
                </c:pt>
                <c:pt idx="38">
                  <c:v>0.0303363779758629</c:v>
                </c:pt>
                <c:pt idx="39">
                  <c:v>0.0301529657752834</c:v>
                </c:pt>
                <c:pt idx="40">
                  <c:v>0.0302630130956311</c:v>
                </c:pt>
                <c:pt idx="41">
                  <c:v>0.0301896482153993</c:v>
                </c:pt>
                <c:pt idx="42">
                  <c:v>0.0300429184549356</c:v>
                </c:pt>
                <c:pt idx="43">
                  <c:v>0.0302630130956311</c:v>
                </c:pt>
                <c:pt idx="44">
                  <c:v>0.0301896482153993</c:v>
                </c:pt>
                <c:pt idx="45">
                  <c:v>0.0301529657752834</c:v>
                </c:pt>
              </c:numCache>
            </c:numRef>
          </c:yVal>
          <c:smooth val="0"/>
        </c:ser>
        <c:ser>
          <c:idx val="1"/>
          <c:order val="1"/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2'!$A$7:$A$52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2'!$C$7:$C$52</c:f>
              <c:numCache>
                <c:formatCode>0.000_ </c:formatCode>
                <c:ptCount val="46"/>
                <c:pt idx="0">
                  <c:v>1.0</c:v>
                </c:pt>
                <c:pt idx="1">
                  <c:v>0.789861953107881</c:v>
                </c:pt>
                <c:pt idx="2">
                  <c:v>0.660689504053758</c:v>
                </c:pt>
                <c:pt idx="3">
                  <c:v>0.505076327514426</c:v>
                </c:pt>
                <c:pt idx="4">
                  <c:v>0.356438536264699</c:v>
                </c:pt>
                <c:pt idx="5">
                  <c:v>0.230772040026295</c:v>
                </c:pt>
                <c:pt idx="6">
                  <c:v>0.137973851435249</c:v>
                </c:pt>
                <c:pt idx="7">
                  <c:v>0.0801986706595574</c:v>
                </c:pt>
                <c:pt idx="8">
                  <c:v>0.0507997954860857</c:v>
                </c:pt>
                <c:pt idx="9">
                  <c:v>0.0386750419983931</c:v>
                </c:pt>
                <c:pt idx="10">
                  <c:v>0.0343291213205756</c:v>
                </c:pt>
                <c:pt idx="11">
                  <c:v>0.0329413483310204</c:v>
                </c:pt>
                <c:pt idx="12">
                  <c:v>0.0324665838872252</c:v>
                </c:pt>
                <c:pt idx="13">
                  <c:v>0.0321379008107516</c:v>
                </c:pt>
                <c:pt idx="14">
                  <c:v>0.0322839821780732</c:v>
                </c:pt>
                <c:pt idx="15">
                  <c:v>0.0321013804689212</c:v>
                </c:pt>
                <c:pt idx="16">
                  <c:v>0.0318822584179388</c:v>
                </c:pt>
                <c:pt idx="17">
                  <c:v>0.0315535753414652</c:v>
                </c:pt>
                <c:pt idx="18">
                  <c:v>0.0317726973924476</c:v>
                </c:pt>
                <c:pt idx="19">
                  <c:v>0.0317726973924476</c:v>
                </c:pt>
                <c:pt idx="20">
                  <c:v>0.0315535753414652</c:v>
                </c:pt>
                <c:pt idx="21">
                  <c:v>0.0315535753414652</c:v>
                </c:pt>
                <c:pt idx="22">
                  <c:v>0.0314074939741436</c:v>
                </c:pt>
                <c:pt idx="23">
                  <c:v>0.0315535753414652</c:v>
                </c:pt>
                <c:pt idx="24">
                  <c:v>0.0313709736323132</c:v>
                </c:pt>
                <c:pt idx="25">
                  <c:v>0.0311883719231612</c:v>
                </c:pt>
                <c:pt idx="26">
                  <c:v>0.0309692498721788</c:v>
                </c:pt>
                <c:pt idx="27">
                  <c:v>0.030896209188518</c:v>
                </c:pt>
                <c:pt idx="28">
                  <c:v>0.0309692498721788</c:v>
                </c:pt>
                <c:pt idx="29">
                  <c:v>0.0308596888466876</c:v>
                </c:pt>
                <c:pt idx="30">
                  <c:v>0.0309327295303484</c:v>
                </c:pt>
                <c:pt idx="31">
                  <c:v>0.0308596888466876</c:v>
                </c:pt>
                <c:pt idx="32">
                  <c:v>0.0309327295303484</c:v>
                </c:pt>
                <c:pt idx="33">
                  <c:v>0.030896209188518</c:v>
                </c:pt>
                <c:pt idx="34">
                  <c:v>0.0308231685048572</c:v>
                </c:pt>
                <c:pt idx="35">
                  <c:v>0.0308231685048572</c:v>
                </c:pt>
                <c:pt idx="36">
                  <c:v>0.0306040464538748</c:v>
                </c:pt>
                <c:pt idx="37">
                  <c:v>0.030713607479366</c:v>
                </c:pt>
                <c:pt idx="38">
                  <c:v>0.0306770871375356</c:v>
                </c:pt>
                <c:pt idx="39">
                  <c:v>0.0306405667957052</c:v>
                </c:pt>
                <c:pt idx="40">
                  <c:v>0.0306770871375356</c:v>
                </c:pt>
                <c:pt idx="41">
                  <c:v>0.030713607479366</c:v>
                </c:pt>
                <c:pt idx="42">
                  <c:v>0.0306040464538748</c:v>
                </c:pt>
                <c:pt idx="43">
                  <c:v>0.0306040464538748</c:v>
                </c:pt>
                <c:pt idx="44">
                  <c:v>0.0305675261120444</c:v>
                </c:pt>
                <c:pt idx="45">
                  <c:v>0.0306040464538748</c:v>
                </c:pt>
              </c:numCache>
            </c:numRef>
          </c:yVal>
          <c:smooth val="0"/>
        </c:ser>
        <c:ser>
          <c:idx val="2"/>
          <c:order val="2"/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2'!$A$7:$A$52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2'!$D$7:$D$52</c:f>
              <c:numCache>
                <c:formatCode>0.000_ </c:formatCode>
                <c:ptCount val="46"/>
                <c:pt idx="0">
                  <c:v>1.0</c:v>
                </c:pt>
                <c:pt idx="1">
                  <c:v>0.80450342976439</c:v>
                </c:pt>
                <c:pt idx="2">
                  <c:v>0.663622129436326</c:v>
                </c:pt>
                <c:pt idx="3">
                  <c:v>0.507567849686848</c:v>
                </c:pt>
                <c:pt idx="4">
                  <c:v>0.358410378765285</c:v>
                </c:pt>
                <c:pt idx="5">
                  <c:v>0.234230539815091</c:v>
                </c:pt>
                <c:pt idx="6">
                  <c:v>0.141738741425589</c:v>
                </c:pt>
                <c:pt idx="7">
                  <c:v>0.0829853862212943</c:v>
                </c:pt>
                <c:pt idx="8">
                  <c:v>0.052713987473904</c:v>
                </c:pt>
                <c:pt idx="9">
                  <c:v>0.0397405308678795</c:v>
                </c:pt>
                <c:pt idx="10">
                  <c:v>0.0348941246644796</c:v>
                </c:pt>
                <c:pt idx="11">
                  <c:v>0.033067402326275</c:v>
                </c:pt>
                <c:pt idx="12">
                  <c:v>0.0324336415150611</c:v>
                </c:pt>
                <c:pt idx="13">
                  <c:v>0.0321354011333134</c:v>
                </c:pt>
                <c:pt idx="14">
                  <c:v>0.0320235609901581</c:v>
                </c:pt>
                <c:pt idx="15">
                  <c:v>0.0317998807038473</c:v>
                </c:pt>
                <c:pt idx="16">
                  <c:v>0.0317626006561288</c:v>
                </c:pt>
                <c:pt idx="17">
                  <c:v>0.0315389203698181</c:v>
                </c:pt>
                <c:pt idx="18">
                  <c:v>0.0314643602743811</c:v>
                </c:pt>
                <c:pt idx="19">
                  <c:v>0.0315389203698181</c:v>
                </c:pt>
                <c:pt idx="20">
                  <c:v>0.0315389203698181</c:v>
                </c:pt>
                <c:pt idx="21">
                  <c:v>0.0312779600357888</c:v>
                </c:pt>
                <c:pt idx="22">
                  <c:v>0.0311661198926335</c:v>
                </c:pt>
                <c:pt idx="23">
                  <c:v>0.0309424396063227</c:v>
                </c:pt>
                <c:pt idx="24">
                  <c:v>0.0307187593200119</c:v>
                </c:pt>
                <c:pt idx="25">
                  <c:v>0.0306814792722935</c:v>
                </c:pt>
                <c:pt idx="26">
                  <c:v>0.0303832388905458</c:v>
                </c:pt>
                <c:pt idx="27">
                  <c:v>0.0304577989859827</c:v>
                </c:pt>
                <c:pt idx="28">
                  <c:v>0.0304205189382642</c:v>
                </c:pt>
                <c:pt idx="29">
                  <c:v>0.0301968386519535</c:v>
                </c:pt>
                <c:pt idx="30">
                  <c:v>0.0302341186996719</c:v>
                </c:pt>
                <c:pt idx="31">
                  <c:v>0.030159558604235</c:v>
                </c:pt>
                <c:pt idx="32">
                  <c:v>0.030159558604235</c:v>
                </c:pt>
                <c:pt idx="33">
                  <c:v>0.030159558604235</c:v>
                </c:pt>
                <c:pt idx="34">
                  <c:v>0.0299731583656427</c:v>
                </c:pt>
                <c:pt idx="35">
                  <c:v>0.0300104384133612</c:v>
                </c:pt>
                <c:pt idx="36">
                  <c:v>0.0299358783179242</c:v>
                </c:pt>
                <c:pt idx="37">
                  <c:v>0.0300477184610796</c:v>
                </c:pt>
                <c:pt idx="38">
                  <c:v>0.0299731583656427</c:v>
                </c:pt>
                <c:pt idx="39">
                  <c:v>0.0298240381747689</c:v>
                </c:pt>
                <c:pt idx="40">
                  <c:v>0.0298240381747689</c:v>
                </c:pt>
                <c:pt idx="41">
                  <c:v>0.029674917983895</c:v>
                </c:pt>
                <c:pt idx="42">
                  <c:v>0.029674917983895</c:v>
                </c:pt>
                <c:pt idx="43">
                  <c:v>0.0298613182224873</c:v>
                </c:pt>
                <c:pt idx="44">
                  <c:v>0.0297867581270504</c:v>
                </c:pt>
                <c:pt idx="45">
                  <c:v>0.029674917983895</c:v>
                </c:pt>
              </c:numCache>
            </c:numRef>
          </c:yVal>
          <c:smooth val="0"/>
        </c:ser>
        <c:ser>
          <c:idx val="3"/>
          <c:order val="3"/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2'!$A$7:$A$52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2'!$E$7:$E$52</c:f>
              <c:numCache>
                <c:formatCode>0.000_ </c:formatCode>
                <c:ptCount val="46"/>
                <c:pt idx="0">
                  <c:v>1.0</c:v>
                </c:pt>
                <c:pt idx="1">
                  <c:v>0.748782935077483</c:v>
                </c:pt>
                <c:pt idx="2">
                  <c:v>0.60897840871084</c:v>
                </c:pt>
                <c:pt idx="3">
                  <c:v>0.456910327399755</c:v>
                </c:pt>
                <c:pt idx="4">
                  <c:v>0.314838901482775</c:v>
                </c:pt>
                <c:pt idx="5">
                  <c:v>0.199041212977071</c:v>
                </c:pt>
                <c:pt idx="6">
                  <c:v>0.117284180014122</c:v>
                </c:pt>
                <c:pt idx="7">
                  <c:v>0.0695306403062172</c:v>
                </c:pt>
                <c:pt idx="8">
                  <c:v>0.0461183990486454</c:v>
                </c:pt>
                <c:pt idx="9">
                  <c:v>0.0369764762718793</c:v>
                </c:pt>
                <c:pt idx="10">
                  <c:v>0.0341521424058865</c:v>
                </c:pt>
                <c:pt idx="11">
                  <c:v>0.0328514623360214</c:v>
                </c:pt>
                <c:pt idx="12">
                  <c:v>0.0324798394589171</c:v>
                </c:pt>
                <c:pt idx="13">
                  <c:v>0.0323683525957858</c:v>
                </c:pt>
                <c:pt idx="14">
                  <c:v>0.0320338920063919</c:v>
                </c:pt>
                <c:pt idx="15">
                  <c:v>0.031959567430971</c:v>
                </c:pt>
                <c:pt idx="16">
                  <c:v>0.0319967297186815</c:v>
                </c:pt>
                <c:pt idx="17">
                  <c:v>0.0318480805678397</c:v>
                </c:pt>
                <c:pt idx="18">
                  <c:v>0.0320338920063919</c:v>
                </c:pt>
                <c:pt idx="19">
                  <c:v>0.0319224051432606</c:v>
                </c:pt>
                <c:pt idx="20">
                  <c:v>0.031699431416998</c:v>
                </c:pt>
                <c:pt idx="21">
                  <c:v>0.031699431416998</c:v>
                </c:pt>
                <c:pt idx="22">
                  <c:v>0.0317737559924189</c:v>
                </c:pt>
                <c:pt idx="23">
                  <c:v>0.0315879445538667</c:v>
                </c:pt>
                <c:pt idx="24">
                  <c:v>0.0313278085398937</c:v>
                </c:pt>
                <c:pt idx="25">
                  <c:v>0.0313278085398937</c:v>
                </c:pt>
                <c:pt idx="26">
                  <c:v>0.030919023375079</c:v>
                </c:pt>
                <c:pt idx="27">
                  <c:v>0.0311048348136311</c:v>
                </c:pt>
                <c:pt idx="28">
                  <c:v>0.0311419971013416</c:v>
                </c:pt>
                <c:pt idx="29">
                  <c:v>0.0308446987996581</c:v>
                </c:pt>
                <c:pt idx="30">
                  <c:v>0.0309933479504998</c:v>
                </c:pt>
                <c:pt idx="31">
                  <c:v>0.0309561856627894</c:v>
                </c:pt>
                <c:pt idx="32">
                  <c:v>0.030919023375079</c:v>
                </c:pt>
                <c:pt idx="33">
                  <c:v>0.0308075365119477</c:v>
                </c:pt>
                <c:pt idx="34">
                  <c:v>0.0308818610873685</c:v>
                </c:pt>
                <c:pt idx="35">
                  <c:v>0.030919023375079</c:v>
                </c:pt>
                <c:pt idx="36">
                  <c:v>0.0308818610873685</c:v>
                </c:pt>
                <c:pt idx="37">
                  <c:v>0.0307332119365268</c:v>
                </c:pt>
                <c:pt idx="38">
                  <c:v>0.0306588873611059</c:v>
                </c:pt>
                <c:pt idx="39">
                  <c:v>0.0308075365119477</c:v>
                </c:pt>
                <c:pt idx="40">
                  <c:v>0.0306960496488164</c:v>
                </c:pt>
                <c:pt idx="41">
                  <c:v>0.0306588873611059</c:v>
                </c:pt>
                <c:pt idx="42">
                  <c:v>0.0306960496488164</c:v>
                </c:pt>
                <c:pt idx="43">
                  <c:v>0.0304730759225538</c:v>
                </c:pt>
                <c:pt idx="44">
                  <c:v>0.0307332119365268</c:v>
                </c:pt>
                <c:pt idx="45">
                  <c:v>0.0305845627856851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38100000"/>
        <c:axId val="1738108896"/>
      </c:scatterChart>
      <c:valAx>
        <c:axId val="1738100000"/>
        <c:scaling>
          <c:orientation val="minMax"/>
          <c:max val="90.0"/>
          <c:min val="0.0"/>
        </c:scaling>
        <c:delete val="1"/>
        <c:axPos val="b"/>
        <c:numFmt formatCode="General" sourceLinked="1"/>
        <c:majorTickMark val="out"/>
        <c:minorTickMark val="none"/>
        <c:tickLblPos val="nextTo"/>
        <c:crossAx val="1738108896"/>
        <c:crosses val="autoZero"/>
        <c:crossBetween val="midCat"/>
      </c:valAx>
      <c:valAx>
        <c:axId val="1738108896"/>
        <c:scaling>
          <c:orientation val="minMax"/>
        </c:scaling>
        <c:delete val="1"/>
        <c:axPos val="l"/>
        <c:numFmt formatCode="0.000_ " sourceLinked="1"/>
        <c:majorTickMark val="out"/>
        <c:minorTickMark val="none"/>
        <c:tickLblPos val="nextTo"/>
        <c:crossAx val="1738100000"/>
        <c:crosses val="autoZero"/>
        <c:crossBetween val="midCat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4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/>
    <c:pageMargins b="0.75" l="0.7" r="0.7" t="0.75" header="0.512" footer="0.51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0783133106007849"/>
          <c:y val="0.123808948061067"/>
          <c:w val="0.849398214977744"/>
          <c:h val="0.761901218837338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2'!$A$7:$A$52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2'!$F$7:$F$52</c:f>
              <c:numCache>
                <c:formatCode>0.000_ </c:formatCode>
                <c:ptCount val="46"/>
                <c:pt idx="0">
                  <c:v>1.0</c:v>
                </c:pt>
                <c:pt idx="1">
                  <c:v>0.982288281050287</c:v>
                </c:pt>
                <c:pt idx="2">
                  <c:v>0.984698535587773</c:v>
                </c:pt>
                <c:pt idx="3">
                  <c:v>0.978453785195194</c:v>
                </c:pt>
                <c:pt idx="4">
                  <c:v>0.971076945550159</c:v>
                </c:pt>
                <c:pt idx="5">
                  <c:v>0.946024905963554</c:v>
                </c:pt>
                <c:pt idx="6">
                  <c:v>0.831501296424789</c:v>
                </c:pt>
                <c:pt idx="7">
                  <c:v>0.634663842530037</c:v>
                </c:pt>
                <c:pt idx="8">
                  <c:v>0.436000438228098</c:v>
                </c:pt>
                <c:pt idx="9">
                  <c:v>0.272139648687142</c:v>
                </c:pt>
                <c:pt idx="10">
                  <c:v>0.155059708578315</c:v>
                </c:pt>
                <c:pt idx="11">
                  <c:v>0.0851988459993426</c:v>
                </c:pt>
                <c:pt idx="12">
                  <c:v>0.0515648394989592</c:v>
                </c:pt>
                <c:pt idx="13">
                  <c:v>0.038454515575357</c:v>
                </c:pt>
                <c:pt idx="14">
                  <c:v>0.0335244494759522</c:v>
                </c:pt>
                <c:pt idx="15">
                  <c:v>0.0321732461746339</c:v>
                </c:pt>
                <c:pt idx="16">
                  <c:v>0.0319176131176277</c:v>
                </c:pt>
                <c:pt idx="17">
                  <c:v>0.0314428660117591</c:v>
                </c:pt>
                <c:pt idx="18">
                  <c:v>0.0311872329547529</c:v>
                </c:pt>
                <c:pt idx="19">
                  <c:v>0.0312967899791842</c:v>
                </c:pt>
                <c:pt idx="20">
                  <c:v>0.0311141949384655</c:v>
                </c:pt>
                <c:pt idx="21">
                  <c:v>0.0311507139466092</c:v>
                </c:pt>
                <c:pt idx="22">
                  <c:v>0.031041156922178</c:v>
                </c:pt>
                <c:pt idx="23">
                  <c:v>0.0309681189058905</c:v>
                </c:pt>
                <c:pt idx="24">
                  <c:v>0.031041156922178</c:v>
                </c:pt>
                <c:pt idx="25">
                  <c:v>0.030895080889603</c:v>
                </c:pt>
                <c:pt idx="26">
                  <c:v>0.0307855238651718</c:v>
                </c:pt>
                <c:pt idx="27">
                  <c:v>0.0306029288244531</c:v>
                </c:pt>
                <c:pt idx="28">
                  <c:v>0.0307124858488843</c:v>
                </c:pt>
                <c:pt idx="29">
                  <c:v>0.0307124858488843</c:v>
                </c:pt>
                <c:pt idx="30">
                  <c:v>0.0306759668407406</c:v>
                </c:pt>
                <c:pt idx="31">
                  <c:v>0.0305664098163094</c:v>
                </c:pt>
                <c:pt idx="32">
                  <c:v>0.0306029288244531</c:v>
                </c:pt>
                <c:pt idx="33">
                  <c:v>0.0306029288244531</c:v>
                </c:pt>
                <c:pt idx="34">
                  <c:v>0.0304203337837344</c:v>
                </c:pt>
                <c:pt idx="35">
                  <c:v>0.0304203337837344</c:v>
                </c:pt>
                <c:pt idx="36">
                  <c:v>0.0302742577511595</c:v>
                </c:pt>
                <c:pt idx="37">
                  <c:v>0.0301647007267283</c:v>
                </c:pt>
                <c:pt idx="38">
                  <c:v>0.0303107767593032</c:v>
                </c:pt>
                <c:pt idx="39">
                  <c:v>0.0303838147755907</c:v>
                </c:pt>
                <c:pt idx="40">
                  <c:v>0.030347295767447</c:v>
                </c:pt>
                <c:pt idx="41">
                  <c:v>0.0302377387430157</c:v>
                </c:pt>
                <c:pt idx="42">
                  <c:v>0.030201219734872</c:v>
                </c:pt>
                <c:pt idx="43">
                  <c:v>0.0301281817185845</c:v>
                </c:pt>
                <c:pt idx="44">
                  <c:v>0.0301281817185845</c:v>
                </c:pt>
                <c:pt idx="45">
                  <c:v>0.0300186246941533</c:v>
                </c:pt>
              </c:numCache>
            </c:numRef>
          </c:yVal>
          <c:smooth val="0"/>
        </c:ser>
        <c:ser>
          <c:idx val="1"/>
          <c:order val="1"/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2'!$A$7:$A$52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2'!$G$7:$G$52</c:f>
              <c:numCache>
                <c:formatCode>0.000_ </c:formatCode>
                <c:ptCount val="46"/>
                <c:pt idx="0">
                  <c:v>1.0</c:v>
                </c:pt>
                <c:pt idx="1">
                  <c:v>0.981581050643028</c:v>
                </c:pt>
                <c:pt idx="2">
                  <c:v>0.983252197921965</c:v>
                </c:pt>
                <c:pt idx="3">
                  <c:v>0.979146988301969</c:v>
                </c:pt>
                <c:pt idx="4">
                  <c:v>0.968720482452954</c:v>
                </c:pt>
                <c:pt idx="5">
                  <c:v>0.943871249000945</c:v>
                </c:pt>
                <c:pt idx="6">
                  <c:v>0.82006103320497</c:v>
                </c:pt>
                <c:pt idx="7">
                  <c:v>0.621630458475623</c:v>
                </c:pt>
                <c:pt idx="8">
                  <c:v>0.423599505921674</c:v>
                </c:pt>
                <c:pt idx="9">
                  <c:v>0.262842403545739</c:v>
                </c:pt>
                <c:pt idx="10">
                  <c:v>0.148732107825329</c:v>
                </c:pt>
                <c:pt idx="11">
                  <c:v>0.0816682409358425</c:v>
                </c:pt>
                <c:pt idx="12">
                  <c:v>0.0498437840587081</c:v>
                </c:pt>
                <c:pt idx="13">
                  <c:v>0.0376371430647388</c:v>
                </c:pt>
                <c:pt idx="14">
                  <c:v>0.0334956041560706</c:v>
                </c:pt>
                <c:pt idx="15">
                  <c:v>0.0319697740318245</c:v>
                </c:pt>
                <c:pt idx="16">
                  <c:v>0.0316791397224442</c:v>
                </c:pt>
                <c:pt idx="17">
                  <c:v>0.0314974932790816</c:v>
                </c:pt>
                <c:pt idx="18">
                  <c:v>0.0312431882583739</c:v>
                </c:pt>
                <c:pt idx="19">
                  <c:v>0.0313158468357189</c:v>
                </c:pt>
                <c:pt idx="20">
                  <c:v>0.0311342003923563</c:v>
                </c:pt>
                <c:pt idx="21">
                  <c:v>0.0311342003923563</c:v>
                </c:pt>
                <c:pt idx="22">
                  <c:v>0.0310252125263387</c:v>
                </c:pt>
                <c:pt idx="23">
                  <c:v>0.0309888832376662</c:v>
                </c:pt>
                <c:pt idx="24">
                  <c:v>0.0309162246603211</c:v>
                </c:pt>
                <c:pt idx="25">
                  <c:v>0.0309888832376662</c:v>
                </c:pt>
                <c:pt idx="26">
                  <c:v>0.0308435660829761</c:v>
                </c:pt>
                <c:pt idx="27">
                  <c:v>0.0307345782169585</c:v>
                </c:pt>
                <c:pt idx="28">
                  <c:v>0.0307345782169585</c:v>
                </c:pt>
                <c:pt idx="29">
                  <c:v>0.030770907505631</c:v>
                </c:pt>
                <c:pt idx="30">
                  <c:v>0.0305892610622684</c:v>
                </c:pt>
                <c:pt idx="31">
                  <c:v>0.0306255903509409</c:v>
                </c:pt>
                <c:pt idx="32">
                  <c:v>0.0306255903509409</c:v>
                </c:pt>
                <c:pt idx="33">
                  <c:v>0.0303349560415607</c:v>
                </c:pt>
                <c:pt idx="34">
                  <c:v>0.0304439439075783</c:v>
                </c:pt>
                <c:pt idx="35">
                  <c:v>0.0303712853302332</c:v>
                </c:pt>
                <c:pt idx="36">
                  <c:v>0.0304802731962508</c:v>
                </c:pt>
                <c:pt idx="37">
                  <c:v>0.0304439439075783</c:v>
                </c:pt>
                <c:pt idx="38">
                  <c:v>0.0303712853302332</c:v>
                </c:pt>
                <c:pt idx="39">
                  <c:v>0.0303349560415607</c:v>
                </c:pt>
                <c:pt idx="40">
                  <c:v>0.0303349560415607</c:v>
                </c:pt>
                <c:pt idx="41">
                  <c:v>0.0304076146189058</c:v>
                </c:pt>
                <c:pt idx="42">
                  <c:v>0.0301896388868706</c:v>
                </c:pt>
                <c:pt idx="43">
                  <c:v>0.0302622974642156</c:v>
                </c:pt>
                <c:pt idx="44">
                  <c:v>0.030007992443508</c:v>
                </c:pt>
                <c:pt idx="45">
                  <c:v>0.0301169803095255</c:v>
                </c:pt>
              </c:numCache>
            </c:numRef>
          </c:yVal>
          <c:smooth val="0"/>
        </c:ser>
        <c:ser>
          <c:idx val="2"/>
          <c:order val="2"/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2'!$A$7:$A$52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2'!$H$7:$H$52</c:f>
              <c:numCache>
                <c:formatCode>0.000_ </c:formatCode>
                <c:ptCount val="46"/>
                <c:pt idx="0">
                  <c:v>1.0</c:v>
                </c:pt>
                <c:pt idx="1">
                  <c:v>0.979561278730254</c:v>
                </c:pt>
                <c:pt idx="2">
                  <c:v>0.98012278206184</c:v>
                </c:pt>
                <c:pt idx="3">
                  <c:v>0.973609343415438</c:v>
                </c:pt>
                <c:pt idx="4">
                  <c:v>0.962678745227222</c:v>
                </c:pt>
                <c:pt idx="5">
                  <c:v>0.920303960470165</c:v>
                </c:pt>
                <c:pt idx="6">
                  <c:v>0.765890544283896</c:v>
                </c:pt>
                <c:pt idx="7">
                  <c:v>0.566182526016321</c:v>
                </c:pt>
                <c:pt idx="8">
                  <c:v>0.379201916598038</c:v>
                </c:pt>
                <c:pt idx="9">
                  <c:v>0.232013176611515</c:v>
                </c:pt>
                <c:pt idx="10">
                  <c:v>0.131578947368421</c:v>
                </c:pt>
                <c:pt idx="11">
                  <c:v>0.0738564048813356</c:v>
                </c:pt>
                <c:pt idx="12">
                  <c:v>0.0470914127423823</c:v>
                </c:pt>
                <c:pt idx="13">
                  <c:v>0.036797184996631</c:v>
                </c:pt>
                <c:pt idx="14">
                  <c:v>0.0336527663397469</c:v>
                </c:pt>
                <c:pt idx="15">
                  <c:v>0.0323425918993786</c:v>
                </c:pt>
                <c:pt idx="16">
                  <c:v>0.0319682563449876</c:v>
                </c:pt>
                <c:pt idx="17">
                  <c:v>0.0318559556786704</c:v>
                </c:pt>
                <c:pt idx="18">
                  <c:v>0.0316313543460358</c:v>
                </c:pt>
                <c:pt idx="19">
                  <c:v>0.0314816201242794</c:v>
                </c:pt>
                <c:pt idx="20">
                  <c:v>0.031706221456914</c:v>
                </c:pt>
                <c:pt idx="21">
                  <c:v>0.0314816201242794</c:v>
                </c:pt>
                <c:pt idx="22">
                  <c:v>0.0316313543460358</c:v>
                </c:pt>
                <c:pt idx="23">
                  <c:v>0.0313693194579621</c:v>
                </c:pt>
                <c:pt idx="24">
                  <c:v>0.0312944523470839</c:v>
                </c:pt>
                <c:pt idx="25">
                  <c:v>0.0313693194579621</c:v>
                </c:pt>
                <c:pt idx="26">
                  <c:v>0.031331885902523</c:v>
                </c:pt>
                <c:pt idx="27">
                  <c:v>0.0310698510144493</c:v>
                </c:pt>
                <c:pt idx="28">
                  <c:v>0.0310324174590103</c:v>
                </c:pt>
                <c:pt idx="29">
                  <c:v>0.0311821516807666</c:v>
                </c:pt>
                <c:pt idx="30">
                  <c:v>0.0310698510144493</c:v>
                </c:pt>
                <c:pt idx="31">
                  <c:v>0.0311821516807666</c:v>
                </c:pt>
                <c:pt idx="32">
                  <c:v>0.0309575503481321</c:v>
                </c:pt>
                <c:pt idx="33">
                  <c:v>0.030920116792693</c:v>
                </c:pt>
                <c:pt idx="34">
                  <c:v>0.0311447181253275</c:v>
                </c:pt>
                <c:pt idx="35">
                  <c:v>0.0309949839035712</c:v>
                </c:pt>
                <c:pt idx="36">
                  <c:v>0.0306955154600584</c:v>
                </c:pt>
                <c:pt idx="37">
                  <c:v>0.0306206483491802</c:v>
                </c:pt>
                <c:pt idx="38">
                  <c:v>0.0307329490154975</c:v>
                </c:pt>
                <c:pt idx="39">
                  <c:v>0.0307329490154975</c:v>
                </c:pt>
                <c:pt idx="40">
                  <c:v>0.0307703825709366</c:v>
                </c:pt>
                <c:pt idx="41">
                  <c:v>0.0306206483491802</c:v>
                </c:pt>
                <c:pt idx="42">
                  <c:v>0.0306206483491802</c:v>
                </c:pt>
                <c:pt idx="43">
                  <c:v>0.0306580819046193</c:v>
                </c:pt>
                <c:pt idx="44">
                  <c:v>0.0305832147937411</c:v>
                </c:pt>
                <c:pt idx="45">
                  <c:v>0.0304709141274238</c:v>
                </c:pt>
              </c:numCache>
            </c:numRef>
          </c:yVal>
          <c:smooth val="0"/>
        </c:ser>
        <c:ser>
          <c:idx val="3"/>
          <c:order val="3"/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2'!$A$7:$A$52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2'!$I$7:$I$52</c:f>
              <c:numCache>
                <c:formatCode>0.000_ </c:formatCode>
                <c:ptCount val="46"/>
                <c:pt idx="0">
                  <c:v>1.0</c:v>
                </c:pt>
                <c:pt idx="1">
                  <c:v>0.98011394964161</c:v>
                </c:pt>
                <c:pt idx="2">
                  <c:v>0.979121485021136</c:v>
                </c:pt>
                <c:pt idx="3">
                  <c:v>0.973754824480794</c:v>
                </c:pt>
                <c:pt idx="4">
                  <c:v>0.962837713655578</c:v>
                </c:pt>
                <c:pt idx="5">
                  <c:v>0.919463333945966</c:v>
                </c:pt>
                <c:pt idx="6">
                  <c:v>0.767616247013417</c:v>
                </c:pt>
                <c:pt idx="7">
                  <c:v>0.567248667524352</c:v>
                </c:pt>
                <c:pt idx="8">
                  <c:v>0.380334497335049</c:v>
                </c:pt>
                <c:pt idx="9">
                  <c:v>0.232824848373461</c:v>
                </c:pt>
                <c:pt idx="10">
                  <c:v>0.13185076272744</c:v>
                </c:pt>
                <c:pt idx="11">
                  <c:v>0.0736629296085278</c:v>
                </c:pt>
                <c:pt idx="12">
                  <c:v>0.0465723212644734</c:v>
                </c:pt>
                <c:pt idx="13">
                  <c:v>0.0360963058261349</c:v>
                </c:pt>
                <c:pt idx="14">
                  <c:v>0.0327880904245543</c:v>
                </c:pt>
                <c:pt idx="15">
                  <c:v>0.0317221099062672</c:v>
                </c:pt>
                <c:pt idx="16">
                  <c:v>0.0312442565704834</c:v>
                </c:pt>
                <c:pt idx="17">
                  <c:v>0.0309134350303253</c:v>
                </c:pt>
                <c:pt idx="18">
                  <c:v>0.0309134350303253</c:v>
                </c:pt>
                <c:pt idx="19">
                  <c:v>0.0309501929792318</c:v>
                </c:pt>
                <c:pt idx="20">
                  <c:v>0.030729645285793</c:v>
                </c:pt>
                <c:pt idx="21">
                  <c:v>0.0306928873368866</c:v>
                </c:pt>
                <c:pt idx="22">
                  <c:v>0.0305458555412608</c:v>
                </c:pt>
                <c:pt idx="23">
                  <c:v>0.0304355816945414</c:v>
                </c:pt>
                <c:pt idx="24">
                  <c:v>0.0305090975923543</c:v>
                </c:pt>
                <c:pt idx="25">
                  <c:v>0.0303253078478221</c:v>
                </c:pt>
                <c:pt idx="26">
                  <c:v>0.0302150340011027</c:v>
                </c:pt>
                <c:pt idx="27">
                  <c:v>0.0301782760521963</c:v>
                </c:pt>
                <c:pt idx="28">
                  <c:v>0.0301782760521963</c:v>
                </c:pt>
                <c:pt idx="29">
                  <c:v>0.0302517919500092</c:v>
                </c:pt>
                <c:pt idx="30">
                  <c:v>0.0301782760521963</c:v>
                </c:pt>
                <c:pt idx="31">
                  <c:v>0.0300312442565705</c:v>
                </c:pt>
                <c:pt idx="32">
                  <c:v>0.029994486307664</c:v>
                </c:pt>
                <c:pt idx="33">
                  <c:v>0.0301047601543834</c:v>
                </c:pt>
                <c:pt idx="34">
                  <c:v>0.0300312442565705</c:v>
                </c:pt>
                <c:pt idx="35">
                  <c:v>0.0298842124609447</c:v>
                </c:pt>
                <c:pt idx="36">
                  <c:v>0.0298842124609447</c:v>
                </c:pt>
                <c:pt idx="37">
                  <c:v>0.0299209704098511</c:v>
                </c:pt>
                <c:pt idx="38">
                  <c:v>0.0297371806653189</c:v>
                </c:pt>
                <c:pt idx="39">
                  <c:v>0.0297739386142253</c:v>
                </c:pt>
                <c:pt idx="40">
                  <c:v>0.0297371806653189</c:v>
                </c:pt>
                <c:pt idx="41">
                  <c:v>0.0297371806653189</c:v>
                </c:pt>
                <c:pt idx="42">
                  <c:v>0.0298842124609447</c:v>
                </c:pt>
                <c:pt idx="43">
                  <c:v>0.0296269068185995</c:v>
                </c:pt>
                <c:pt idx="44">
                  <c:v>0.0298842124609447</c:v>
                </c:pt>
                <c:pt idx="45">
                  <c:v>0.0295533909207866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38130528"/>
        <c:axId val="1738134960"/>
      </c:scatterChart>
      <c:valAx>
        <c:axId val="1738130528"/>
        <c:scaling>
          <c:orientation val="minMax"/>
          <c:max val="90.0"/>
          <c:min val="0.0"/>
        </c:scaling>
        <c:delete val="1"/>
        <c:axPos val="b"/>
        <c:numFmt formatCode="General" sourceLinked="1"/>
        <c:majorTickMark val="out"/>
        <c:minorTickMark val="none"/>
        <c:tickLblPos val="nextTo"/>
        <c:crossAx val="1738134960"/>
        <c:crosses val="autoZero"/>
        <c:crossBetween val="midCat"/>
      </c:valAx>
      <c:valAx>
        <c:axId val="1738134960"/>
        <c:scaling>
          <c:orientation val="minMax"/>
        </c:scaling>
        <c:delete val="1"/>
        <c:axPos val="l"/>
        <c:numFmt formatCode="0.000_ " sourceLinked="1"/>
        <c:majorTickMark val="out"/>
        <c:minorTickMark val="none"/>
        <c:tickLblPos val="nextTo"/>
        <c:crossAx val="1738130528"/>
        <c:crosses val="autoZero"/>
        <c:crossBetween val="midCat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/>
    <c:pageMargins b="0.75" l="0.7" r="0.7" t="0.75" header="0.512" footer="0.51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0747125912632795"/>
          <c:y val="0.125000440158927"/>
          <c:w val="0.856321238325281"/>
          <c:h val="0.759618059427324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2'!$A$7:$A$52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2'!$J$7:$J$52</c:f>
              <c:numCache>
                <c:formatCode>0.000_ </c:formatCode>
                <c:ptCount val="46"/>
                <c:pt idx="0">
                  <c:v>1.0</c:v>
                </c:pt>
                <c:pt idx="1">
                  <c:v>0.990489724529952</c:v>
                </c:pt>
                <c:pt idx="2">
                  <c:v>0.990890540737502</c:v>
                </c:pt>
                <c:pt idx="3">
                  <c:v>0.989141524559102</c:v>
                </c:pt>
                <c:pt idx="4">
                  <c:v>0.987866200262352</c:v>
                </c:pt>
                <c:pt idx="5">
                  <c:v>0.987647573240052</c:v>
                </c:pt>
                <c:pt idx="6">
                  <c:v>0.983675849001603</c:v>
                </c:pt>
                <c:pt idx="7">
                  <c:v>0.975076519457805</c:v>
                </c:pt>
                <c:pt idx="8">
                  <c:v>0.956930476606909</c:v>
                </c:pt>
                <c:pt idx="9">
                  <c:v>0.842224165573531</c:v>
                </c:pt>
                <c:pt idx="10">
                  <c:v>0.623451391925375</c:v>
                </c:pt>
                <c:pt idx="11">
                  <c:v>0.409269785745518</c:v>
                </c:pt>
                <c:pt idx="12">
                  <c:v>0.241801486663752</c:v>
                </c:pt>
                <c:pt idx="13">
                  <c:v>0.130957586357674</c:v>
                </c:pt>
                <c:pt idx="14">
                  <c:v>0.0710902200845358</c:v>
                </c:pt>
                <c:pt idx="15">
                  <c:v>0.044891415245591</c:v>
                </c:pt>
                <c:pt idx="16">
                  <c:v>0.0355633289607929</c:v>
                </c:pt>
                <c:pt idx="17">
                  <c:v>0.0325754263226935</c:v>
                </c:pt>
                <c:pt idx="18">
                  <c:v>0.0318102317446436</c:v>
                </c:pt>
                <c:pt idx="19">
                  <c:v>0.0311907885147938</c:v>
                </c:pt>
                <c:pt idx="20">
                  <c:v>0.0311907885147938</c:v>
                </c:pt>
                <c:pt idx="21">
                  <c:v>0.0312272263518437</c:v>
                </c:pt>
                <c:pt idx="22">
                  <c:v>0.0309357236554438</c:v>
                </c:pt>
                <c:pt idx="23">
                  <c:v>0.0310085993295438</c:v>
                </c:pt>
                <c:pt idx="24">
                  <c:v>0.0308992858183938</c:v>
                </c:pt>
                <c:pt idx="25">
                  <c:v>0.0308992858183938</c:v>
                </c:pt>
                <c:pt idx="26">
                  <c:v>0.0307535344701938</c:v>
                </c:pt>
                <c:pt idx="27">
                  <c:v>0.0306442209590439</c:v>
                </c:pt>
                <c:pt idx="28">
                  <c:v>0.0306442209590439</c:v>
                </c:pt>
                <c:pt idx="29">
                  <c:v>0.0306077831219939</c:v>
                </c:pt>
                <c:pt idx="30">
                  <c:v>0.0304255939367439</c:v>
                </c:pt>
                <c:pt idx="31">
                  <c:v>0.0305713452849439</c:v>
                </c:pt>
                <c:pt idx="32">
                  <c:v>0.0304984696108439</c:v>
                </c:pt>
                <c:pt idx="33">
                  <c:v>0.0304620317737939</c:v>
                </c:pt>
                <c:pt idx="34">
                  <c:v>0.0303891560996939</c:v>
                </c:pt>
                <c:pt idx="35">
                  <c:v>0.0304620317737939</c:v>
                </c:pt>
                <c:pt idx="36">
                  <c:v>0.0303162804255939</c:v>
                </c:pt>
                <c:pt idx="37">
                  <c:v>0.0303527182626439</c:v>
                </c:pt>
                <c:pt idx="38">
                  <c:v>0.0303162804255939</c:v>
                </c:pt>
                <c:pt idx="39">
                  <c:v>0.0303527182626439</c:v>
                </c:pt>
                <c:pt idx="40">
                  <c:v>0.030061215566244</c:v>
                </c:pt>
                <c:pt idx="41">
                  <c:v>0.030170529077394</c:v>
                </c:pt>
                <c:pt idx="42">
                  <c:v>0.0302434047514939</c:v>
                </c:pt>
                <c:pt idx="43">
                  <c:v>0.030061215566244</c:v>
                </c:pt>
                <c:pt idx="44">
                  <c:v>0.030097653403294</c:v>
                </c:pt>
                <c:pt idx="45">
                  <c:v>0.029806150706894</c:v>
                </c:pt>
              </c:numCache>
            </c:numRef>
          </c:yVal>
          <c:smooth val="0"/>
        </c:ser>
        <c:ser>
          <c:idx val="1"/>
          <c:order val="1"/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2'!$A$7:$A$52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2'!$K$7:$K$52</c:f>
              <c:numCache>
                <c:formatCode>0.000_ </c:formatCode>
                <c:ptCount val="46"/>
                <c:pt idx="0">
                  <c:v>1.0</c:v>
                </c:pt>
                <c:pt idx="1">
                  <c:v>0.986522911051213</c:v>
                </c:pt>
                <c:pt idx="2">
                  <c:v>0.986850732133751</c:v>
                </c:pt>
                <c:pt idx="3">
                  <c:v>0.987251402345742</c:v>
                </c:pt>
                <c:pt idx="4">
                  <c:v>0.984920230203249</c:v>
                </c:pt>
                <c:pt idx="5">
                  <c:v>0.983718219567276</c:v>
                </c:pt>
                <c:pt idx="6">
                  <c:v>0.977708166387412</c:v>
                </c:pt>
                <c:pt idx="7">
                  <c:v>0.972754425584614</c:v>
                </c:pt>
                <c:pt idx="8">
                  <c:v>0.950863262184017</c:v>
                </c:pt>
                <c:pt idx="9">
                  <c:v>0.8249799664894</c:v>
                </c:pt>
                <c:pt idx="10">
                  <c:v>0.602389451446055</c:v>
                </c:pt>
                <c:pt idx="11">
                  <c:v>0.391527646244627</c:v>
                </c:pt>
                <c:pt idx="12">
                  <c:v>0.229474757776645</c:v>
                </c:pt>
                <c:pt idx="13">
                  <c:v>0.123552123552124</c:v>
                </c:pt>
                <c:pt idx="14">
                  <c:v>0.067203321920303</c:v>
                </c:pt>
                <c:pt idx="15">
                  <c:v>0.0430902600713921</c:v>
                </c:pt>
                <c:pt idx="16">
                  <c:v>0.0348947330079405</c:v>
                </c:pt>
                <c:pt idx="17">
                  <c:v>0.0320536169592773</c:v>
                </c:pt>
                <c:pt idx="18">
                  <c:v>0.0312522765352954</c:v>
                </c:pt>
                <c:pt idx="19">
                  <c:v>0.0308516063233044</c:v>
                </c:pt>
                <c:pt idx="20">
                  <c:v>0.0307423326291251</c:v>
                </c:pt>
                <c:pt idx="21">
                  <c:v>0.0307787571938515</c:v>
                </c:pt>
                <c:pt idx="22">
                  <c:v>0.0307787571938515</c:v>
                </c:pt>
                <c:pt idx="23">
                  <c:v>0.0304509361113135</c:v>
                </c:pt>
                <c:pt idx="24">
                  <c:v>0.0302688132876812</c:v>
                </c:pt>
                <c:pt idx="25">
                  <c:v>0.030414511546587</c:v>
                </c:pt>
                <c:pt idx="26">
                  <c:v>0.0301595395935019</c:v>
                </c:pt>
                <c:pt idx="27">
                  <c:v>0.0301595395935019</c:v>
                </c:pt>
                <c:pt idx="28">
                  <c:v>0.0300866904640489</c:v>
                </c:pt>
                <c:pt idx="29">
                  <c:v>0.0301959641582283</c:v>
                </c:pt>
                <c:pt idx="30">
                  <c:v>0.0301959641582283</c:v>
                </c:pt>
                <c:pt idx="31">
                  <c:v>0.0298681430756902</c:v>
                </c:pt>
                <c:pt idx="32">
                  <c:v>0.0299774167698696</c:v>
                </c:pt>
                <c:pt idx="33">
                  <c:v>0.0299774167698696</c:v>
                </c:pt>
                <c:pt idx="34">
                  <c:v>0.0299045676404167</c:v>
                </c:pt>
                <c:pt idx="35">
                  <c:v>0.0298317185109638</c:v>
                </c:pt>
                <c:pt idx="36">
                  <c:v>0.0297588693815109</c:v>
                </c:pt>
                <c:pt idx="37">
                  <c:v>0.0298681430756902</c:v>
                </c:pt>
                <c:pt idx="38">
                  <c:v>0.0297588693815109</c:v>
                </c:pt>
                <c:pt idx="39">
                  <c:v>0.0298681430756902</c:v>
                </c:pt>
                <c:pt idx="40">
                  <c:v>0.0296495956873315</c:v>
                </c:pt>
                <c:pt idx="41">
                  <c:v>0.0297224448167844</c:v>
                </c:pt>
                <c:pt idx="42">
                  <c:v>0.0296495956873315</c:v>
                </c:pt>
                <c:pt idx="43">
                  <c:v>0.029686020252058</c:v>
                </c:pt>
                <c:pt idx="44">
                  <c:v>0.0296131711226051</c:v>
                </c:pt>
                <c:pt idx="45">
                  <c:v>0.0296131711226051</c:v>
                </c:pt>
              </c:numCache>
            </c:numRef>
          </c:yVal>
          <c:smooth val="0"/>
        </c:ser>
        <c:ser>
          <c:idx val="2"/>
          <c:order val="2"/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2'!$A$7:$A$52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2'!$L$7:$L$52</c:f>
              <c:numCache>
                <c:formatCode>0.000_ </c:formatCode>
                <c:ptCount val="46"/>
                <c:pt idx="0">
                  <c:v>1.0</c:v>
                </c:pt>
                <c:pt idx="1">
                  <c:v>0.987008166295471</c:v>
                </c:pt>
                <c:pt idx="2">
                  <c:v>0.985968819599109</c:v>
                </c:pt>
                <c:pt idx="3">
                  <c:v>0.986859688195991</c:v>
                </c:pt>
                <c:pt idx="4">
                  <c:v>0.98648849294729</c:v>
                </c:pt>
                <c:pt idx="5">
                  <c:v>0.983964365256125</c:v>
                </c:pt>
                <c:pt idx="6">
                  <c:v>0.978136599851522</c:v>
                </c:pt>
                <c:pt idx="7">
                  <c:v>0.971306607275427</c:v>
                </c:pt>
                <c:pt idx="8">
                  <c:v>0.941314031180401</c:v>
                </c:pt>
                <c:pt idx="9">
                  <c:v>0.787156644394952</c:v>
                </c:pt>
                <c:pt idx="10">
                  <c:v>0.567260579064588</c:v>
                </c:pt>
                <c:pt idx="11">
                  <c:v>0.366889383815887</c:v>
                </c:pt>
                <c:pt idx="12">
                  <c:v>0.215812917594655</c:v>
                </c:pt>
                <c:pt idx="13">
                  <c:v>0.117743132887899</c:v>
                </c:pt>
                <c:pt idx="14">
                  <c:v>0.0652190051967335</c:v>
                </c:pt>
                <c:pt idx="15">
                  <c:v>0.043170007423905</c:v>
                </c:pt>
                <c:pt idx="16">
                  <c:v>0.0351521900519673</c:v>
                </c:pt>
                <c:pt idx="17">
                  <c:v>0.0325538233110616</c:v>
                </c:pt>
                <c:pt idx="18">
                  <c:v>0.0317000742390497</c:v>
                </c:pt>
                <c:pt idx="19">
                  <c:v>0.0312917594654788</c:v>
                </c:pt>
                <c:pt idx="20">
                  <c:v>0.0312175204157387</c:v>
                </c:pt>
                <c:pt idx="21">
                  <c:v>0.0312175204157387</c:v>
                </c:pt>
                <c:pt idx="22">
                  <c:v>0.0310319227913883</c:v>
                </c:pt>
                <c:pt idx="23">
                  <c:v>0.0307720861172977</c:v>
                </c:pt>
                <c:pt idx="24">
                  <c:v>0.0306978470675575</c:v>
                </c:pt>
                <c:pt idx="25">
                  <c:v>0.0306978470675575</c:v>
                </c:pt>
                <c:pt idx="26">
                  <c:v>0.0309576837416481</c:v>
                </c:pt>
                <c:pt idx="27">
                  <c:v>0.0306607275426874</c:v>
                </c:pt>
                <c:pt idx="28">
                  <c:v>0.0305493689680772</c:v>
                </c:pt>
                <c:pt idx="29">
                  <c:v>0.0306236080178174</c:v>
                </c:pt>
                <c:pt idx="30">
                  <c:v>0.0306236080178174</c:v>
                </c:pt>
                <c:pt idx="31">
                  <c:v>0.0306236080178174</c:v>
                </c:pt>
                <c:pt idx="32">
                  <c:v>0.030475129918337</c:v>
                </c:pt>
                <c:pt idx="33">
                  <c:v>0.0304008908685969</c:v>
                </c:pt>
                <c:pt idx="34">
                  <c:v>0.0303266518188567</c:v>
                </c:pt>
                <c:pt idx="35">
                  <c:v>0.0302152932442465</c:v>
                </c:pt>
                <c:pt idx="36">
                  <c:v>0.0302895322939866</c:v>
                </c:pt>
                <c:pt idx="37">
                  <c:v>0.0301781737193764</c:v>
                </c:pt>
                <c:pt idx="38">
                  <c:v>0.0302895322939866</c:v>
                </c:pt>
                <c:pt idx="39">
                  <c:v>0.0303266518188567</c:v>
                </c:pt>
                <c:pt idx="40">
                  <c:v>0.0301410541945063</c:v>
                </c:pt>
                <c:pt idx="41">
                  <c:v>0.0302152932442465</c:v>
                </c:pt>
                <c:pt idx="42">
                  <c:v>0.0298440979955456</c:v>
                </c:pt>
                <c:pt idx="43">
                  <c:v>0.0300668151447661</c:v>
                </c:pt>
                <c:pt idx="44">
                  <c:v>0.0299554565701559</c:v>
                </c:pt>
                <c:pt idx="45">
                  <c:v>0.0300296956198961</c:v>
                </c:pt>
              </c:numCache>
            </c:numRef>
          </c:yVal>
          <c:smooth val="0"/>
        </c:ser>
        <c:ser>
          <c:idx val="3"/>
          <c:order val="3"/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2'!$A$7:$A$52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2'!$M$7:$M$52</c:f>
              <c:numCache>
                <c:formatCode>0.000_ </c:formatCode>
                <c:ptCount val="46"/>
                <c:pt idx="0">
                  <c:v>1.0</c:v>
                </c:pt>
                <c:pt idx="1">
                  <c:v>0.984573064198357</c:v>
                </c:pt>
                <c:pt idx="2">
                  <c:v>0.982156797145087</c:v>
                </c:pt>
                <c:pt idx="3">
                  <c:v>0.982751570573585</c:v>
                </c:pt>
                <c:pt idx="4">
                  <c:v>0.980707036913126</c:v>
                </c:pt>
                <c:pt idx="5">
                  <c:v>0.980483996877439</c:v>
                </c:pt>
                <c:pt idx="6">
                  <c:v>0.974164529199658</c:v>
                </c:pt>
                <c:pt idx="7">
                  <c:v>0.964796847700829</c:v>
                </c:pt>
                <c:pt idx="8">
                  <c:v>0.933013642615516</c:v>
                </c:pt>
                <c:pt idx="9">
                  <c:v>0.775807590795881</c:v>
                </c:pt>
                <c:pt idx="10">
                  <c:v>0.555592728894837</c:v>
                </c:pt>
                <c:pt idx="11">
                  <c:v>0.356715363741125</c:v>
                </c:pt>
                <c:pt idx="12">
                  <c:v>0.207427233188357</c:v>
                </c:pt>
                <c:pt idx="13">
                  <c:v>0.112226311289543</c:v>
                </c:pt>
                <c:pt idx="14">
                  <c:v>0.0628601167242853</c:v>
                </c:pt>
                <c:pt idx="15">
                  <c:v>0.0418200066912011</c:v>
                </c:pt>
                <c:pt idx="16">
                  <c:v>0.0344225121742686</c:v>
                </c:pt>
                <c:pt idx="17">
                  <c:v>0.0318203784245939</c:v>
                </c:pt>
                <c:pt idx="18">
                  <c:v>0.0311140849782536</c:v>
                </c:pt>
                <c:pt idx="19">
                  <c:v>0.0309653916211293</c:v>
                </c:pt>
                <c:pt idx="20">
                  <c:v>0.0307051782461618</c:v>
                </c:pt>
                <c:pt idx="21">
                  <c:v>0.0307051782461618</c:v>
                </c:pt>
                <c:pt idx="22">
                  <c:v>0.0307051782461618</c:v>
                </c:pt>
                <c:pt idx="23">
                  <c:v>0.0305564848890376</c:v>
                </c:pt>
                <c:pt idx="24">
                  <c:v>0.0303706181926322</c:v>
                </c:pt>
                <c:pt idx="25">
                  <c:v>0.0304077915319133</c:v>
                </c:pt>
                <c:pt idx="26">
                  <c:v>0.0303334448533512</c:v>
                </c:pt>
                <c:pt idx="27">
                  <c:v>0.0302962715140701</c:v>
                </c:pt>
                <c:pt idx="28">
                  <c:v>0.030221924835508</c:v>
                </c:pt>
                <c:pt idx="29">
                  <c:v>0.0301104048176648</c:v>
                </c:pt>
                <c:pt idx="30">
                  <c:v>0.0301847514962269</c:v>
                </c:pt>
                <c:pt idx="31">
                  <c:v>0.0301104048176648</c:v>
                </c:pt>
                <c:pt idx="32">
                  <c:v>0.0300360581391026</c:v>
                </c:pt>
                <c:pt idx="33">
                  <c:v>0.0298873647819784</c:v>
                </c:pt>
                <c:pt idx="34">
                  <c:v>0.0299617114605405</c:v>
                </c:pt>
                <c:pt idx="35">
                  <c:v>0.0300732314783837</c:v>
                </c:pt>
                <c:pt idx="36">
                  <c:v>0.0299617114605405</c:v>
                </c:pt>
                <c:pt idx="37">
                  <c:v>0.0300360581391026</c:v>
                </c:pt>
                <c:pt idx="38">
                  <c:v>0.0298501914426973</c:v>
                </c:pt>
                <c:pt idx="39">
                  <c:v>0.0298873647819784</c:v>
                </c:pt>
                <c:pt idx="40">
                  <c:v>0.0297758447641352</c:v>
                </c:pt>
                <c:pt idx="41">
                  <c:v>0.0298130181034162</c:v>
                </c:pt>
                <c:pt idx="42">
                  <c:v>0.0297758447641352</c:v>
                </c:pt>
                <c:pt idx="43">
                  <c:v>0.029664324746292</c:v>
                </c:pt>
                <c:pt idx="44">
                  <c:v>0.0298501914426973</c:v>
                </c:pt>
                <c:pt idx="45">
                  <c:v>0.029701498085573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38168736"/>
        <c:axId val="1738173216"/>
      </c:scatterChart>
      <c:valAx>
        <c:axId val="1738168736"/>
        <c:scaling>
          <c:orientation val="minMax"/>
          <c:max val="90.0"/>
          <c:min val="0.0"/>
        </c:scaling>
        <c:delete val="1"/>
        <c:axPos val="b"/>
        <c:numFmt formatCode="General" sourceLinked="1"/>
        <c:majorTickMark val="out"/>
        <c:minorTickMark val="none"/>
        <c:tickLblPos val="nextTo"/>
        <c:crossAx val="1738173216"/>
        <c:crosses val="autoZero"/>
        <c:crossBetween val="midCat"/>
      </c:valAx>
      <c:valAx>
        <c:axId val="1738173216"/>
        <c:scaling>
          <c:orientation val="minMax"/>
        </c:scaling>
        <c:delete val="1"/>
        <c:axPos val="l"/>
        <c:numFmt formatCode="0.000_ " sourceLinked="1"/>
        <c:majorTickMark val="out"/>
        <c:minorTickMark val="none"/>
        <c:tickLblPos val="nextTo"/>
        <c:crossAx val="1738168736"/>
        <c:crosses val="autoZero"/>
        <c:crossBetween val="midCat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3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/>
    <c:pageMargins b="0.75" l="0.7" r="0.7" t="0.75" header="0.512" footer="0.51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0778443113772455"/>
          <c:y val="0.122642074375711"/>
          <c:w val="0.850299401197605"/>
          <c:h val="0.764154463417892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2'!$A$7:$A$52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2'!$R$7:$R$52</c:f>
              <c:numCache>
                <c:formatCode>0.000_ </c:formatCode>
                <c:ptCount val="46"/>
                <c:pt idx="0">
                  <c:v>1.0</c:v>
                </c:pt>
                <c:pt idx="1">
                  <c:v>0.988777687835749</c:v>
                </c:pt>
                <c:pt idx="2">
                  <c:v>0.992089189785856</c:v>
                </c:pt>
                <c:pt idx="3">
                  <c:v>0.9886305099713</c:v>
                </c:pt>
                <c:pt idx="4">
                  <c:v>0.990359849878578</c:v>
                </c:pt>
                <c:pt idx="5">
                  <c:v>0.989550371624108</c:v>
                </c:pt>
                <c:pt idx="6">
                  <c:v>0.989476782691883</c:v>
                </c:pt>
                <c:pt idx="7">
                  <c:v>0.987489881521819</c:v>
                </c:pt>
                <c:pt idx="8">
                  <c:v>0.989660755022445</c:v>
                </c:pt>
                <c:pt idx="9">
                  <c:v>0.989439988225771</c:v>
                </c:pt>
                <c:pt idx="10">
                  <c:v>0.989329604827434</c:v>
                </c:pt>
                <c:pt idx="11">
                  <c:v>0.98829935977629</c:v>
                </c:pt>
                <c:pt idx="12">
                  <c:v>0.986827581131798</c:v>
                </c:pt>
                <c:pt idx="13">
                  <c:v>0.989035249098536</c:v>
                </c:pt>
                <c:pt idx="14">
                  <c:v>0.989991905217455</c:v>
                </c:pt>
                <c:pt idx="15">
                  <c:v>0.988446537640739</c:v>
                </c:pt>
                <c:pt idx="16">
                  <c:v>0.986459636470675</c:v>
                </c:pt>
                <c:pt idx="17">
                  <c:v>0.985171830156744</c:v>
                </c:pt>
                <c:pt idx="18">
                  <c:v>0.983700051512253</c:v>
                </c:pt>
                <c:pt idx="19">
                  <c:v>0.98141879461329</c:v>
                </c:pt>
                <c:pt idx="20">
                  <c:v>0.976414747222018</c:v>
                </c:pt>
                <c:pt idx="21">
                  <c:v>0.963683861947163</c:v>
                </c:pt>
                <c:pt idx="22">
                  <c:v>0.903046581794098</c:v>
                </c:pt>
                <c:pt idx="23">
                  <c:v>0.672161306939436</c:v>
                </c:pt>
                <c:pt idx="24">
                  <c:v>0.427625285157112</c:v>
                </c:pt>
                <c:pt idx="25">
                  <c:v>0.242806681875046</c:v>
                </c:pt>
                <c:pt idx="26">
                  <c:v>0.126278607697402</c:v>
                </c:pt>
                <c:pt idx="27">
                  <c:v>0.0671866951210538</c:v>
                </c:pt>
                <c:pt idx="28">
                  <c:v>0.0429759364191625</c:v>
                </c:pt>
                <c:pt idx="29">
                  <c:v>0.034844359408345</c:v>
                </c:pt>
                <c:pt idx="30">
                  <c:v>0.0323423357127088</c:v>
                </c:pt>
                <c:pt idx="31">
                  <c:v>0.0314592685260137</c:v>
                </c:pt>
                <c:pt idx="32">
                  <c:v>0.031128118331003</c:v>
                </c:pt>
                <c:pt idx="33">
                  <c:v>0.0309441460004415</c:v>
                </c:pt>
                <c:pt idx="34">
                  <c:v>0.0309809404665538</c:v>
                </c:pt>
                <c:pt idx="35">
                  <c:v>0.0307233792037677</c:v>
                </c:pt>
                <c:pt idx="36">
                  <c:v>0.03076017366988</c:v>
                </c:pt>
                <c:pt idx="37">
                  <c:v>0.0309073515343292</c:v>
                </c:pt>
                <c:pt idx="38">
                  <c:v>0.0307969681359923</c:v>
                </c:pt>
                <c:pt idx="39">
                  <c:v>0.0308705570682169</c:v>
                </c:pt>
                <c:pt idx="40">
                  <c:v>0.0306129958054309</c:v>
                </c:pt>
                <c:pt idx="41">
                  <c:v>0.0305762013393186</c:v>
                </c:pt>
                <c:pt idx="42">
                  <c:v>0.030502612407094</c:v>
                </c:pt>
                <c:pt idx="43">
                  <c:v>0.030502612407094</c:v>
                </c:pt>
                <c:pt idx="44">
                  <c:v>0.0306497902715432</c:v>
                </c:pt>
                <c:pt idx="45">
                  <c:v>0.0306865847376555</c:v>
                </c:pt>
              </c:numCache>
            </c:numRef>
          </c:yVal>
          <c:smooth val="0"/>
        </c:ser>
        <c:ser>
          <c:idx val="1"/>
          <c:order val="1"/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2'!$A$7:$A$52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2'!$S$7:$S$52</c:f>
              <c:numCache>
                <c:formatCode>0.000_ </c:formatCode>
                <c:ptCount val="46"/>
                <c:pt idx="0">
                  <c:v>1.0</c:v>
                </c:pt>
                <c:pt idx="1">
                  <c:v>0.99029869798315</c:v>
                </c:pt>
                <c:pt idx="2">
                  <c:v>0.992231664174477</c:v>
                </c:pt>
                <c:pt idx="3">
                  <c:v>0.989131624056311</c:v>
                </c:pt>
                <c:pt idx="4">
                  <c:v>0.989933987381013</c:v>
                </c:pt>
                <c:pt idx="5">
                  <c:v>0.99059046646486</c:v>
                </c:pt>
                <c:pt idx="6">
                  <c:v>0.988256318611182</c:v>
                </c:pt>
                <c:pt idx="7">
                  <c:v>0.987308071045625</c:v>
                </c:pt>
                <c:pt idx="8">
                  <c:v>0.987526897406908</c:v>
                </c:pt>
                <c:pt idx="9">
                  <c:v>0.990262226922937</c:v>
                </c:pt>
                <c:pt idx="10">
                  <c:v>0.989095152996098</c:v>
                </c:pt>
                <c:pt idx="11">
                  <c:v>0.987709252707976</c:v>
                </c:pt>
                <c:pt idx="12">
                  <c:v>0.986797476202633</c:v>
                </c:pt>
                <c:pt idx="13">
                  <c:v>0.988292789671396</c:v>
                </c:pt>
                <c:pt idx="14">
                  <c:v>0.989241037236952</c:v>
                </c:pt>
                <c:pt idx="15">
                  <c:v>0.986542178781137</c:v>
                </c:pt>
                <c:pt idx="16">
                  <c:v>0.986104526058573</c:v>
                </c:pt>
                <c:pt idx="17">
                  <c:v>0.984171559867245</c:v>
                </c:pt>
                <c:pt idx="18">
                  <c:v>0.982822130639338</c:v>
                </c:pt>
                <c:pt idx="19">
                  <c:v>0.980451511725446</c:v>
                </c:pt>
                <c:pt idx="20">
                  <c:v>0.973266712863343</c:v>
                </c:pt>
                <c:pt idx="21">
                  <c:v>0.952952332324301</c:v>
                </c:pt>
                <c:pt idx="22">
                  <c:v>0.823480068565593</c:v>
                </c:pt>
                <c:pt idx="23">
                  <c:v>0.565374375433094</c:v>
                </c:pt>
                <c:pt idx="24">
                  <c:v>0.339034975746745</c:v>
                </c:pt>
                <c:pt idx="25">
                  <c:v>0.181954119406251</c:v>
                </c:pt>
                <c:pt idx="26">
                  <c:v>0.0928553193041321</c:v>
                </c:pt>
                <c:pt idx="27">
                  <c:v>0.0521171450454065</c:v>
                </c:pt>
                <c:pt idx="28">
                  <c:v>0.0373463656588497</c:v>
                </c:pt>
                <c:pt idx="29">
                  <c:v>0.0324227725299974</c:v>
                </c:pt>
                <c:pt idx="30">
                  <c:v>0.0311098143623035</c:v>
                </c:pt>
                <c:pt idx="31">
                  <c:v>0.0305627484590977</c:v>
                </c:pt>
                <c:pt idx="32">
                  <c:v>0.0304533352784565</c:v>
                </c:pt>
                <c:pt idx="33">
                  <c:v>0.0304168642182428</c:v>
                </c:pt>
                <c:pt idx="34">
                  <c:v>0.0303439220978154</c:v>
                </c:pt>
                <c:pt idx="35">
                  <c:v>0.0302709799773879</c:v>
                </c:pt>
                <c:pt idx="36">
                  <c:v>0.0301980378569605</c:v>
                </c:pt>
                <c:pt idx="37">
                  <c:v>0.0304168642182428</c:v>
                </c:pt>
                <c:pt idx="38">
                  <c:v>0.0301615667967468</c:v>
                </c:pt>
                <c:pt idx="39">
                  <c:v>0.0300886246763193</c:v>
                </c:pt>
                <c:pt idx="40">
                  <c:v>0.0301980378569605</c:v>
                </c:pt>
                <c:pt idx="41">
                  <c:v>0.0297968561946096</c:v>
                </c:pt>
                <c:pt idx="42">
                  <c:v>0.0301980378569605</c:v>
                </c:pt>
                <c:pt idx="43">
                  <c:v>0.0299427404354645</c:v>
                </c:pt>
                <c:pt idx="44">
                  <c:v>0.0299792114956782</c:v>
                </c:pt>
                <c:pt idx="45">
                  <c:v>0.0299062693752507</c:v>
                </c:pt>
              </c:numCache>
            </c:numRef>
          </c:yVal>
          <c:smooth val="0"/>
        </c:ser>
        <c:ser>
          <c:idx val="2"/>
          <c:order val="2"/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2'!$A$7:$A$52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2'!$T$7:$T$52</c:f>
              <c:numCache>
                <c:formatCode>0.000_ </c:formatCode>
                <c:ptCount val="46"/>
                <c:pt idx="0">
                  <c:v>1.0</c:v>
                </c:pt>
                <c:pt idx="1">
                  <c:v>0.987598272616543</c:v>
                </c:pt>
                <c:pt idx="2">
                  <c:v>0.98763518251947</c:v>
                </c:pt>
                <c:pt idx="3">
                  <c:v>0.984830029897021</c:v>
                </c:pt>
                <c:pt idx="4">
                  <c:v>0.986933894363858</c:v>
                </c:pt>
                <c:pt idx="5">
                  <c:v>0.986454065625807</c:v>
                </c:pt>
                <c:pt idx="6">
                  <c:v>0.985531318052633</c:v>
                </c:pt>
                <c:pt idx="7">
                  <c:v>0.986490975528734</c:v>
                </c:pt>
                <c:pt idx="8">
                  <c:v>0.98460857047946</c:v>
                </c:pt>
                <c:pt idx="9">
                  <c:v>0.986084966596538</c:v>
                </c:pt>
                <c:pt idx="10">
                  <c:v>0.985642047761414</c:v>
                </c:pt>
                <c:pt idx="11">
                  <c:v>0.982393976303842</c:v>
                </c:pt>
                <c:pt idx="12">
                  <c:v>0.982098697080427</c:v>
                </c:pt>
                <c:pt idx="13">
                  <c:v>0.984645480382387</c:v>
                </c:pt>
                <c:pt idx="14">
                  <c:v>0.985162219023364</c:v>
                </c:pt>
                <c:pt idx="15">
                  <c:v>0.983796552615067</c:v>
                </c:pt>
                <c:pt idx="16">
                  <c:v>0.9830214446536</c:v>
                </c:pt>
                <c:pt idx="17">
                  <c:v>0.980031742516517</c:v>
                </c:pt>
                <c:pt idx="18">
                  <c:v>0.979884102904809</c:v>
                </c:pt>
                <c:pt idx="19">
                  <c:v>0.978149337467242</c:v>
                </c:pt>
                <c:pt idx="20">
                  <c:v>0.97139482523161</c:v>
                </c:pt>
                <c:pt idx="21">
                  <c:v>0.962388808917432</c:v>
                </c:pt>
                <c:pt idx="22">
                  <c:v>0.925737275310966</c:v>
                </c:pt>
                <c:pt idx="23">
                  <c:v>0.734433248440557</c:v>
                </c:pt>
                <c:pt idx="24">
                  <c:v>0.490200420772893</c:v>
                </c:pt>
                <c:pt idx="25">
                  <c:v>0.292326431181486</c:v>
                </c:pt>
                <c:pt idx="26">
                  <c:v>0.157826744915661</c:v>
                </c:pt>
                <c:pt idx="27">
                  <c:v>0.0832318311002842</c:v>
                </c:pt>
                <c:pt idx="28">
                  <c:v>0.0490532609899236</c:v>
                </c:pt>
                <c:pt idx="29">
                  <c:v>0.0363931642859779</c:v>
                </c:pt>
                <c:pt idx="30">
                  <c:v>0.0320747056435242</c:v>
                </c:pt>
                <c:pt idx="31">
                  <c:v>0.0310043184586424</c:v>
                </c:pt>
                <c:pt idx="32">
                  <c:v>0.0304875798176651</c:v>
                </c:pt>
                <c:pt idx="33">
                  <c:v>0.0303399402059573</c:v>
                </c:pt>
                <c:pt idx="34">
                  <c:v>0.0301923005942494</c:v>
                </c:pt>
                <c:pt idx="35">
                  <c:v>0.0301184807883955</c:v>
                </c:pt>
                <c:pt idx="36">
                  <c:v>0.0303768501088842</c:v>
                </c:pt>
                <c:pt idx="37">
                  <c:v>0.0300446609825416</c:v>
                </c:pt>
                <c:pt idx="38">
                  <c:v>0.0301553906913225</c:v>
                </c:pt>
                <c:pt idx="39">
                  <c:v>0.0299708411766877</c:v>
                </c:pt>
                <c:pt idx="40">
                  <c:v>0.0300077510796147</c:v>
                </c:pt>
                <c:pt idx="41">
                  <c:v>0.0299339312737607</c:v>
                </c:pt>
                <c:pt idx="42">
                  <c:v>0.0298970213708338</c:v>
                </c:pt>
                <c:pt idx="43">
                  <c:v>0.0298601114679068</c:v>
                </c:pt>
                <c:pt idx="44">
                  <c:v>0.0296755619532721</c:v>
                </c:pt>
                <c:pt idx="45">
                  <c:v>0.029712471856199</c:v>
                </c:pt>
              </c:numCache>
            </c:numRef>
          </c:yVal>
          <c:smooth val="0"/>
        </c:ser>
        <c:ser>
          <c:idx val="3"/>
          <c:order val="3"/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2'!$A$7:$A$52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2'!$U$7:$U$52</c:f>
              <c:numCache>
                <c:formatCode>0.000_ </c:formatCode>
                <c:ptCount val="46"/>
                <c:pt idx="0">
                  <c:v>1.0</c:v>
                </c:pt>
                <c:pt idx="1">
                  <c:v>0.982668459584641</c:v>
                </c:pt>
                <c:pt idx="2">
                  <c:v>0.98416255789631</c:v>
                </c:pt>
                <c:pt idx="3">
                  <c:v>0.984050500522934</c:v>
                </c:pt>
                <c:pt idx="4">
                  <c:v>0.986104885701479</c:v>
                </c:pt>
                <c:pt idx="5">
                  <c:v>0.983266098909308</c:v>
                </c:pt>
                <c:pt idx="6">
                  <c:v>0.982519049753474</c:v>
                </c:pt>
                <c:pt idx="7">
                  <c:v>0.982182877633348</c:v>
                </c:pt>
                <c:pt idx="8">
                  <c:v>0.983228746451516</c:v>
                </c:pt>
                <c:pt idx="9">
                  <c:v>0.982668459584641</c:v>
                </c:pt>
                <c:pt idx="10">
                  <c:v>0.980688779321679</c:v>
                </c:pt>
                <c:pt idx="11">
                  <c:v>0.982294935006723</c:v>
                </c:pt>
                <c:pt idx="12">
                  <c:v>0.98244434483789</c:v>
                </c:pt>
                <c:pt idx="13">
                  <c:v>0.98352756611385</c:v>
                </c:pt>
                <c:pt idx="14">
                  <c:v>0.981622590766472</c:v>
                </c:pt>
                <c:pt idx="15">
                  <c:v>0.980875541610638</c:v>
                </c:pt>
                <c:pt idx="16">
                  <c:v>0.979680262961303</c:v>
                </c:pt>
                <c:pt idx="17">
                  <c:v>0.979568205587928</c:v>
                </c:pt>
                <c:pt idx="18">
                  <c:v>0.977140295831466</c:v>
                </c:pt>
                <c:pt idx="19">
                  <c:v>0.974861795906171</c:v>
                </c:pt>
                <c:pt idx="20">
                  <c:v>0.968399820708203</c:v>
                </c:pt>
                <c:pt idx="21">
                  <c:v>0.950582698341551</c:v>
                </c:pt>
                <c:pt idx="22">
                  <c:v>0.84020618556701</c:v>
                </c:pt>
                <c:pt idx="23">
                  <c:v>0.591139997011803</c:v>
                </c:pt>
                <c:pt idx="24">
                  <c:v>0.362356193037502</c:v>
                </c:pt>
                <c:pt idx="25">
                  <c:v>0.199611534438966</c:v>
                </c:pt>
                <c:pt idx="26">
                  <c:v>0.103130135962946</c:v>
                </c:pt>
                <c:pt idx="27">
                  <c:v>0.0569251456745854</c:v>
                </c:pt>
                <c:pt idx="28">
                  <c:v>0.0395562528014343</c:v>
                </c:pt>
                <c:pt idx="29">
                  <c:v>0.0337666218437173</c:v>
                </c:pt>
                <c:pt idx="30">
                  <c:v>0.031786941580756</c:v>
                </c:pt>
                <c:pt idx="31">
                  <c:v>0.0312266547138802</c:v>
                </c:pt>
                <c:pt idx="32">
                  <c:v>0.0309651875093381</c:v>
                </c:pt>
                <c:pt idx="33">
                  <c:v>0.031114597340505</c:v>
                </c:pt>
                <c:pt idx="34">
                  <c:v>0.0309278350515464</c:v>
                </c:pt>
                <c:pt idx="35">
                  <c:v>0.0308904825937547</c:v>
                </c:pt>
                <c:pt idx="36">
                  <c:v>0.0308904825937547</c:v>
                </c:pt>
                <c:pt idx="37">
                  <c:v>0.0309278350515464</c:v>
                </c:pt>
                <c:pt idx="38">
                  <c:v>0.0310025399671298</c:v>
                </c:pt>
                <c:pt idx="39">
                  <c:v>0.0306663678470043</c:v>
                </c:pt>
                <c:pt idx="40">
                  <c:v>0.0309278350515464</c:v>
                </c:pt>
                <c:pt idx="41">
                  <c:v>0.0307410727625878</c:v>
                </c:pt>
                <c:pt idx="42">
                  <c:v>0.0306290153892126</c:v>
                </c:pt>
                <c:pt idx="43">
                  <c:v>0.0308157776781712</c:v>
                </c:pt>
                <c:pt idx="44">
                  <c:v>0.0306290153892126</c:v>
                </c:pt>
                <c:pt idx="45">
                  <c:v>0.0308531301359629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38201808"/>
        <c:axId val="1739061232"/>
      </c:scatterChart>
      <c:valAx>
        <c:axId val="1738201808"/>
        <c:scaling>
          <c:orientation val="minMax"/>
          <c:max val="90.0"/>
          <c:min val="0.0"/>
        </c:scaling>
        <c:delete val="1"/>
        <c:axPos val="b"/>
        <c:numFmt formatCode="General" sourceLinked="1"/>
        <c:majorTickMark val="out"/>
        <c:minorTickMark val="none"/>
        <c:tickLblPos val="nextTo"/>
        <c:crossAx val="1739061232"/>
        <c:crosses val="autoZero"/>
        <c:crossBetween val="midCat"/>
      </c:valAx>
      <c:valAx>
        <c:axId val="1739061232"/>
        <c:scaling>
          <c:orientation val="minMax"/>
        </c:scaling>
        <c:delete val="1"/>
        <c:axPos val="l"/>
        <c:numFmt formatCode="0.000_ " sourceLinked="1"/>
        <c:majorTickMark val="out"/>
        <c:minorTickMark val="none"/>
        <c:tickLblPos val="nextTo"/>
        <c:crossAx val="1738201808"/>
        <c:crosses val="autoZero"/>
        <c:crossBetween val="midCat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/>
    <c:pageMargins b="0.75" l="0.7" r="0.7" t="0.75" header="0.512" footer="0.51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0773807274788194"/>
          <c:y val="0.119266589317792"/>
          <c:w val="0.851188002267013"/>
          <c:h val="0.770645654053424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2'!$A$7:$A$52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2'!$N$7:$N$52</c:f>
              <c:numCache>
                <c:formatCode>0.000_ </c:formatCode>
                <c:ptCount val="46"/>
                <c:pt idx="0">
                  <c:v>1.0</c:v>
                </c:pt>
                <c:pt idx="1">
                  <c:v>0.987391560064696</c:v>
                </c:pt>
                <c:pt idx="2">
                  <c:v>0.99007498897221</c:v>
                </c:pt>
                <c:pt idx="3">
                  <c:v>0.986693133362741</c:v>
                </c:pt>
                <c:pt idx="4">
                  <c:v>0.988126746066755</c:v>
                </c:pt>
                <c:pt idx="5">
                  <c:v>0.990001470372004</c:v>
                </c:pt>
                <c:pt idx="6">
                  <c:v>0.988788413468608</c:v>
                </c:pt>
                <c:pt idx="7">
                  <c:v>0.988347301867372</c:v>
                </c:pt>
                <c:pt idx="8">
                  <c:v>0.985663872959859</c:v>
                </c:pt>
                <c:pt idx="9">
                  <c:v>0.986399058961917</c:v>
                </c:pt>
                <c:pt idx="10">
                  <c:v>0.983972945155124</c:v>
                </c:pt>
                <c:pt idx="11">
                  <c:v>0.980958682546684</c:v>
                </c:pt>
                <c:pt idx="12">
                  <c:v>0.971290986619615</c:v>
                </c:pt>
                <c:pt idx="13">
                  <c:v>0.951992354065579</c:v>
                </c:pt>
                <c:pt idx="14">
                  <c:v>0.818923687692986</c:v>
                </c:pt>
                <c:pt idx="15">
                  <c:v>0.57373915600647</c:v>
                </c:pt>
                <c:pt idx="16">
                  <c:v>0.354911042493751</c:v>
                </c:pt>
                <c:pt idx="17">
                  <c:v>0.197140126451992</c:v>
                </c:pt>
                <c:pt idx="18">
                  <c:v>0.102411410086752</c:v>
                </c:pt>
                <c:pt idx="19">
                  <c:v>0.0568298779591236</c:v>
                </c:pt>
                <c:pt idx="20">
                  <c:v>0.0396265255109543</c:v>
                </c:pt>
                <c:pt idx="21">
                  <c:v>0.0338553153947949</c:v>
                </c:pt>
                <c:pt idx="22">
                  <c:v>0.0323481840905749</c:v>
                </c:pt>
                <c:pt idx="23">
                  <c:v>0.0317232759888252</c:v>
                </c:pt>
                <c:pt idx="24">
                  <c:v>0.031318923687693</c:v>
                </c:pt>
                <c:pt idx="25">
                  <c:v>0.0310616085869725</c:v>
                </c:pt>
                <c:pt idx="26">
                  <c:v>0.0309513306866637</c:v>
                </c:pt>
                <c:pt idx="27">
                  <c:v>0.0308778120864579</c:v>
                </c:pt>
                <c:pt idx="28">
                  <c:v>0.0308410527863549</c:v>
                </c:pt>
                <c:pt idx="29">
                  <c:v>0.030804293486252</c:v>
                </c:pt>
                <c:pt idx="30">
                  <c:v>0.0307307748860462</c:v>
                </c:pt>
                <c:pt idx="31">
                  <c:v>0.0306940155859432</c:v>
                </c:pt>
                <c:pt idx="32">
                  <c:v>0.0308410527863549</c:v>
                </c:pt>
                <c:pt idx="33">
                  <c:v>0.0305469783855315</c:v>
                </c:pt>
                <c:pt idx="34">
                  <c:v>0.0304367004852228</c:v>
                </c:pt>
                <c:pt idx="35">
                  <c:v>0.0306204969857374</c:v>
                </c:pt>
                <c:pt idx="36">
                  <c:v>0.0305837376856345</c:v>
                </c:pt>
                <c:pt idx="37">
                  <c:v>0.0302896632848111</c:v>
                </c:pt>
                <c:pt idx="38">
                  <c:v>0.0302529039847081</c:v>
                </c:pt>
                <c:pt idx="39">
                  <c:v>0.0304734597853257</c:v>
                </c:pt>
                <c:pt idx="40">
                  <c:v>0.0302896632848111</c:v>
                </c:pt>
                <c:pt idx="41">
                  <c:v>0.0302896632848111</c:v>
                </c:pt>
                <c:pt idx="42">
                  <c:v>0.0303631818850169</c:v>
                </c:pt>
                <c:pt idx="43">
                  <c:v>0.0301426260843993</c:v>
                </c:pt>
                <c:pt idx="44">
                  <c:v>0.0303631818850169</c:v>
                </c:pt>
                <c:pt idx="45">
                  <c:v>0.0300691074841935</c:v>
                </c:pt>
              </c:numCache>
            </c:numRef>
          </c:yVal>
          <c:smooth val="0"/>
        </c:ser>
        <c:ser>
          <c:idx val="1"/>
          <c:order val="1"/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2'!$A$7:$A$52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2'!$O$7:$O$52</c:f>
              <c:numCache>
                <c:formatCode>0.000_ </c:formatCode>
                <c:ptCount val="46"/>
                <c:pt idx="0">
                  <c:v>1.0</c:v>
                </c:pt>
                <c:pt idx="1">
                  <c:v>0.986757639118154</c:v>
                </c:pt>
                <c:pt idx="2">
                  <c:v>0.987234510839661</c:v>
                </c:pt>
                <c:pt idx="3">
                  <c:v>0.987014416198966</c:v>
                </c:pt>
                <c:pt idx="4">
                  <c:v>0.988298301603023</c:v>
                </c:pt>
                <c:pt idx="5">
                  <c:v>0.98760133524082</c:v>
                </c:pt>
                <c:pt idx="6">
                  <c:v>0.984593375151315</c:v>
                </c:pt>
                <c:pt idx="7">
                  <c:v>0.984226550750156</c:v>
                </c:pt>
                <c:pt idx="8">
                  <c:v>0.985510436154213</c:v>
                </c:pt>
                <c:pt idx="9">
                  <c:v>0.983272807307142</c:v>
                </c:pt>
                <c:pt idx="10">
                  <c:v>0.98220901654378</c:v>
                </c:pt>
                <c:pt idx="11">
                  <c:v>0.975496130002568</c:v>
                </c:pt>
                <c:pt idx="12">
                  <c:v>0.967939547338689</c:v>
                </c:pt>
                <c:pt idx="13">
                  <c:v>0.941198048494186</c:v>
                </c:pt>
                <c:pt idx="14">
                  <c:v>0.774586405487693</c:v>
                </c:pt>
                <c:pt idx="15">
                  <c:v>0.52712666446572</c:v>
                </c:pt>
                <c:pt idx="16">
                  <c:v>0.317229742122446</c:v>
                </c:pt>
                <c:pt idx="17">
                  <c:v>0.172480833425039</c:v>
                </c:pt>
                <c:pt idx="18">
                  <c:v>0.0892116943619089</c:v>
                </c:pt>
                <c:pt idx="19">
                  <c:v>0.0520523825244855</c:v>
                </c:pt>
                <c:pt idx="20">
                  <c:v>0.0384798796815964</c:v>
                </c:pt>
                <c:pt idx="21">
                  <c:v>0.0340046219874546</c:v>
                </c:pt>
                <c:pt idx="22">
                  <c:v>0.0327574190235134</c:v>
                </c:pt>
                <c:pt idx="23">
                  <c:v>0.0319870877810792</c:v>
                </c:pt>
                <c:pt idx="24">
                  <c:v>0.0318770404607314</c:v>
                </c:pt>
                <c:pt idx="25">
                  <c:v>0.0316569458200359</c:v>
                </c:pt>
                <c:pt idx="26">
                  <c:v>0.0313268038589927</c:v>
                </c:pt>
                <c:pt idx="27">
                  <c:v>0.0311067092182972</c:v>
                </c:pt>
                <c:pt idx="28">
                  <c:v>0.0312167565386449</c:v>
                </c:pt>
                <c:pt idx="29">
                  <c:v>0.0309599794578335</c:v>
                </c:pt>
                <c:pt idx="30">
                  <c:v>0.0308499321374858</c:v>
                </c:pt>
                <c:pt idx="31">
                  <c:v>0.0308866145776017</c:v>
                </c:pt>
                <c:pt idx="32">
                  <c:v>0.0307032023770221</c:v>
                </c:pt>
                <c:pt idx="33">
                  <c:v>0.0307032023770221</c:v>
                </c:pt>
                <c:pt idx="34">
                  <c:v>0.0304464252962107</c:v>
                </c:pt>
                <c:pt idx="35">
                  <c:v>0.0305931550566744</c:v>
                </c:pt>
                <c:pt idx="36">
                  <c:v>0.0304464252962107</c:v>
                </c:pt>
                <c:pt idx="37">
                  <c:v>0.0305564726165584</c:v>
                </c:pt>
                <c:pt idx="38">
                  <c:v>0.0304464252962107</c:v>
                </c:pt>
                <c:pt idx="39">
                  <c:v>0.0305197901764425</c:v>
                </c:pt>
                <c:pt idx="40">
                  <c:v>0.0302630130956311</c:v>
                </c:pt>
                <c:pt idx="41">
                  <c:v>0.0304464252962107</c:v>
                </c:pt>
                <c:pt idx="42">
                  <c:v>0.0301896482153993</c:v>
                </c:pt>
                <c:pt idx="43">
                  <c:v>0.0303730604159789</c:v>
                </c:pt>
                <c:pt idx="44">
                  <c:v>0.0301529657752834</c:v>
                </c:pt>
                <c:pt idx="45">
                  <c:v>0.0302263306555152</c:v>
                </c:pt>
              </c:numCache>
            </c:numRef>
          </c:yVal>
          <c:smooth val="0"/>
        </c:ser>
        <c:ser>
          <c:idx val="2"/>
          <c:order val="2"/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2'!$A$7:$A$52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2'!$P$7:$P$52</c:f>
              <c:numCache>
                <c:formatCode>0.000_ </c:formatCode>
                <c:ptCount val="46"/>
                <c:pt idx="0">
                  <c:v>1.0</c:v>
                </c:pt>
                <c:pt idx="1">
                  <c:v>0.983419457972415</c:v>
                </c:pt>
                <c:pt idx="2">
                  <c:v>0.982155470463586</c:v>
                </c:pt>
                <c:pt idx="3">
                  <c:v>0.985055206513253</c:v>
                </c:pt>
                <c:pt idx="4">
                  <c:v>0.984014275623629</c:v>
                </c:pt>
                <c:pt idx="5">
                  <c:v>0.983865571210826</c:v>
                </c:pt>
                <c:pt idx="6">
                  <c:v>0.982936168630804</c:v>
                </c:pt>
                <c:pt idx="7">
                  <c:v>0.982229822669988</c:v>
                </c:pt>
                <c:pt idx="8">
                  <c:v>0.982415703185992</c:v>
                </c:pt>
                <c:pt idx="9">
                  <c:v>0.979776199858731</c:v>
                </c:pt>
                <c:pt idx="10">
                  <c:v>0.97802892300829</c:v>
                </c:pt>
                <c:pt idx="11">
                  <c:v>0.973530614520986</c:v>
                </c:pt>
                <c:pt idx="12">
                  <c:v>0.966913268151232</c:v>
                </c:pt>
                <c:pt idx="13">
                  <c:v>0.942339863935462</c:v>
                </c:pt>
                <c:pt idx="14">
                  <c:v>0.790289601843935</c:v>
                </c:pt>
                <c:pt idx="15">
                  <c:v>0.552399717461616</c:v>
                </c:pt>
                <c:pt idx="16">
                  <c:v>0.344325067846388</c:v>
                </c:pt>
                <c:pt idx="17">
                  <c:v>0.193650321573293</c:v>
                </c:pt>
                <c:pt idx="18">
                  <c:v>0.101862522770363</c:v>
                </c:pt>
                <c:pt idx="19">
                  <c:v>0.0572511989293282</c:v>
                </c:pt>
                <c:pt idx="20">
                  <c:v>0.0396669021153203</c:v>
                </c:pt>
                <c:pt idx="21">
                  <c:v>0.0336071972935797</c:v>
                </c:pt>
                <c:pt idx="22">
                  <c:v>0.0319342726495409</c:v>
                </c:pt>
                <c:pt idx="23">
                  <c:v>0.0312279266887245</c:v>
                </c:pt>
                <c:pt idx="24">
                  <c:v>0.0310048700695193</c:v>
                </c:pt>
                <c:pt idx="25">
                  <c:v>0.0304472285215064</c:v>
                </c:pt>
                <c:pt idx="26">
                  <c:v>0.030558756831109</c:v>
                </c:pt>
                <c:pt idx="27">
                  <c:v>0.0304100524183055</c:v>
                </c:pt>
                <c:pt idx="28">
                  <c:v>0.0303728763151046</c:v>
                </c:pt>
                <c:pt idx="29">
                  <c:v>0.0301869957991003</c:v>
                </c:pt>
                <c:pt idx="30">
                  <c:v>0.0302613480055021</c:v>
                </c:pt>
                <c:pt idx="31">
                  <c:v>0.0300382913862969</c:v>
                </c:pt>
                <c:pt idx="32">
                  <c:v>0.0300382913862969</c:v>
                </c:pt>
                <c:pt idx="33">
                  <c:v>0.0298895869734934</c:v>
                </c:pt>
                <c:pt idx="34">
                  <c:v>0.0301126435926986</c:v>
                </c:pt>
                <c:pt idx="35">
                  <c:v>0.0300382913862969</c:v>
                </c:pt>
                <c:pt idx="36">
                  <c:v>0.0299639391798952</c:v>
                </c:pt>
                <c:pt idx="37">
                  <c:v>0.0298152347670917</c:v>
                </c:pt>
                <c:pt idx="38">
                  <c:v>0.0297780586638908</c:v>
                </c:pt>
                <c:pt idx="39">
                  <c:v>0.0298152347670917</c:v>
                </c:pt>
                <c:pt idx="40">
                  <c:v>0.02974088256069</c:v>
                </c:pt>
                <c:pt idx="41">
                  <c:v>0.0297037064574891</c:v>
                </c:pt>
                <c:pt idx="42">
                  <c:v>0.0297780586638908</c:v>
                </c:pt>
                <c:pt idx="43">
                  <c:v>0.0297780586638908</c:v>
                </c:pt>
                <c:pt idx="44">
                  <c:v>0.0296665303542883</c:v>
                </c:pt>
                <c:pt idx="45">
                  <c:v>0.0296665303542883</c:v>
                </c:pt>
              </c:numCache>
            </c:numRef>
          </c:yVal>
          <c:smooth val="0"/>
        </c:ser>
        <c:ser>
          <c:idx val="3"/>
          <c:order val="3"/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2'!$A$7:$A$52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2'!$Q$7:$Q$52</c:f>
              <c:numCache>
                <c:formatCode>0.000_ </c:formatCode>
                <c:ptCount val="46"/>
                <c:pt idx="0">
                  <c:v>1.0</c:v>
                </c:pt>
                <c:pt idx="1">
                  <c:v>0.983610188261351</c:v>
                </c:pt>
                <c:pt idx="2">
                  <c:v>0.983942414174972</c:v>
                </c:pt>
                <c:pt idx="3">
                  <c:v>0.983868586194168</c:v>
                </c:pt>
                <c:pt idx="4">
                  <c:v>0.983425618309339</c:v>
                </c:pt>
                <c:pt idx="5">
                  <c:v>0.984016242155777</c:v>
                </c:pt>
                <c:pt idx="6">
                  <c:v>0.983831672203765</c:v>
                </c:pt>
                <c:pt idx="7">
                  <c:v>0.980657069029162</c:v>
                </c:pt>
                <c:pt idx="8">
                  <c:v>0.980841638981174</c:v>
                </c:pt>
                <c:pt idx="9">
                  <c:v>0.98062015503876</c:v>
                </c:pt>
                <c:pt idx="10">
                  <c:v>0.979032853451458</c:v>
                </c:pt>
                <c:pt idx="11">
                  <c:v>0.971391657438169</c:v>
                </c:pt>
                <c:pt idx="12">
                  <c:v>0.962606127722407</c:v>
                </c:pt>
                <c:pt idx="13">
                  <c:v>0.92687338501292</c:v>
                </c:pt>
                <c:pt idx="14">
                  <c:v>0.738205980066445</c:v>
                </c:pt>
                <c:pt idx="15">
                  <c:v>0.497526762643042</c:v>
                </c:pt>
                <c:pt idx="16">
                  <c:v>0.300332225913621</c:v>
                </c:pt>
                <c:pt idx="17">
                  <c:v>0.163381321520856</c:v>
                </c:pt>
                <c:pt idx="18">
                  <c:v>0.0859357696566999</c:v>
                </c:pt>
                <c:pt idx="19">
                  <c:v>0.0507198228128461</c:v>
                </c:pt>
                <c:pt idx="20">
                  <c:v>0.037578442229605</c:v>
                </c:pt>
                <c:pt idx="21">
                  <c:v>0.0334809892949428</c:v>
                </c:pt>
                <c:pt idx="22">
                  <c:v>0.0320413436692506</c:v>
                </c:pt>
                <c:pt idx="23">
                  <c:v>0.0314876338132152</c:v>
                </c:pt>
                <c:pt idx="24">
                  <c:v>0.0311923218899963</c:v>
                </c:pt>
                <c:pt idx="25">
                  <c:v>0.0309339239571798</c:v>
                </c:pt>
                <c:pt idx="26">
                  <c:v>0.030860095976375</c:v>
                </c:pt>
                <c:pt idx="27">
                  <c:v>0.030749354005168</c:v>
                </c:pt>
                <c:pt idx="28">
                  <c:v>0.030749354005168</c:v>
                </c:pt>
                <c:pt idx="29">
                  <c:v>0.0306386120339609</c:v>
                </c:pt>
                <c:pt idx="30">
                  <c:v>0.0306386120339609</c:v>
                </c:pt>
                <c:pt idx="31">
                  <c:v>0.0305647840531561</c:v>
                </c:pt>
                <c:pt idx="32">
                  <c:v>0.030749354005168</c:v>
                </c:pt>
                <c:pt idx="33">
                  <c:v>0.0305647840531561</c:v>
                </c:pt>
                <c:pt idx="34">
                  <c:v>0.0307124400147656</c:v>
                </c:pt>
                <c:pt idx="35">
                  <c:v>0.0302325581395349</c:v>
                </c:pt>
                <c:pt idx="36">
                  <c:v>0.0303802141011443</c:v>
                </c:pt>
                <c:pt idx="37">
                  <c:v>0.0304540420819491</c:v>
                </c:pt>
                <c:pt idx="38">
                  <c:v>0.0302694721299372</c:v>
                </c:pt>
                <c:pt idx="39">
                  <c:v>0.0302694721299372</c:v>
                </c:pt>
                <c:pt idx="40">
                  <c:v>0.0303802141011443</c:v>
                </c:pt>
                <c:pt idx="41">
                  <c:v>0.0301956441491325</c:v>
                </c:pt>
                <c:pt idx="42">
                  <c:v>0.030343300110742</c:v>
                </c:pt>
                <c:pt idx="43">
                  <c:v>0.0303063861203396</c:v>
                </c:pt>
                <c:pt idx="44">
                  <c:v>0.0300849021779254</c:v>
                </c:pt>
                <c:pt idx="45">
                  <c:v>0.0301218161683278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38239344"/>
        <c:axId val="1738243472"/>
      </c:scatterChart>
      <c:valAx>
        <c:axId val="1738239344"/>
        <c:scaling>
          <c:orientation val="minMax"/>
          <c:max val="90.0"/>
          <c:min val="0.0"/>
        </c:scaling>
        <c:delete val="1"/>
        <c:axPos val="b"/>
        <c:numFmt formatCode="General" sourceLinked="1"/>
        <c:majorTickMark val="out"/>
        <c:minorTickMark val="none"/>
        <c:tickLblPos val="nextTo"/>
        <c:crossAx val="1738243472"/>
        <c:crosses val="autoZero"/>
        <c:crossBetween val="midCat"/>
      </c:valAx>
      <c:valAx>
        <c:axId val="1738243472"/>
        <c:scaling>
          <c:orientation val="minMax"/>
        </c:scaling>
        <c:delete val="1"/>
        <c:axPos val="l"/>
        <c:numFmt formatCode="0.000_ " sourceLinked="1"/>
        <c:majorTickMark val="out"/>
        <c:minorTickMark val="none"/>
        <c:tickLblPos val="nextTo"/>
        <c:crossAx val="1738239344"/>
        <c:crosses val="autoZero"/>
        <c:crossBetween val="midCat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/>
    <c:pageMargins b="0.75" l="0.7" r="0.7" t="0.75" header="0.512" footer="0.51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0742857661033525"/>
          <c:y val="0.11818142473336"/>
          <c:w val="0.857143455038682"/>
          <c:h val="0.772724700179665"/>
        </c:manualLayout>
      </c:layout>
      <c:scatterChart>
        <c:scatterStyle val="lineMarker"/>
        <c:varyColors val="0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'データ処理シート No. 4'!$A$6:$A$51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4'!$B$6:$B$51</c:f>
              <c:numCache>
                <c:formatCode>0.0000_ </c:formatCode>
                <c:ptCount val="46"/>
                <c:pt idx="0">
                  <c:v>1.0</c:v>
                </c:pt>
                <c:pt idx="1">
                  <c:v>0.799911653054072</c:v>
                </c:pt>
                <c:pt idx="2">
                  <c:v>0.666386227948712</c:v>
                </c:pt>
                <c:pt idx="3">
                  <c:v>0.511743198616417</c:v>
                </c:pt>
                <c:pt idx="4">
                  <c:v>0.362223685539363</c:v>
                </c:pt>
                <c:pt idx="5">
                  <c:v>0.236111091266131</c:v>
                </c:pt>
                <c:pt idx="6">
                  <c:v>0.14227769547471</c:v>
                </c:pt>
                <c:pt idx="7">
                  <c:v>0.0831227335755905</c:v>
                </c:pt>
                <c:pt idx="8">
                  <c:v>0.0524936989998294</c:v>
                </c:pt>
                <c:pt idx="9">
                  <c:v>0.039385043207835</c:v>
                </c:pt>
                <c:pt idx="10">
                  <c:v>0.034794362486019</c:v>
                </c:pt>
                <c:pt idx="11">
                  <c:v>0.0330878202047871</c:v>
                </c:pt>
                <c:pt idx="12">
                  <c:v>0.0325343709711792</c:v>
                </c:pt>
                <c:pt idx="13">
                  <c:v>0.0323039153406962</c:v>
                </c:pt>
                <c:pt idx="14">
                  <c:v>0.0321096425690125</c:v>
                </c:pt>
                <c:pt idx="15">
                  <c:v>0.0319711497062337</c:v>
                </c:pt>
                <c:pt idx="16">
                  <c:v>0.031934680973544</c:v>
                </c:pt>
                <c:pt idx="17">
                  <c:v>0.0317227454050216</c:v>
                </c:pt>
                <c:pt idx="18">
                  <c:v>0.031786997533488</c:v>
                </c:pt>
                <c:pt idx="19">
                  <c:v>0.0317502540114775</c:v>
                </c:pt>
                <c:pt idx="20">
                  <c:v>0.0316489006771952</c:v>
                </c:pt>
                <c:pt idx="21">
                  <c:v>0.031546978153572</c:v>
                </c:pt>
                <c:pt idx="22">
                  <c:v>0.031491908309779</c:v>
                </c:pt>
                <c:pt idx="23">
                  <c:v>0.0313710320602198</c:v>
                </c:pt>
                <c:pt idx="24">
                  <c:v>0.031140233287658</c:v>
                </c:pt>
                <c:pt idx="25">
                  <c:v>0.0310302391882665</c:v>
                </c:pt>
                <c:pt idx="26">
                  <c:v>0.0307803610688223</c:v>
                </c:pt>
                <c:pt idx="27">
                  <c:v>0.0308271937814044</c:v>
                </c:pt>
                <c:pt idx="28">
                  <c:v>0.0308270832922596</c:v>
                </c:pt>
                <c:pt idx="29">
                  <c:v>0.0306144247287144</c:v>
                </c:pt>
                <c:pt idx="30">
                  <c:v>0.0307250202494145</c:v>
                </c:pt>
                <c:pt idx="31">
                  <c:v>0.0306513176526256</c:v>
                </c:pt>
                <c:pt idx="32">
                  <c:v>0.0306694578616421</c:v>
                </c:pt>
                <c:pt idx="33">
                  <c:v>0.0305774324002278</c:v>
                </c:pt>
                <c:pt idx="34">
                  <c:v>0.0305311533135198</c:v>
                </c:pt>
                <c:pt idx="35">
                  <c:v>0.0305222520672901</c:v>
                </c:pt>
                <c:pt idx="36">
                  <c:v>0.0304670527888446</c:v>
                </c:pt>
                <c:pt idx="37">
                  <c:v>0.0304577289632088</c:v>
                </c:pt>
                <c:pt idx="38">
                  <c:v>0.0304113777100368</c:v>
                </c:pt>
                <c:pt idx="39">
                  <c:v>0.0303562768144263</c:v>
                </c:pt>
                <c:pt idx="40">
                  <c:v>0.030365047014188</c:v>
                </c:pt>
                <c:pt idx="41">
                  <c:v>0.0303092652599416</c:v>
                </c:pt>
                <c:pt idx="42">
                  <c:v>0.0302544831353804</c:v>
                </c:pt>
                <c:pt idx="43">
                  <c:v>0.0303003634236368</c:v>
                </c:pt>
                <c:pt idx="44">
                  <c:v>0.0303192860977552</c:v>
                </c:pt>
                <c:pt idx="45">
                  <c:v>0.0302541232496846</c:v>
                </c:pt>
              </c:numCache>
            </c:numRef>
          </c:yVal>
          <c:smooth val="0"/>
        </c:ser>
        <c:ser>
          <c:idx val="1"/>
          <c:order val="1"/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'データ処理シート No. 4'!$A$6:$A$51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4'!$C$6:$C$51</c:f>
              <c:numCache>
                <c:formatCode>0.0000_ </c:formatCode>
                <c:ptCount val="46"/>
                <c:pt idx="0">
                  <c:v>1.0</c:v>
                </c:pt>
                <c:pt idx="1">
                  <c:v>0.980886140016295</c:v>
                </c:pt>
                <c:pt idx="2">
                  <c:v>0.981798750148178</c:v>
                </c:pt>
                <c:pt idx="3">
                  <c:v>0.976241235348349</c:v>
                </c:pt>
                <c:pt idx="4">
                  <c:v>0.966328471721478</c:v>
                </c:pt>
                <c:pt idx="5">
                  <c:v>0.932415862345157</c:v>
                </c:pt>
                <c:pt idx="6">
                  <c:v>0.796267280231768</c:v>
                </c:pt>
                <c:pt idx="7">
                  <c:v>0.597431373636583</c:v>
                </c:pt>
                <c:pt idx="8">
                  <c:v>0.404784089520715</c:v>
                </c:pt>
                <c:pt idx="9">
                  <c:v>0.249955019304464</c:v>
                </c:pt>
                <c:pt idx="10">
                  <c:v>0.141805381624876</c:v>
                </c:pt>
                <c:pt idx="11">
                  <c:v>0.0785966053562621</c:v>
                </c:pt>
                <c:pt idx="12">
                  <c:v>0.0487680893911308</c:v>
                </c:pt>
                <c:pt idx="13">
                  <c:v>0.0372462873657154</c:v>
                </c:pt>
                <c:pt idx="14">
                  <c:v>0.033365227599081</c:v>
                </c:pt>
                <c:pt idx="15">
                  <c:v>0.032051930503026</c:v>
                </c:pt>
                <c:pt idx="16">
                  <c:v>0.0317023164388857</c:v>
                </c:pt>
                <c:pt idx="17">
                  <c:v>0.0314274374999591</c:v>
                </c:pt>
                <c:pt idx="18">
                  <c:v>0.031243802647372</c:v>
                </c:pt>
                <c:pt idx="19">
                  <c:v>0.0312611124796036</c:v>
                </c:pt>
                <c:pt idx="20">
                  <c:v>0.0311710655183822</c:v>
                </c:pt>
                <c:pt idx="21">
                  <c:v>0.0311148554500329</c:v>
                </c:pt>
                <c:pt idx="22">
                  <c:v>0.0310608948339533</c:v>
                </c:pt>
                <c:pt idx="23">
                  <c:v>0.0309404758240151</c:v>
                </c:pt>
                <c:pt idx="24">
                  <c:v>0.0309402328804843</c:v>
                </c:pt>
                <c:pt idx="25">
                  <c:v>0.0308946478582634</c:v>
                </c:pt>
                <c:pt idx="26">
                  <c:v>0.0307940024629434</c:v>
                </c:pt>
                <c:pt idx="27">
                  <c:v>0.0306464085270143</c:v>
                </c:pt>
                <c:pt idx="28">
                  <c:v>0.0306644393942623</c:v>
                </c:pt>
                <c:pt idx="29">
                  <c:v>0.0307293342463228</c:v>
                </c:pt>
                <c:pt idx="30">
                  <c:v>0.0306283387424137</c:v>
                </c:pt>
                <c:pt idx="31">
                  <c:v>0.0306013490261469</c:v>
                </c:pt>
                <c:pt idx="32">
                  <c:v>0.0305451389577975</c:v>
                </c:pt>
                <c:pt idx="33">
                  <c:v>0.0304906904532725</c:v>
                </c:pt>
                <c:pt idx="34">
                  <c:v>0.0305100600183027</c:v>
                </c:pt>
                <c:pt idx="35">
                  <c:v>0.0304177038696209</c:v>
                </c:pt>
                <c:pt idx="36">
                  <c:v>0.0303335647171033</c:v>
                </c:pt>
                <c:pt idx="37">
                  <c:v>0.0302875658483345</c:v>
                </c:pt>
                <c:pt idx="38">
                  <c:v>0.0302880479425882</c:v>
                </c:pt>
                <c:pt idx="39">
                  <c:v>0.0303064146117185</c:v>
                </c:pt>
                <c:pt idx="40">
                  <c:v>0.0302974537613158</c:v>
                </c:pt>
                <c:pt idx="41">
                  <c:v>0.0302507955941051</c:v>
                </c:pt>
                <c:pt idx="42">
                  <c:v>0.0302239298579669</c:v>
                </c:pt>
                <c:pt idx="43">
                  <c:v>0.0301688669765047</c:v>
                </c:pt>
                <c:pt idx="44">
                  <c:v>0.0301509003541946</c:v>
                </c:pt>
                <c:pt idx="45">
                  <c:v>0.0300399775129723</c:v>
                </c:pt>
              </c:numCache>
            </c:numRef>
          </c:yVal>
          <c:smooth val="0"/>
        </c:ser>
        <c:ser>
          <c:idx val="2"/>
          <c:order val="2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'データ処理シート No. 4'!$A$6:$A$51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4'!$D$6:$D$51</c:f>
              <c:numCache>
                <c:formatCode>0.0000_ </c:formatCode>
                <c:ptCount val="46"/>
                <c:pt idx="0">
                  <c:v>1.0</c:v>
                </c:pt>
                <c:pt idx="1">
                  <c:v>0.987148466518748</c:v>
                </c:pt>
                <c:pt idx="2">
                  <c:v>0.986466722403862</c:v>
                </c:pt>
                <c:pt idx="3">
                  <c:v>0.986501046418605</c:v>
                </c:pt>
                <c:pt idx="4">
                  <c:v>0.984995490081504</c:v>
                </c:pt>
                <c:pt idx="5">
                  <c:v>0.983953538735223</c:v>
                </c:pt>
                <c:pt idx="6">
                  <c:v>0.978421286110049</c:v>
                </c:pt>
                <c:pt idx="7">
                  <c:v>0.970983600004669</c:v>
                </c:pt>
                <c:pt idx="8">
                  <c:v>0.945530353146711</c:v>
                </c:pt>
                <c:pt idx="9">
                  <c:v>0.807542091813441</c:v>
                </c:pt>
                <c:pt idx="10">
                  <c:v>0.587173537832714</c:v>
                </c:pt>
                <c:pt idx="11">
                  <c:v>0.381100544886789</c:v>
                </c:pt>
                <c:pt idx="12">
                  <c:v>0.223629098805852</c:v>
                </c:pt>
                <c:pt idx="13">
                  <c:v>0.12111978852181</c:v>
                </c:pt>
                <c:pt idx="14">
                  <c:v>0.0665931659814644</c:v>
                </c:pt>
                <c:pt idx="15">
                  <c:v>0.0432429223580223</c:v>
                </c:pt>
                <c:pt idx="16">
                  <c:v>0.0350081910487423</c:v>
                </c:pt>
                <c:pt idx="17">
                  <c:v>0.0322508112544066</c:v>
                </c:pt>
                <c:pt idx="18">
                  <c:v>0.0314691668743106</c:v>
                </c:pt>
                <c:pt idx="19">
                  <c:v>0.0310748864811766</c:v>
                </c:pt>
                <c:pt idx="20">
                  <c:v>0.0309639549514548</c:v>
                </c:pt>
                <c:pt idx="21">
                  <c:v>0.030982170551899</c:v>
                </c:pt>
                <c:pt idx="22">
                  <c:v>0.0308628954717114</c:v>
                </c:pt>
                <c:pt idx="23">
                  <c:v>0.0306970266117981</c:v>
                </c:pt>
                <c:pt idx="24">
                  <c:v>0.0305591410915662</c:v>
                </c:pt>
                <c:pt idx="25">
                  <c:v>0.0306048589911129</c:v>
                </c:pt>
                <c:pt idx="26">
                  <c:v>0.0305510506646737</c:v>
                </c:pt>
                <c:pt idx="27">
                  <c:v>0.0304401899023258</c:v>
                </c:pt>
                <c:pt idx="28">
                  <c:v>0.0303755513066695</c:v>
                </c:pt>
                <c:pt idx="29">
                  <c:v>0.0303844400289261</c:v>
                </c:pt>
                <c:pt idx="30">
                  <c:v>0.0303574794022541</c:v>
                </c:pt>
                <c:pt idx="31">
                  <c:v>0.0302933752990291</c:v>
                </c:pt>
                <c:pt idx="32">
                  <c:v>0.0302467686095383</c:v>
                </c:pt>
                <c:pt idx="33">
                  <c:v>0.0301819260485597</c:v>
                </c:pt>
                <c:pt idx="34">
                  <c:v>0.030145521754877</c:v>
                </c:pt>
                <c:pt idx="35">
                  <c:v>0.030145568751847</c:v>
                </c:pt>
                <c:pt idx="36">
                  <c:v>0.030081598390408</c:v>
                </c:pt>
                <c:pt idx="37">
                  <c:v>0.0301087732992033</c:v>
                </c:pt>
                <c:pt idx="38">
                  <c:v>0.0300537183859472</c:v>
                </c:pt>
                <c:pt idx="39">
                  <c:v>0.0301087194847923</c:v>
                </c:pt>
                <c:pt idx="40">
                  <c:v>0.0299069275530542</c:v>
                </c:pt>
                <c:pt idx="41">
                  <c:v>0.0299803213104603</c:v>
                </c:pt>
                <c:pt idx="42">
                  <c:v>0.0298782357996266</c:v>
                </c:pt>
                <c:pt idx="43">
                  <c:v>0.02986959392734</c:v>
                </c:pt>
                <c:pt idx="44">
                  <c:v>0.0298791181346881</c:v>
                </c:pt>
                <c:pt idx="45">
                  <c:v>0.029787628883742</c:v>
                </c:pt>
              </c:numCache>
            </c:numRef>
          </c:yVal>
          <c:smooth val="0"/>
        </c:ser>
        <c:ser>
          <c:idx val="3"/>
          <c:order val="3"/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'データ処理シート No. 4'!$A$6:$A$51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4'!$E$6:$E$51</c:f>
              <c:numCache>
                <c:formatCode>0.0000_ </c:formatCode>
                <c:ptCount val="46"/>
                <c:pt idx="0">
                  <c:v>1.0</c:v>
                </c:pt>
                <c:pt idx="1">
                  <c:v>0.985294711354154</c:v>
                </c:pt>
                <c:pt idx="2">
                  <c:v>0.985851846112607</c:v>
                </c:pt>
                <c:pt idx="3">
                  <c:v>0.985657835567282</c:v>
                </c:pt>
                <c:pt idx="4">
                  <c:v>0.985966235400686</c:v>
                </c:pt>
                <c:pt idx="5">
                  <c:v>0.986371154744857</c:v>
                </c:pt>
                <c:pt idx="6">
                  <c:v>0.985037407363623</c:v>
                </c:pt>
                <c:pt idx="7">
                  <c:v>0.983865186079169</c:v>
                </c:pt>
                <c:pt idx="8">
                  <c:v>0.983607912820309</c:v>
                </c:pt>
                <c:pt idx="9">
                  <c:v>0.982517055291637</c:v>
                </c:pt>
                <c:pt idx="10">
                  <c:v>0.980810934539663</c:v>
                </c:pt>
                <c:pt idx="11">
                  <c:v>0.975344271127102</c:v>
                </c:pt>
                <c:pt idx="12">
                  <c:v>0.967187482457986</c:v>
                </c:pt>
                <c:pt idx="13">
                  <c:v>0.940600912877037</c:v>
                </c:pt>
                <c:pt idx="14">
                  <c:v>0.780501418772765</c:v>
                </c:pt>
                <c:pt idx="15">
                  <c:v>0.537698075144212</c:v>
                </c:pt>
                <c:pt idx="16">
                  <c:v>0.329199519594052</c:v>
                </c:pt>
                <c:pt idx="17">
                  <c:v>0.181663150742795</c:v>
                </c:pt>
                <c:pt idx="18">
                  <c:v>0.094855349218931</c:v>
                </c:pt>
                <c:pt idx="19">
                  <c:v>0.0542133205564459</c:v>
                </c:pt>
                <c:pt idx="20">
                  <c:v>0.038837937384369</c:v>
                </c:pt>
                <c:pt idx="21">
                  <c:v>0.033737030992693</c:v>
                </c:pt>
                <c:pt idx="22">
                  <c:v>0.03227030485822</c:v>
                </c:pt>
                <c:pt idx="23">
                  <c:v>0.031606481067961</c:v>
                </c:pt>
                <c:pt idx="24">
                  <c:v>0.031348289026985</c:v>
                </c:pt>
                <c:pt idx="25">
                  <c:v>0.0310249267214236</c:v>
                </c:pt>
                <c:pt idx="26">
                  <c:v>0.0309242468382851</c:v>
                </c:pt>
                <c:pt idx="27">
                  <c:v>0.0307859819320571</c:v>
                </c:pt>
                <c:pt idx="28">
                  <c:v>0.0307950099113181</c:v>
                </c:pt>
                <c:pt idx="29">
                  <c:v>0.0306474701942867</c:v>
                </c:pt>
                <c:pt idx="30">
                  <c:v>0.0306201667657487</c:v>
                </c:pt>
                <c:pt idx="31">
                  <c:v>0.0305459264007495</c:v>
                </c:pt>
                <c:pt idx="32">
                  <c:v>0.0305829751387105</c:v>
                </c:pt>
                <c:pt idx="33">
                  <c:v>0.0304261379473008</c:v>
                </c:pt>
                <c:pt idx="34">
                  <c:v>0.0304270523472244</c:v>
                </c:pt>
                <c:pt idx="35">
                  <c:v>0.0303711253920609</c:v>
                </c:pt>
                <c:pt idx="36">
                  <c:v>0.0303435790657212</c:v>
                </c:pt>
                <c:pt idx="37">
                  <c:v>0.0302788531876026</c:v>
                </c:pt>
                <c:pt idx="38">
                  <c:v>0.0301867150186867</c:v>
                </c:pt>
                <c:pt idx="39">
                  <c:v>0.0302694892146993</c:v>
                </c:pt>
                <c:pt idx="40">
                  <c:v>0.0301684432605691</c:v>
                </c:pt>
                <c:pt idx="41">
                  <c:v>0.0301588597969108</c:v>
                </c:pt>
                <c:pt idx="42">
                  <c:v>0.0301685472187622</c:v>
                </c:pt>
                <c:pt idx="43">
                  <c:v>0.0301500328211522</c:v>
                </c:pt>
                <c:pt idx="44">
                  <c:v>0.0300668950481285</c:v>
                </c:pt>
                <c:pt idx="45">
                  <c:v>0.0300209461655812</c:v>
                </c:pt>
              </c:numCache>
            </c:numRef>
          </c:yVal>
          <c:smooth val="0"/>
        </c:ser>
        <c:ser>
          <c:idx val="4"/>
          <c:order val="4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'データ処理シート No. 4'!$A$6:$A$51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4'!$F$6:$F$51</c:f>
              <c:numCache>
                <c:formatCode>0.0000_ </c:formatCode>
                <c:ptCount val="46"/>
                <c:pt idx="0">
                  <c:v>1.0</c:v>
                </c:pt>
                <c:pt idx="1">
                  <c:v>0.987335779505021</c:v>
                </c:pt>
                <c:pt idx="2">
                  <c:v>0.989029648594028</c:v>
                </c:pt>
                <c:pt idx="3">
                  <c:v>0.986660666111892</c:v>
                </c:pt>
                <c:pt idx="4">
                  <c:v>0.988333154331232</c:v>
                </c:pt>
                <c:pt idx="5">
                  <c:v>0.987465250656021</c:v>
                </c:pt>
                <c:pt idx="6">
                  <c:v>0.986445867277293</c:v>
                </c:pt>
                <c:pt idx="7">
                  <c:v>0.985867951432382</c:v>
                </c:pt>
                <c:pt idx="8">
                  <c:v>0.986256242340082</c:v>
                </c:pt>
                <c:pt idx="9">
                  <c:v>0.987113910332471</c:v>
                </c:pt>
                <c:pt idx="10">
                  <c:v>0.986188896226656</c:v>
                </c:pt>
                <c:pt idx="11">
                  <c:v>0.985174380948708</c:v>
                </c:pt>
                <c:pt idx="12">
                  <c:v>0.984542024813187</c:v>
                </c:pt>
                <c:pt idx="13">
                  <c:v>0.986375271316542</c:v>
                </c:pt>
                <c:pt idx="14">
                  <c:v>0.986504438061061</c:v>
                </c:pt>
                <c:pt idx="15">
                  <c:v>0.984915202661895</c:v>
                </c:pt>
                <c:pt idx="16">
                  <c:v>0.983816467536038</c:v>
                </c:pt>
                <c:pt idx="17">
                  <c:v>0.982235834532109</c:v>
                </c:pt>
                <c:pt idx="18">
                  <c:v>0.980886645221966</c:v>
                </c:pt>
                <c:pt idx="19">
                  <c:v>0.978720359928037</c:v>
                </c:pt>
                <c:pt idx="20">
                  <c:v>0.972369026506293</c:v>
                </c:pt>
                <c:pt idx="21">
                  <c:v>0.957401925382612</c:v>
                </c:pt>
                <c:pt idx="22">
                  <c:v>0.873117527809417</c:v>
                </c:pt>
                <c:pt idx="23">
                  <c:v>0.640777231956223</c:v>
                </c:pt>
                <c:pt idx="24">
                  <c:v>0.404804218678563</c:v>
                </c:pt>
                <c:pt idx="25">
                  <c:v>0.229174691725437</c:v>
                </c:pt>
                <c:pt idx="26">
                  <c:v>0.120022701970035</c:v>
                </c:pt>
                <c:pt idx="27">
                  <c:v>0.0648652042353324</c:v>
                </c:pt>
                <c:pt idx="28">
                  <c:v>0.0422329539673425</c:v>
                </c:pt>
                <c:pt idx="29">
                  <c:v>0.0343567295170094</c:v>
                </c:pt>
                <c:pt idx="30">
                  <c:v>0.0318284493248231</c:v>
                </c:pt>
                <c:pt idx="31">
                  <c:v>0.0310632475394085</c:v>
                </c:pt>
                <c:pt idx="32">
                  <c:v>0.0307585552341157</c:v>
                </c:pt>
                <c:pt idx="33">
                  <c:v>0.0307038869412866</c:v>
                </c:pt>
                <c:pt idx="34">
                  <c:v>0.0306112495525413</c:v>
                </c:pt>
                <c:pt idx="35">
                  <c:v>0.0305008306408265</c:v>
                </c:pt>
                <c:pt idx="36">
                  <c:v>0.0305563860573699</c:v>
                </c:pt>
                <c:pt idx="37">
                  <c:v>0.030574177946665</c:v>
                </c:pt>
                <c:pt idx="38">
                  <c:v>0.0305291163977979</c:v>
                </c:pt>
                <c:pt idx="39">
                  <c:v>0.0303990976920571</c:v>
                </c:pt>
                <c:pt idx="40">
                  <c:v>0.0304366549483881</c:v>
                </c:pt>
                <c:pt idx="41">
                  <c:v>0.0302620153925692</c:v>
                </c:pt>
                <c:pt idx="42">
                  <c:v>0.0303066717560252</c:v>
                </c:pt>
                <c:pt idx="43">
                  <c:v>0.0302803104971591</c:v>
                </c:pt>
                <c:pt idx="44">
                  <c:v>0.0302333947774265</c:v>
                </c:pt>
                <c:pt idx="45">
                  <c:v>0.030289614026267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38274496"/>
        <c:axId val="1738278352"/>
      </c:scatterChart>
      <c:valAx>
        <c:axId val="1738274496"/>
        <c:scaling>
          <c:orientation val="minMax"/>
          <c:max val="90.0"/>
          <c:min val="0.0"/>
        </c:scaling>
        <c:delete val="1"/>
        <c:axPos val="b"/>
        <c:numFmt formatCode="General" sourceLinked="1"/>
        <c:majorTickMark val="out"/>
        <c:minorTickMark val="none"/>
        <c:tickLblPos val="nextTo"/>
        <c:crossAx val="1738278352"/>
        <c:crosses val="autoZero"/>
        <c:crossBetween val="midCat"/>
      </c:valAx>
      <c:valAx>
        <c:axId val="1738278352"/>
        <c:scaling>
          <c:orientation val="minMax"/>
        </c:scaling>
        <c:delete val="1"/>
        <c:axPos val="l"/>
        <c:numFmt formatCode="0.0000_ " sourceLinked="1"/>
        <c:majorTickMark val="out"/>
        <c:minorTickMark val="none"/>
        <c:tickLblPos val="nextTo"/>
        <c:crossAx val="1738274496"/>
        <c:crosses val="autoZero"/>
        <c:crossBetween val="midCat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/>
    <c:pageMargins b="0.75" l="0.7" r="0.7" t="0.75" header="0.512" footer="0.51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0760235003533619"/>
          <c:y val="0.12264122696504"/>
          <c:w val="0.853802388583911"/>
          <c:h val="0.764149183397554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square"/>
            <c:size val="3"/>
            <c:spPr>
              <a:solidFill>
                <a:schemeClr val="tx1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2'!$A$7:$A$52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2'!$V$7:$V$52</c:f>
              <c:numCache>
                <c:formatCode>0.000_ </c:formatCode>
                <c:ptCount val="46"/>
                <c:pt idx="0">
                  <c:v>1.0</c:v>
                </c:pt>
                <c:pt idx="1">
                  <c:v>0.989816550862101</c:v>
                </c:pt>
                <c:pt idx="2">
                  <c:v>0.990662108010735</c:v>
                </c:pt>
                <c:pt idx="3">
                  <c:v>0.992463512370869</c:v>
                </c:pt>
                <c:pt idx="4">
                  <c:v>0.990698871365023</c:v>
                </c:pt>
                <c:pt idx="5">
                  <c:v>0.989706260799235</c:v>
                </c:pt>
                <c:pt idx="6">
                  <c:v>0.989669497444947</c:v>
                </c:pt>
                <c:pt idx="7">
                  <c:v>0.989081283776332</c:v>
                </c:pt>
                <c:pt idx="8">
                  <c:v>0.990662108010735</c:v>
                </c:pt>
                <c:pt idx="9">
                  <c:v>0.98794161979339</c:v>
                </c:pt>
                <c:pt idx="10">
                  <c:v>0.986471085621852</c:v>
                </c:pt>
                <c:pt idx="11">
                  <c:v>0.987868093084813</c:v>
                </c:pt>
                <c:pt idx="12">
                  <c:v>0.989853314216389</c:v>
                </c:pt>
                <c:pt idx="13">
                  <c:v>0.988750413587736</c:v>
                </c:pt>
                <c:pt idx="14">
                  <c:v>0.987096062644756</c:v>
                </c:pt>
                <c:pt idx="15">
                  <c:v>0.986949009227602</c:v>
                </c:pt>
                <c:pt idx="16">
                  <c:v>0.987206352707621</c:v>
                </c:pt>
                <c:pt idx="17">
                  <c:v>0.987169589353333</c:v>
                </c:pt>
                <c:pt idx="18">
                  <c:v>0.986544612330429</c:v>
                </c:pt>
                <c:pt idx="19">
                  <c:v>0.986691665747583</c:v>
                </c:pt>
                <c:pt idx="20">
                  <c:v>0.984522627844565</c:v>
                </c:pt>
                <c:pt idx="21">
                  <c:v>0.986581375684717</c:v>
                </c:pt>
                <c:pt idx="22">
                  <c:v>0.986029925370391</c:v>
                </c:pt>
                <c:pt idx="23">
                  <c:v>0.98511084151318</c:v>
                </c:pt>
                <c:pt idx="24">
                  <c:v>0.984412337781699</c:v>
                </c:pt>
                <c:pt idx="25">
                  <c:v>0.98415499430168</c:v>
                </c:pt>
                <c:pt idx="26">
                  <c:v>0.985294658284622</c:v>
                </c:pt>
                <c:pt idx="27">
                  <c:v>0.982794750193008</c:v>
                </c:pt>
                <c:pt idx="28">
                  <c:v>0.983493253924488</c:v>
                </c:pt>
                <c:pt idx="29">
                  <c:v>0.983713834050219</c:v>
                </c:pt>
                <c:pt idx="30">
                  <c:v>0.983382963861623</c:v>
                </c:pt>
                <c:pt idx="31">
                  <c:v>0.984522627844565</c:v>
                </c:pt>
                <c:pt idx="32">
                  <c:v>0.982574170067277</c:v>
                </c:pt>
                <c:pt idx="33">
                  <c:v>0.980956582478585</c:v>
                </c:pt>
                <c:pt idx="34">
                  <c:v>0.981581559501489</c:v>
                </c:pt>
                <c:pt idx="35">
                  <c:v>0.983272673798757</c:v>
                </c:pt>
                <c:pt idx="36">
                  <c:v>0.980736002352855</c:v>
                </c:pt>
                <c:pt idx="37">
                  <c:v>0.980405132164259</c:v>
                </c:pt>
                <c:pt idx="38">
                  <c:v>0.981360979375758</c:v>
                </c:pt>
                <c:pt idx="39">
                  <c:v>0.981397742730047</c:v>
                </c:pt>
                <c:pt idx="40">
                  <c:v>0.981728612918643</c:v>
                </c:pt>
                <c:pt idx="41">
                  <c:v>0.980037498621374</c:v>
                </c:pt>
                <c:pt idx="42">
                  <c:v>0.980883055770008</c:v>
                </c:pt>
                <c:pt idx="43">
                  <c:v>0.979008124701298</c:v>
                </c:pt>
                <c:pt idx="44">
                  <c:v>0.981508032792912</c:v>
                </c:pt>
                <c:pt idx="45">
                  <c:v>0.979486048307048</c:v>
                </c:pt>
              </c:numCache>
            </c:numRef>
          </c:yVal>
          <c:smooth val="0"/>
        </c:ser>
        <c:ser>
          <c:idx val="1"/>
          <c:order val="1"/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2'!$A$7:$A$52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2'!$W$7:$W$52</c:f>
              <c:numCache>
                <c:formatCode>0.000_ </c:formatCode>
                <c:ptCount val="46"/>
                <c:pt idx="0">
                  <c:v>1.0</c:v>
                </c:pt>
                <c:pt idx="1">
                  <c:v>0.988370805183298</c:v>
                </c:pt>
                <c:pt idx="2">
                  <c:v>0.990991988776904</c:v>
                </c:pt>
                <c:pt idx="3">
                  <c:v>0.98944142946801</c:v>
                </c:pt>
                <c:pt idx="4">
                  <c:v>0.992357957691882</c:v>
                </c:pt>
                <c:pt idx="5">
                  <c:v>0.992837892716063</c:v>
                </c:pt>
                <c:pt idx="6">
                  <c:v>0.992837892716063</c:v>
                </c:pt>
                <c:pt idx="7">
                  <c:v>0.988666149813564</c:v>
                </c:pt>
                <c:pt idx="8">
                  <c:v>0.989958282570975</c:v>
                </c:pt>
                <c:pt idx="9">
                  <c:v>0.991139661092037</c:v>
                </c:pt>
                <c:pt idx="10">
                  <c:v>0.990622807989072</c:v>
                </c:pt>
                <c:pt idx="11">
                  <c:v>0.99106582493447</c:v>
                </c:pt>
                <c:pt idx="12">
                  <c:v>0.988481559419648</c:v>
                </c:pt>
                <c:pt idx="13">
                  <c:v>0.990401299516373</c:v>
                </c:pt>
                <c:pt idx="14">
                  <c:v>0.98955218370436</c:v>
                </c:pt>
                <c:pt idx="15">
                  <c:v>0.990290545280024</c:v>
                </c:pt>
                <c:pt idx="16">
                  <c:v>0.988666149813564</c:v>
                </c:pt>
                <c:pt idx="17">
                  <c:v>0.987078672425887</c:v>
                </c:pt>
                <c:pt idx="18">
                  <c:v>0.986931000110754</c:v>
                </c:pt>
                <c:pt idx="19">
                  <c:v>0.98781703400155</c:v>
                </c:pt>
                <c:pt idx="20">
                  <c:v>0.98711559050467</c:v>
                </c:pt>
                <c:pt idx="21">
                  <c:v>0.98630339277144</c:v>
                </c:pt>
                <c:pt idx="22">
                  <c:v>0.985897293904825</c:v>
                </c:pt>
                <c:pt idx="23">
                  <c:v>0.984752833462547</c:v>
                </c:pt>
                <c:pt idx="24">
                  <c:v>0.986340310850223</c:v>
                </c:pt>
                <c:pt idx="25">
                  <c:v>0.984420570753498</c:v>
                </c:pt>
                <c:pt idx="26">
                  <c:v>0.985417358880644</c:v>
                </c:pt>
                <c:pt idx="27">
                  <c:v>0.98478975154133</c:v>
                </c:pt>
                <c:pt idx="28">
                  <c:v>0.984235980359582</c:v>
                </c:pt>
                <c:pt idx="29">
                  <c:v>0.984531324989847</c:v>
                </c:pt>
                <c:pt idx="30">
                  <c:v>0.9839775538081</c:v>
                </c:pt>
                <c:pt idx="31">
                  <c:v>0.984752833462547</c:v>
                </c:pt>
                <c:pt idx="32">
                  <c:v>0.983719127256618</c:v>
                </c:pt>
                <c:pt idx="33">
                  <c:v>0.983756045335401</c:v>
                </c:pt>
                <c:pt idx="34">
                  <c:v>0.982057813711374</c:v>
                </c:pt>
                <c:pt idx="35">
                  <c:v>0.981171779820578</c:v>
                </c:pt>
                <c:pt idx="36">
                  <c:v>0.983202274153653</c:v>
                </c:pt>
                <c:pt idx="37">
                  <c:v>0.981651714844759</c:v>
                </c:pt>
                <c:pt idx="38">
                  <c:v>0.981873223317458</c:v>
                </c:pt>
                <c:pt idx="39">
                  <c:v>0.980359582087348</c:v>
                </c:pt>
                <c:pt idx="40">
                  <c:v>0.981688632923543</c:v>
                </c:pt>
                <c:pt idx="41">
                  <c:v>0.9798058109056</c:v>
                </c:pt>
                <c:pt idx="42">
                  <c:v>0.980691844796397</c:v>
                </c:pt>
                <c:pt idx="43">
                  <c:v>0.978661350463322</c:v>
                </c:pt>
                <c:pt idx="44">
                  <c:v>0.979399712038985</c:v>
                </c:pt>
                <c:pt idx="45">
                  <c:v>0.980950271347879</c:v>
                </c:pt>
              </c:numCache>
            </c:numRef>
          </c:yVal>
          <c:smooth val="0"/>
        </c:ser>
        <c:ser>
          <c:idx val="2"/>
          <c:order val="2"/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2'!$A$7:$A$52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2'!$X$7:$X$52</c:f>
              <c:numCache>
                <c:formatCode>0.000_ </c:formatCode>
                <c:ptCount val="46"/>
                <c:pt idx="0">
                  <c:v>1.0</c:v>
                </c:pt>
                <c:pt idx="1">
                  <c:v>0.990156255717788</c:v>
                </c:pt>
                <c:pt idx="2">
                  <c:v>0.991107695685586</c:v>
                </c:pt>
                <c:pt idx="3">
                  <c:v>0.988143594247448</c:v>
                </c:pt>
                <c:pt idx="4">
                  <c:v>0.991144289530501</c:v>
                </c:pt>
                <c:pt idx="5">
                  <c:v>0.987009185055074</c:v>
                </c:pt>
                <c:pt idx="6">
                  <c:v>0.987704468108464</c:v>
                </c:pt>
                <c:pt idx="7">
                  <c:v>0.987301935814396</c:v>
                </c:pt>
                <c:pt idx="8">
                  <c:v>0.987082372744904</c:v>
                </c:pt>
                <c:pt idx="9">
                  <c:v>0.988472938851685</c:v>
                </c:pt>
                <c:pt idx="10">
                  <c:v>0.987631280418634</c:v>
                </c:pt>
                <c:pt idx="11">
                  <c:v>0.986862809675413</c:v>
                </c:pt>
                <c:pt idx="12">
                  <c:v>0.983788926702529</c:v>
                </c:pt>
                <c:pt idx="13">
                  <c:v>0.986204120466937</c:v>
                </c:pt>
                <c:pt idx="14">
                  <c:v>0.983130237494053</c:v>
                </c:pt>
                <c:pt idx="15">
                  <c:v>0.982142203681341</c:v>
                </c:pt>
                <c:pt idx="16">
                  <c:v>0.980458886815238</c:v>
                </c:pt>
                <c:pt idx="17">
                  <c:v>0.977128846927947</c:v>
                </c:pt>
                <c:pt idx="18">
                  <c:v>0.975189373147437</c:v>
                </c:pt>
                <c:pt idx="19">
                  <c:v>0.972078896329637</c:v>
                </c:pt>
                <c:pt idx="20">
                  <c:v>0.968016979544041</c:v>
                </c:pt>
                <c:pt idx="21">
                  <c:v>0.96282065356607</c:v>
                </c:pt>
                <c:pt idx="22">
                  <c:v>0.957770702967761</c:v>
                </c:pt>
                <c:pt idx="23">
                  <c:v>0.95056171551945</c:v>
                </c:pt>
                <c:pt idx="24">
                  <c:v>0.942511069638087</c:v>
                </c:pt>
                <c:pt idx="25">
                  <c:v>0.933435796099096</c:v>
                </c:pt>
                <c:pt idx="26">
                  <c:v>0.92238445493468</c:v>
                </c:pt>
                <c:pt idx="27">
                  <c:v>0.907820104658396</c:v>
                </c:pt>
                <c:pt idx="28">
                  <c:v>0.889523182200754</c:v>
                </c:pt>
                <c:pt idx="29">
                  <c:v>0.864968712262597</c:v>
                </c:pt>
                <c:pt idx="30">
                  <c:v>0.832729534892231</c:v>
                </c:pt>
                <c:pt idx="31">
                  <c:v>0.791195520913382</c:v>
                </c:pt>
                <c:pt idx="32">
                  <c:v>0.740073919566729</c:v>
                </c:pt>
                <c:pt idx="33">
                  <c:v>0.683060709188714</c:v>
                </c:pt>
                <c:pt idx="34">
                  <c:v>0.619753357485271</c:v>
                </c:pt>
                <c:pt idx="35">
                  <c:v>0.551761993632671</c:v>
                </c:pt>
                <c:pt idx="36">
                  <c:v>0.481245654480916</c:v>
                </c:pt>
                <c:pt idx="37">
                  <c:v>0.406960149302887</c:v>
                </c:pt>
                <c:pt idx="38">
                  <c:v>0.334870274819775</c:v>
                </c:pt>
                <c:pt idx="39">
                  <c:v>0.26559812639514</c:v>
                </c:pt>
                <c:pt idx="40">
                  <c:v>0.202803088520511</c:v>
                </c:pt>
                <c:pt idx="41">
                  <c:v>0.149156511874703</c:v>
                </c:pt>
                <c:pt idx="42">
                  <c:v>0.106634464083141</c:v>
                </c:pt>
                <c:pt idx="43">
                  <c:v>0.0760054158890475</c:v>
                </c:pt>
                <c:pt idx="44">
                  <c:v>0.0553298935119113</c:v>
                </c:pt>
                <c:pt idx="45">
                  <c:v>0.0432905185347824</c:v>
                </c:pt>
              </c:numCache>
            </c:numRef>
          </c:yVal>
          <c:smooth val="0"/>
        </c:ser>
        <c:ser>
          <c:idx val="3"/>
          <c:order val="3"/>
          <c:spPr>
            <a:ln w="28575">
              <a:noFill/>
            </a:ln>
          </c:spPr>
          <c:marker>
            <c:symbol val="circle"/>
            <c:size val="3"/>
            <c:spPr>
              <a:solidFill>
                <a:schemeClr val="bg1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2'!$A$7:$A$52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2'!$Y$7:$Y$52</c:f>
              <c:numCache>
                <c:formatCode>0.000_ </c:formatCode>
                <c:ptCount val="46"/>
                <c:pt idx="0">
                  <c:v>1.0</c:v>
                </c:pt>
                <c:pt idx="1">
                  <c:v>0.977041665126252</c:v>
                </c:pt>
                <c:pt idx="2">
                  <c:v>0.973418610669526</c:v>
                </c:pt>
                <c:pt idx="3">
                  <c:v>0.965137343339865</c:v>
                </c:pt>
                <c:pt idx="4">
                  <c:v>0.953454841214093</c:v>
                </c:pt>
                <c:pt idx="5">
                  <c:v>0.938518984065954</c:v>
                </c:pt>
                <c:pt idx="6">
                  <c:v>0.912972753151688</c:v>
                </c:pt>
                <c:pt idx="7">
                  <c:v>0.875226440903545</c:v>
                </c:pt>
                <c:pt idx="8">
                  <c:v>0.816924840104995</c:v>
                </c:pt>
                <c:pt idx="9">
                  <c:v>0.735849754149876</c:v>
                </c:pt>
                <c:pt idx="10">
                  <c:v>0.631557543716958</c:v>
                </c:pt>
                <c:pt idx="11">
                  <c:v>0.5160264704795</c:v>
                </c:pt>
                <c:pt idx="12">
                  <c:v>0.398166290805575</c:v>
                </c:pt>
                <c:pt idx="13">
                  <c:v>0.287404340271359</c:v>
                </c:pt>
                <c:pt idx="14">
                  <c:v>0.194424932529853</c:v>
                </c:pt>
                <c:pt idx="15">
                  <c:v>0.122703242264039</c:v>
                </c:pt>
                <c:pt idx="16">
                  <c:v>0.0763799031387482</c:v>
                </c:pt>
                <c:pt idx="17">
                  <c:v>0.0504639727901216</c:v>
                </c:pt>
                <c:pt idx="18">
                  <c:v>0.0387445007209139</c:v>
                </c:pt>
                <c:pt idx="19">
                  <c:v>0.0340123479611076</c:v>
                </c:pt>
                <c:pt idx="20">
                  <c:v>0.0323487005064882</c:v>
                </c:pt>
                <c:pt idx="21">
                  <c:v>0.0317202114680764</c:v>
                </c:pt>
                <c:pt idx="22">
                  <c:v>0.0313135420902806</c:v>
                </c:pt>
                <c:pt idx="23">
                  <c:v>0.0312026322599726</c:v>
                </c:pt>
                <c:pt idx="24">
                  <c:v>0.0312765721468446</c:v>
                </c:pt>
                <c:pt idx="25">
                  <c:v>0.0309808125993567</c:v>
                </c:pt>
                <c:pt idx="26">
                  <c:v>0.0308329328256128</c:v>
                </c:pt>
                <c:pt idx="27">
                  <c:v>0.0308329328256128</c:v>
                </c:pt>
                <c:pt idx="28">
                  <c:v>0.0307959628821768</c:v>
                </c:pt>
                <c:pt idx="29">
                  <c:v>0.0306850530518688</c:v>
                </c:pt>
                <c:pt idx="30">
                  <c:v>0.0306480831084328</c:v>
                </c:pt>
                <c:pt idx="31">
                  <c:v>0.0304632333912529</c:v>
                </c:pt>
                <c:pt idx="32">
                  <c:v>0.0306111131649969</c:v>
                </c:pt>
                <c:pt idx="33">
                  <c:v>0.0305002033346889</c:v>
                </c:pt>
                <c:pt idx="34">
                  <c:v>0.030278383674073</c:v>
                </c:pt>
                <c:pt idx="35">
                  <c:v>0.030241413730637</c:v>
                </c:pt>
                <c:pt idx="36">
                  <c:v>0.0299826241265851</c:v>
                </c:pt>
                <c:pt idx="37">
                  <c:v>0.030204443787201</c:v>
                </c:pt>
                <c:pt idx="38">
                  <c:v>0.0299456541831491</c:v>
                </c:pt>
                <c:pt idx="39">
                  <c:v>0.0299826241265851</c:v>
                </c:pt>
                <c:pt idx="40">
                  <c:v>0.0298347443528411</c:v>
                </c:pt>
                <c:pt idx="41">
                  <c:v>0.0296129246922252</c:v>
                </c:pt>
                <c:pt idx="42">
                  <c:v>0.0298347443528411</c:v>
                </c:pt>
                <c:pt idx="43">
                  <c:v>0.0297977744094051</c:v>
                </c:pt>
                <c:pt idx="44">
                  <c:v>0.0295759547487892</c:v>
                </c:pt>
                <c:pt idx="45">
                  <c:v>0.0296129246922252</c:v>
                </c:pt>
              </c:numCache>
            </c:numRef>
          </c:yVal>
          <c:smooth val="0"/>
        </c:ser>
        <c:ser>
          <c:idx val="8"/>
          <c:order val="4"/>
          <c:spPr>
            <a:ln w="3175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'データ処理シート No. 4'!$A$6:$A$51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4'!$C$6:$C$51</c:f>
              <c:numCache>
                <c:formatCode>0.0000_ </c:formatCode>
                <c:ptCount val="46"/>
                <c:pt idx="0">
                  <c:v>1.0</c:v>
                </c:pt>
                <c:pt idx="1">
                  <c:v>0.980886140016295</c:v>
                </c:pt>
                <c:pt idx="2">
                  <c:v>0.981798750148178</c:v>
                </c:pt>
                <c:pt idx="3">
                  <c:v>0.976241235348349</c:v>
                </c:pt>
                <c:pt idx="4">
                  <c:v>0.966328471721478</c:v>
                </c:pt>
                <c:pt idx="5">
                  <c:v>0.932415862345157</c:v>
                </c:pt>
                <c:pt idx="6">
                  <c:v>0.796267280231768</c:v>
                </c:pt>
                <c:pt idx="7">
                  <c:v>0.597431373636583</c:v>
                </c:pt>
                <c:pt idx="8">
                  <c:v>0.404784089520715</c:v>
                </c:pt>
                <c:pt idx="9">
                  <c:v>0.249955019304464</c:v>
                </c:pt>
                <c:pt idx="10">
                  <c:v>0.141805381624876</c:v>
                </c:pt>
                <c:pt idx="11">
                  <c:v>0.0785966053562621</c:v>
                </c:pt>
                <c:pt idx="12">
                  <c:v>0.0487680893911308</c:v>
                </c:pt>
                <c:pt idx="13">
                  <c:v>0.0372462873657154</c:v>
                </c:pt>
                <c:pt idx="14">
                  <c:v>0.033365227599081</c:v>
                </c:pt>
                <c:pt idx="15">
                  <c:v>0.032051930503026</c:v>
                </c:pt>
                <c:pt idx="16">
                  <c:v>0.0317023164388857</c:v>
                </c:pt>
                <c:pt idx="17">
                  <c:v>0.0314274374999591</c:v>
                </c:pt>
                <c:pt idx="18">
                  <c:v>0.031243802647372</c:v>
                </c:pt>
                <c:pt idx="19">
                  <c:v>0.0312611124796036</c:v>
                </c:pt>
                <c:pt idx="20">
                  <c:v>0.0311710655183822</c:v>
                </c:pt>
                <c:pt idx="21">
                  <c:v>0.0311148554500329</c:v>
                </c:pt>
                <c:pt idx="22">
                  <c:v>0.0310608948339533</c:v>
                </c:pt>
                <c:pt idx="23">
                  <c:v>0.0309404758240151</c:v>
                </c:pt>
                <c:pt idx="24">
                  <c:v>0.0309402328804843</c:v>
                </c:pt>
                <c:pt idx="25">
                  <c:v>0.0308946478582634</c:v>
                </c:pt>
                <c:pt idx="26">
                  <c:v>0.0307940024629434</c:v>
                </c:pt>
                <c:pt idx="27">
                  <c:v>0.0306464085270143</c:v>
                </c:pt>
                <c:pt idx="28">
                  <c:v>0.0306644393942623</c:v>
                </c:pt>
                <c:pt idx="29">
                  <c:v>0.0307293342463228</c:v>
                </c:pt>
                <c:pt idx="30">
                  <c:v>0.0306283387424137</c:v>
                </c:pt>
                <c:pt idx="31">
                  <c:v>0.0306013490261469</c:v>
                </c:pt>
                <c:pt idx="32">
                  <c:v>0.0305451389577975</c:v>
                </c:pt>
                <c:pt idx="33">
                  <c:v>0.0304906904532725</c:v>
                </c:pt>
                <c:pt idx="34">
                  <c:v>0.0305100600183027</c:v>
                </c:pt>
                <c:pt idx="35">
                  <c:v>0.0304177038696209</c:v>
                </c:pt>
                <c:pt idx="36">
                  <c:v>0.0303335647171033</c:v>
                </c:pt>
                <c:pt idx="37">
                  <c:v>0.0302875658483345</c:v>
                </c:pt>
                <c:pt idx="38">
                  <c:v>0.0302880479425882</c:v>
                </c:pt>
                <c:pt idx="39">
                  <c:v>0.0303064146117185</c:v>
                </c:pt>
                <c:pt idx="40">
                  <c:v>0.0302974537613158</c:v>
                </c:pt>
                <c:pt idx="41">
                  <c:v>0.0302507955941051</c:v>
                </c:pt>
                <c:pt idx="42">
                  <c:v>0.0302239298579669</c:v>
                </c:pt>
                <c:pt idx="43">
                  <c:v>0.0301688669765047</c:v>
                </c:pt>
                <c:pt idx="44">
                  <c:v>0.0301509003541946</c:v>
                </c:pt>
                <c:pt idx="45">
                  <c:v>0.0300399775129723</c:v>
                </c:pt>
              </c:numCache>
            </c:numRef>
          </c:yVal>
          <c:smooth val="0"/>
        </c:ser>
        <c:ser>
          <c:idx val="9"/>
          <c:order val="5"/>
          <c:spPr>
            <a:ln w="3175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'データ処理シート No. 4'!$A$6:$A$51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4'!$F$6:$F$51</c:f>
              <c:numCache>
                <c:formatCode>0.0000_ </c:formatCode>
                <c:ptCount val="46"/>
                <c:pt idx="0">
                  <c:v>1.0</c:v>
                </c:pt>
                <c:pt idx="1">
                  <c:v>0.987335779505021</c:v>
                </c:pt>
                <c:pt idx="2">
                  <c:v>0.989029648594028</c:v>
                </c:pt>
                <c:pt idx="3">
                  <c:v>0.986660666111892</c:v>
                </c:pt>
                <c:pt idx="4">
                  <c:v>0.988333154331232</c:v>
                </c:pt>
                <c:pt idx="5">
                  <c:v>0.987465250656021</c:v>
                </c:pt>
                <c:pt idx="6">
                  <c:v>0.986445867277293</c:v>
                </c:pt>
                <c:pt idx="7">
                  <c:v>0.985867951432382</c:v>
                </c:pt>
                <c:pt idx="8">
                  <c:v>0.986256242340082</c:v>
                </c:pt>
                <c:pt idx="9">
                  <c:v>0.987113910332471</c:v>
                </c:pt>
                <c:pt idx="10">
                  <c:v>0.986188896226656</c:v>
                </c:pt>
                <c:pt idx="11">
                  <c:v>0.985174380948708</c:v>
                </c:pt>
                <c:pt idx="12">
                  <c:v>0.984542024813187</c:v>
                </c:pt>
                <c:pt idx="13">
                  <c:v>0.986375271316542</c:v>
                </c:pt>
                <c:pt idx="14">
                  <c:v>0.986504438061061</c:v>
                </c:pt>
                <c:pt idx="15">
                  <c:v>0.984915202661895</c:v>
                </c:pt>
                <c:pt idx="16">
                  <c:v>0.983816467536038</c:v>
                </c:pt>
                <c:pt idx="17">
                  <c:v>0.982235834532109</c:v>
                </c:pt>
                <c:pt idx="18">
                  <c:v>0.980886645221966</c:v>
                </c:pt>
                <c:pt idx="19">
                  <c:v>0.978720359928037</c:v>
                </c:pt>
                <c:pt idx="20">
                  <c:v>0.972369026506293</c:v>
                </c:pt>
                <c:pt idx="21">
                  <c:v>0.957401925382612</c:v>
                </c:pt>
                <c:pt idx="22">
                  <c:v>0.873117527809417</c:v>
                </c:pt>
                <c:pt idx="23">
                  <c:v>0.640777231956223</c:v>
                </c:pt>
                <c:pt idx="24">
                  <c:v>0.404804218678563</c:v>
                </c:pt>
                <c:pt idx="25">
                  <c:v>0.229174691725437</c:v>
                </c:pt>
                <c:pt idx="26">
                  <c:v>0.120022701970035</c:v>
                </c:pt>
                <c:pt idx="27">
                  <c:v>0.0648652042353324</c:v>
                </c:pt>
                <c:pt idx="28">
                  <c:v>0.0422329539673425</c:v>
                </c:pt>
                <c:pt idx="29">
                  <c:v>0.0343567295170094</c:v>
                </c:pt>
                <c:pt idx="30">
                  <c:v>0.0318284493248231</c:v>
                </c:pt>
                <c:pt idx="31">
                  <c:v>0.0310632475394085</c:v>
                </c:pt>
                <c:pt idx="32">
                  <c:v>0.0307585552341157</c:v>
                </c:pt>
                <c:pt idx="33">
                  <c:v>0.0307038869412866</c:v>
                </c:pt>
                <c:pt idx="34">
                  <c:v>0.0306112495525413</c:v>
                </c:pt>
                <c:pt idx="35">
                  <c:v>0.0305008306408265</c:v>
                </c:pt>
                <c:pt idx="36">
                  <c:v>0.0305563860573699</c:v>
                </c:pt>
                <c:pt idx="37">
                  <c:v>0.030574177946665</c:v>
                </c:pt>
                <c:pt idx="38">
                  <c:v>0.0305291163977979</c:v>
                </c:pt>
                <c:pt idx="39">
                  <c:v>0.0303990976920571</c:v>
                </c:pt>
                <c:pt idx="40">
                  <c:v>0.0304366549483881</c:v>
                </c:pt>
                <c:pt idx="41">
                  <c:v>0.0302620153925692</c:v>
                </c:pt>
                <c:pt idx="42">
                  <c:v>0.0303066717560252</c:v>
                </c:pt>
                <c:pt idx="43">
                  <c:v>0.0302803104971591</c:v>
                </c:pt>
                <c:pt idx="44">
                  <c:v>0.0302333947774265</c:v>
                </c:pt>
                <c:pt idx="45">
                  <c:v>0.030289614026267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39180880"/>
        <c:axId val="1739184736"/>
      </c:scatterChart>
      <c:valAx>
        <c:axId val="1739180880"/>
        <c:scaling>
          <c:orientation val="minMax"/>
          <c:max val="90.0"/>
          <c:min val="0.0"/>
        </c:scaling>
        <c:delete val="1"/>
        <c:axPos val="b"/>
        <c:numFmt formatCode="General" sourceLinked="1"/>
        <c:majorTickMark val="out"/>
        <c:minorTickMark val="none"/>
        <c:tickLblPos val="nextTo"/>
        <c:crossAx val="1739184736"/>
        <c:crosses val="autoZero"/>
        <c:crossBetween val="midCat"/>
      </c:valAx>
      <c:valAx>
        <c:axId val="1739184736"/>
        <c:scaling>
          <c:orientation val="minMax"/>
        </c:scaling>
        <c:delete val="1"/>
        <c:axPos val="l"/>
        <c:numFmt formatCode="0.000_ " sourceLinked="1"/>
        <c:majorTickMark val="out"/>
        <c:minorTickMark val="none"/>
        <c:tickLblPos val="nextTo"/>
        <c:crossAx val="1739180880"/>
        <c:crosses val="autoZero"/>
        <c:crossBetween val="midCat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/>
    <c:pageMargins b="0.75" l="0.7" r="0.7" t="0.75" header="0.512" footer="0.51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altLang="ja-JP"/>
              <a:t>Net AUC (2-90 min)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'3. データを確認するシート'!#REF!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xVal>
          <c:yVal>
            <c:numRef>
              <c:f>'3. データを確認するシート'!#REF!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yVal>
          <c:smooth val="0"/>
        </c:ser>
        <c:ser>
          <c:idx val="1"/>
          <c:order val="1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'3. データを確認するシート'!#REF!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xVal>
          <c:yVal>
            <c:numRef>
              <c:f>'3. データを確認するシート'!#REF!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yVal>
          <c:smooth val="0"/>
        </c:ser>
        <c:ser>
          <c:idx val="2"/>
          <c:order val="2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DD0806"/>
              </a:solidFill>
              <a:ln>
                <a:solidFill>
                  <a:srgbClr val="DD0806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DD0806"/>
                </a:solidFill>
                <a:prstDash val="solid"/>
              </a:ln>
            </c:spPr>
            <c:trendlineType val="poly"/>
            <c:order val="2"/>
            <c:dispRSqr val="1"/>
            <c:dispEq val="1"/>
            <c:trendlineLbl>
              <c:numFmt formatCode="General" sourceLinked="0"/>
              <c:spPr>
                <a:solidFill>
                  <a:srgbClr val="CC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3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ja-JP"/>
                </a:p>
              </c:txPr>
            </c:trendlineLbl>
          </c:trendline>
          <c:xVal>
            <c:numRef>
              <c:f>'3. データを確認するシート'!#REF!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xVal>
          <c:yVal>
            <c:numRef>
              <c:f>'3. データを確認するシート'!#REF!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yVal>
          <c:smooth val="0"/>
        </c:ser>
        <c:ser>
          <c:idx val="3"/>
          <c:order val="3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'3. データを確認するシート'!#REF!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xVal>
          <c:yVal>
            <c:numRef>
              <c:f>'3. データを確認するシート'!#REF!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yVal>
          <c:smooth val="0"/>
        </c:ser>
        <c:ser>
          <c:idx val="4"/>
          <c:order val="4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'3. データを確認するシート'!#REF!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xVal>
          <c:yVal>
            <c:numRef>
              <c:f>'3. データを確認するシート'!#REF!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37715568"/>
        <c:axId val="1737726784"/>
      </c:scatterChart>
      <c:valAx>
        <c:axId val="17377155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3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altLang="ja-JP"/>
                  <a:t>Net AUC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ja-JP"/>
          </a:p>
        </c:txPr>
        <c:crossAx val="1737726784"/>
        <c:crosses val="autoZero"/>
        <c:crossBetween val="midCat"/>
      </c:valAx>
      <c:valAx>
        <c:axId val="173772678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3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altLang="ja-JP"/>
                  <a:t>Conc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ja-JP"/>
          </a:p>
        </c:txPr>
        <c:crossAx val="1737715568"/>
        <c:crosses val="autoZero"/>
        <c:crossBetween val="midCat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ja-JP"/>
    </a:p>
  </c:txPr>
  <c:printSettings>
    <c:headerFooter/>
    <c:pageMargins b="0.75" l="0.7" r="0.7" t="0.75" header="0.512" footer="0.512"/>
    <c:pageSetup paperSize="9" orientation="landscape" horizontalDpi="300" verticalDpi="300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0769229657986926"/>
          <c:y val="0.123808948061067"/>
          <c:w val="0.852069775000903"/>
          <c:h val="0.761901218837338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square"/>
            <c:size val="3"/>
            <c:spPr>
              <a:solidFill>
                <a:schemeClr val="tx1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2'!$A$7:$A$52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2'!$Z$7:$Z$52</c:f>
              <c:numCache>
                <c:formatCode>0.000_ </c:formatCode>
                <c:ptCount val="46"/>
                <c:pt idx="0">
                  <c:v>1.0</c:v>
                </c:pt>
                <c:pt idx="1">
                  <c:v>0.982863460475401</c:v>
                </c:pt>
                <c:pt idx="2">
                  <c:v>0.987396351575456</c:v>
                </c:pt>
                <c:pt idx="3">
                  <c:v>0.988096554265708</c:v>
                </c:pt>
                <c:pt idx="4">
                  <c:v>0.986327621153492</c:v>
                </c:pt>
                <c:pt idx="5">
                  <c:v>0.983821632577851</c:v>
                </c:pt>
                <c:pt idx="6">
                  <c:v>0.978293716602174</c:v>
                </c:pt>
                <c:pt idx="7">
                  <c:v>0.975013819789939</c:v>
                </c:pt>
                <c:pt idx="8">
                  <c:v>0.967901234567901</c:v>
                </c:pt>
                <c:pt idx="9">
                  <c:v>0.961378293716602</c:v>
                </c:pt>
                <c:pt idx="10">
                  <c:v>0.948958909157914</c:v>
                </c:pt>
                <c:pt idx="11">
                  <c:v>0.940445918555371</c:v>
                </c:pt>
                <c:pt idx="12">
                  <c:v>0.929426939377188</c:v>
                </c:pt>
                <c:pt idx="13">
                  <c:v>0.915791413303851</c:v>
                </c:pt>
                <c:pt idx="14">
                  <c:v>0.900239543025613</c:v>
                </c:pt>
                <c:pt idx="15">
                  <c:v>0.882181684171734</c:v>
                </c:pt>
                <c:pt idx="16">
                  <c:v>0.867993366500829</c:v>
                </c:pt>
                <c:pt idx="17">
                  <c:v>0.848203427307905</c:v>
                </c:pt>
                <c:pt idx="18">
                  <c:v>0.828855721393035</c:v>
                </c:pt>
                <c:pt idx="19">
                  <c:v>0.808033904551317</c:v>
                </c:pt>
                <c:pt idx="20">
                  <c:v>0.786696148885203</c:v>
                </c:pt>
                <c:pt idx="21">
                  <c:v>0.765542657084946</c:v>
                </c:pt>
                <c:pt idx="22">
                  <c:v>0.74354155150175</c:v>
                </c:pt>
                <c:pt idx="23">
                  <c:v>0.720619126589276</c:v>
                </c:pt>
                <c:pt idx="24">
                  <c:v>0.694601068730422</c:v>
                </c:pt>
                <c:pt idx="25">
                  <c:v>0.6723788465082</c:v>
                </c:pt>
                <c:pt idx="26">
                  <c:v>0.648240280081076</c:v>
                </c:pt>
                <c:pt idx="27">
                  <c:v>0.623954302561268</c:v>
                </c:pt>
                <c:pt idx="28">
                  <c:v>0.598894416804865</c:v>
                </c:pt>
                <c:pt idx="29">
                  <c:v>0.576156255758246</c:v>
                </c:pt>
                <c:pt idx="30">
                  <c:v>0.553307536392113</c:v>
                </c:pt>
                <c:pt idx="31">
                  <c:v>0.529463792150359</c:v>
                </c:pt>
                <c:pt idx="32">
                  <c:v>0.505104109084209</c:v>
                </c:pt>
                <c:pt idx="33">
                  <c:v>0.482292242491247</c:v>
                </c:pt>
                <c:pt idx="34">
                  <c:v>0.461433572876359</c:v>
                </c:pt>
                <c:pt idx="35">
                  <c:v>0.439837847798047</c:v>
                </c:pt>
                <c:pt idx="36">
                  <c:v>0.417357656163626</c:v>
                </c:pt>
                <c:pt idx="37">
                  <c:v>0.3978256863829</c:v>
                </c:pt>
                <c:pt idx="38">
                  <c:v>0.377151280633868</c:v>
                </c:pt>
                <c:pt idx="39">
                  <c:v>0.358688041275106</c:v>
                </c:pt>
                <c:pt idx="40">
                  <c:v>0.339672010318776</c:v>
                </c:pt>
                <c:pt idx="41">
                  <c:v>0.322203795835637</c:v>
                </c:pt>
                <c:pt idx="42">
                  <c:v>0.304956697991524</c:v>
                </c:pt>
                <c:pt idx="43">
                  <c:v>0.289441680486457</c:v>
                </c:pt>
                <c:pt idx="44">
                  <c:v>0.273594988022849</c:v>
                </c:pt>
                <c:pt idx="45">
                  <c:v>0.258411645476322</c:v>
                </c:pt>
              </c:numCache>
            </c:numRef>
          </c:yVal>
          <c:smooth val="0"/>
        </c:ser>
        <c:ser>
          <c:idx val="1"/>
          <c:order val="1"/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2'!$A$7:$A$52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2'!$AA$7:$AA$52</c:f>
              <c:numCache>
                <c:formatCode>0.000_ </c:formatCode>
                <c:ptCount val="46"/>
                <c:pt idx="0">
                  <c:v>1.0</c:v>
                </c:pt>
                <c:pt idx="1">
                  <c:v>0.972383400661036</c:v>
                </c:pt>
                <c:pt idx="2">
                  <c:v>0.958024237972824</c:v>
                </c:pt>
                <c:pt idx="3">
                  <c:v>0.928314359162688</c:v>
                </c:pt>
                <c:pt idx="4">
                  <c:v>0.893463092177745</c:v>
                </c:pt>
                <c:pt idx="5">
                  <c:v>0.847484392214469</c:v>
                </c:pt>
                <c:pt idx="6">
                  <c:v>0.79173705471906</c:v>
                </c:pt>
                <c:pt idx="7">
                  <c:v>0.725964010282776</c:v>
                </c:pt>
                <c:pt idx="8">
                  <c:v>0.657142857142857</c:v>
                </c:pt>
                <c:pt idx="9">
                  <c:v>0.587219977965479</c:v>
                </c:pt>
                <c:pt idx="10">
                  <c:v>0.513881748071979</c:v>
                </c:pt>
                <c:pt idx="11">
                  <c:v>0.443150936467132</c:v>
                </c:pt>
                <c:pt idx="12">
                  <c:v>0.375541681968417</c:v>
                </c:pt>
                <c:pt idx="13">
                  <c:v>0.31439588688946</c:v>
                </c:pt>
                <c:pt idx="14">
                  <c:v>0.260888725670217</c:v>
                </c:pt>
                <c:pt idx="15">
                  <c:v>0.213661402864488</c:v>
                </c:pt>
                <c:pt idx="16">
                  <c:v>0.173301505692251</c:v>
                </c:pt>
                <c:pt idx="17">
                  <c:v>0.140029379360999</c:v>
                </c:pt>
                <c:pt idx="18">
                  <c:v>0.113477781858245</c:v>
                </c:pt>
                <c:pt idx="19">
                  <c:v>0.0926184355490268</c:v>
                </c:pt>
                <c:pt idx="20">
                  <c:v>0.0760558207858979</c:v>
                </c:pt>
                <c:pt idx="21">
                  <c:v>0.0632390745501285</c:v>
                </c:pt>
                <c:pt idx="22">
                  <c:v>0.0541681968417187</c:v>
                </c:pt>
                <c:pt idx="23">
                  <c:v>0.0473742196107235</c:v>
                </c:pt>
                <c:pt idx="24">
                  <c:v>0.042453176643408</c:v>
                </c:pt>
                <c:pt idx="25">
                  <c:v>0.0392581711347778</c:v>
                </c:pt>
                <c:pt idx="26">
                  <c:v>0.0365773044436283</c:v>
                </c:pt>
                <c:pt idx="27">
                  <c:v>0.0348512669849431</c:v>
                </c:pt>
                <c:pt idx="28">
                  <c:v>0.0337495409474844</c:v>
                </c:pt>
                <c:pt idx="29">
                  <c:v>0.0327212633125229</c:v>
                </c:pt>
                <c:pt idx="30">
                  <c:v>0.032427469702534</c:v>
                </c:pt>
                <c:pt idx="31">
                  <c:v>0.0320602276900477</c:v>
                </c:pt>
                <c:pt idx="32">
                  <c:v>0.031839882482556</c:v>
                </c:pt>
                <c:pt idx="33">
                  <c:v>0.0317297098788101</c:v>
                </c:pt>
                <c:pt idx="34">
                  <c:v>0.0313991920675725</c:v>
                </c:pt>
                <c:pt idx="35">
                  <c:v>0.0314359162688211</c:v>
                </c:pt>
                <c:pt idx="36">
                  <c:v>0.0312890194638267</c:v>
                </c:pt>
                <c:pt idx="37">
                  <c:v>0.0311788468600808</c:v>
                </c:pt>
                <c:pt idx="38">
                  <c:v>0.0311053984575835</c:v>
                </c:pt>
                <c:pt idx="39">
                  <c:v>0.0310319500550863</c:v>
                </c:pt>
                <c:pt idx="40">
                  <c:v>0.0311053984575835</c:v>
                </c:pt>
                <c:pt idx="41">
                  <c:v>0.0309952258538377</c:v>
                </c:pt>
                <c:pt idx="42">
                  <c:v>0.0309217774513404</c:v>
                </c:pt>
                <c:pt idx="43">
                  <c:v>0.0310319500550863</c:v>
                </c:pt>
                <c:pt idx="44">
                  <c:v>0.0308116048475946</c:v>
                </c:pt>
                <c:pt idx="45">
                  <c:v>0.0310319500550863</c:v>
                </c:pt>
              </c:numCache>
            </c:numRef>
          </c:yVal>
          <c:smooth val="0"/>
        </c:ser>
        <c:ser>
          <c:idx val="2"/>
          <c:order val="2"/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2'!$A$7:$A$52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2'!$AB$7:$AB$52</c:f>
              <c:numCache>
                <c:formatCode>0.000_ </c:formatCode>
                <c:ptCount val="46"/>
                <c:pt idx="0">
                  <c:v>1.0</c:v>
                </c:pt>
                <c:pt idx="1">
                  <c:v>0.90161774394261</c:v>
                </c:pt>
                <c:pt idx="2">
                  <c:v>0.822267769562989</c:v>
                </c:pt>
                <c:pt idx="3">
                  <c:v>0.717590220335261</c:v>
                </c:pt>
                <c:pt idx="4">
                  <c:v>0.593660786179635</c:v>
                </c:pt>
                <c:pt idx="5">
                  <c:v>0.467462118439353</c:v>
                </c:pt>
                <c:pt idx="6">
                  <c:v>0.350999194788083</c:v>
                </c:pt>
                <c:pt idx="7">
                  <c:v>0.251116316521485</c:v>
                </c:pt>
                <c:pt idx="8">
                  <c:v>0.173193763267696</c:v>
                </c:pt>
                <c:pt idx="9">
                  <c:v>0.116206719859454</c:v>
                </c:pt>
                <c:pt idx="10">
                  <c:v>0.0782153575872923</c:v>
                </c:pt>
                <c:pt idx="11">
                  <c:v>0.0554864211990337</c:v>
                </c:pt>
                <c:pt idx="12">
                  <c:v>0.0433350413586121</c:v>
                </c:pt>
                <c:pt idx="13">
                  <c:v>0.0372593514384013</c:v>
                </c:pt>
                <c:pt idx="14">
                  <c:v>0.034587511895176</c:v>
                </c:pt>
                <c:pt idx="15">
                  <c:v>0.0332332918527194</c:v>
                </c:pt>
                <c:pt idx="16">
                  <c:v>0.0325744821023351</c:v>
                </c:pt>
                <c:pt idx="17">
                  <c:v>0.0324646804772711</c:v>
                </c:pt>
                <c:pt idx="18">
                  <c:v>0.0320254739770149</c:v>
                </c:pt>
                <c:pt idx="19">
                  <c:v>0.0317692701851987</c:v>
                </c:pt>
                <c:pt idx="20">
                  <c:v>0.0318058707268868</c:v>
                </c:pt>
                <c:pt idx="21">
                  <c:v>0.0316960691018227</c:v>
                </c:pt>
                <c:pt idx="22">
                  <c:v>0.0317326696435107</c:v>
                </c:pt>
                <c:pt idx="23">
                  <c:v>0.0315130663933826</c:v>
                </c:pt>
                <c:pt idx="24">
                  <c:v>0.0315130663933826</c:v>
                </c:pt>
                <c:pt idx="25">
                  <c:v>0.0312568626015665</c:v>
                </c:pt>
                <c:pt idx="26">
                  <c:v>0.0311470609765024</c:v>
                </c:pt>
                <c:pt idx="27">
                  <c:v>0.0310738598931264</c:v>
                </c:pt>
                <c:pt idx="28">
                  <c:v>0.0311836615181905</c:v>
                </c:pt>
                <c:pt idx="29">
                  <c:v>0.0310006588097504</c:v>
                </c:pt>
                <c:pt idx="30">
                  <c:v>0.0308908571846863</c:v>
                </c:pt>
                <c:pt idx="31">
                  <c:v>0.0310738598931264</c:v>
                </c:pt>
                <c:pt idx="32">
                  <c:v>0.0309640582680624</c:v>
                </c:pt>
                <c:pt idx="33">
                  <c:v>0.0308908571846863</c:v>
                </c:pt>
                <c:pt idx="34">
                  <c:v>0.0308176561013103</c:v>
                </c:pt>
                <c:pt idx="35">
                  <c:v>0.0307078544762462</c:v>
                </c:pt>
                <c:pt idx="36">
                  <c:v>0.0305614523094942</c:v>
                </c:pt>
                <c:pt idx="37">
                  <c:v>0.0305980528511822</c:v>
                </c:pt>
                <c:pt idx="38">
                  <c:v>0.0304516506844301</c:v>
                </c:pt>
                <c:pt idx="39">
                  <c:v>0.0305248517678062</c:v>
                </c:pt>
                <c:pt idx="40">
                  <c:v>0.0303418490593661</c:v>
                </c:pt>
                <c:pt idx="41">
                  <c:v>0.030232047434302</c:v>
                </c:pt>
                <c:pt idx="42">
                  <c:v>0.030195446892614</c:v>
                </c:pt>
                <c:pt idx="43">
                  <c:v>0.030195446892614</c:v>
                </c:pt>
                <c:pt idx="44">
                  <c:v>0.0303052485176781</c:v>
                </c:pt>
                <c:pt idx="45">
                  <c:v>0.0300124441841739</c:v>
                </c:pt>
              </c:numCache>
            </c:numRef>
          </c:yVal>
          <c:smooth val="0"/>
        </c:ser>
        <c:ser>
          <c:idx val="3"/>
          <c:order val="3"/>
          <c:spPr>
            <a:ln w="28575">
              <a:noFill/>
            </a:ln>
          </c:spPr>
          <c:marker>
            <c:symbol val="circle"/>
            <c:size val="3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2'!$A$7:$A$52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2'!$AC$7:$AC$52</c:f>
              <c:numCache>
                <c:formatCode>0.000_ </c:formatCode>
                <c:ptCount val="46"/>
                <c:pt idx="0">
                  <c:v>1.0</c:v>
                </c:pt>
                <c:pt idx="1">
                  <c:v>0.837265533411489</c:v>
                </c:pt>
                <c:pt idx="2">
                  <c:v>0.7146101992966</c:v>
                </c:pt>
                <c:pt idx="3">
                  <c:v>0.568178487690504</c:v>
                </c:pt>
                <c:pt idx="4">
                  <c:v>0.422369577960141</c:v>
                </c:pt>
                <c:pt idx="5">
                  <c:v>0.292533704572098</c:v>
                </c:pt>
                <c:pt idx="6">
                  <c:v>0.189111957796014</c:v>
                </c:pt>
                <c:pt idx="7">
                  <c:v>0.116170867526377</c:v>
                </c:pt>
                <c:pt idx="8">
                  <c:v>0.0715123094958968</c:v>
                </c:pt>
                <c:pt idx="9">
                  <c:v>0.0483953692848769</c:v>
                </c:pt>
                <c:pt idx="10">
                  <c:v>0.0382107268464244</c:v>
                </c:pt>
                <c:pt idx="11">
                  <c:v>0.0343273739742087</c:v>
                </c:pt>
                <c:pt idx="12">
                  <c:v>0.0326787807737397</c:v>
                </c:pt>
                <c:pt idx="13">
                  <c:v>0.0322757913247362</c:v>
                </c:pt>
                <c:pt idx="14">
                  <c:v>0.0320193434935522</c:v>
                </c:pt>
                <c:pt idx="15">
                  <c:v>0.0317262602579132</c:v>
                </c:pt>
                <c:pt idx="16">
                  <c:v>0.0314331770222743</c:v>
                </c:pt>
                <c:pt idx="17">
                  <c:v>0.03125</c:v>
                </c:pt>
                <c:pt idx="18">
                  <c:v>0.0311767291910903</c:v>
                </c:pt>
                <c:pt idx="19">
                  <c:v>0.0310668229777257</c:v>
                </c:pt>
                <c:pt idx="20">
                  <c:v>0.0311034583821805</c:v>
                </c:pt>
                <c:pt idx="21">
                  <c:v>0.0309935521688159</c:v>
                </c:pt>
                <c:pt idx="22">
                  <c:v>0.0309569167643611</c:v>
                </c:pt>
                <c:pt idx="23">
                  <c:v>0.0308836459554513</c:v>
                </c:pt>
                <c:pt idx="24">
                  <c:v>0.0305905627198124</c:v>
                </c:pt>
                <c:pt idx="25">
                  <c:v>0.0304073856975381</c:v>
                </c:pt>
                <c:pt idx="26">
                  <c:v>0.0302974794841735</c:v>
                </c:pt>
                <c:pt idx="27">
                  <c:v>0.0302242086752638</c:v>
                </c:pt>
                <c:pt idx="28">
                  <c:v>0.0303341148886284</c:v>
                </c:pt>
                <c:pt idx="29">
                  <c:v>0.0300410316529894</c:v>
                </c:pt>
                <c:pt idx="30">
                  <c:v>0.0300043962485346</c:v>
                </c:pt>
                <c:pt idx="31">
                  <c:v>0.0298212192262602</c:v>
                </c:pt>
                <c:pt idx="32">
                  <c:v>0.02989449003517</c:v>
                </c:pt>
                <c:pt idx="33">
                  <c:v>0.0299311254396248</c:v>
                </c:pt>
                <c:pt idx="34">
                  <c:v>0.02989449003517</c:v>
                </c:pt>
                <c:pt idx="35">
                  <c:v>0.0298212192262602</c:v>
                </c:pt>
                <c:pt idx="36">
                  <c:v>0.0297113130128957</c:v>
                </c:pt>
                <c:pt idx="37">
                  <c:v>0.0294915005861665</c:v>
                </c:pt>
                <c:pt idx="38">
                  <c:v>0.0296380422039859</c:v>
                </c:pt>
                <c:pt idx="39">
                  <c:v>0.0296380422039859</c:v>
                </c:pt>
                <c:pt idx="40">
                  <c:v>0.0293815943728019</c:v>
                </c:pt>
                <c:pt idx="41">
                  <c:v>0.0295281359906213</c:v>
                </c:pt>
                <c:pt idx="42">
                  <c:v>0.0294915005861665</c:v>
                </c:pt>
                <c:pt idx="43">
                  <c:v>0.0294915005861665</c:v>
                </c:pt>
                <c:pt idx="44">
                  <c:v>0.0292716881594373</c:v>
                </c:pt>
                <c:pt idx="45">
                  <c:v>0.0292716881594373</c:v>
                </c:pt>
              </c:numCache>
            </c:numRef>
          </c:yVal>
          <c:smooth val="0"/>
        </c:ser>
        <c:ser>
          <c:idx val="8"/>
          <c:order val="4"/>
          <c:spPr>
            <a:ln w="3175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'データ処理シート No. 4'!$A$6:$A$51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4'!$C$6:$C$51</c:f>
              <c:numCache>
                <c:formatCode>0.0000_ </c:formatCode>
                <c:ptCount val="46"/>
                <c:pt idx="0">
                  <c:v>1.0</c:v>
                </c:pt>
                <c:pt idx="1">
                  <c:v>0.980886140016295</c:v>
                </c:pt>
                <c:pt idx="2">
                  <c:v>0.981798750148178</c:v>
                </c:pt>
                <c:pt idx="3">
                  <c:v>0.976241235348349</c:v>
                </c:pt>
                <c:pt idx="4">
                  <c:v>0.966328471721478</c:v>
                </c:pt>
                <c:pt idx="5">
                  <c:v>0.932415862345157</c:v>
                </c:pt>
                <c:pt idx="6">
                  <c:v>0.796267280231768</c:v>
                </c:pt>
                <c:pt idx="7">
                  <c:v>0.597431373636583</c:v>
                </c:pt>
                <c:pt idx="8">
                  <c:v>0.404784089520715</c:v>
                </c:pt>
                <c:pt idx="9">
                  <c:v>0.249955019304464</c:v>
                </c:pt>
                <c:pt idx="10">
                  <c:v>0.141805381624876</c:v>
                </c:pt>
                <c:pt idx="11">
                  <c:v>0.0785966053562621</c:v>
                </c:pt>
                <c:pt idx="12">
                  <c:v>0.0487680893911308</c:v>
                </c:pt>
                <c:pt idx="13">
                  <c:v>0.0372462873657154</c:v>
                </c:pt>
                <c:pt idx="14">
                  <c:v>0.033365227599081</c:v>
                </c:pt>
                <c:pt idx="15">
                  <c:v>0.032051930503026</c:v>
                </c:pt>
                <c:pt idx="16">
                  <c:v>0.0317023164388857</c:v>
                </c:pt>
                <c:pt idx="17">
                  <c:v>0.0314274374999591</c:v>
                </c:pt>
                <c:pt idx="18">
                  <c:v>0.031243802647372</c:v>
                </c:pt>
                <c:pt idx="19">
                  <c:v>0.0312611124796036</c:v>
                </c:pt>
                <c:pt idx="20">
                  <c:v>0.0311710655183822</c:v>
                </c:pt>
                <c:pt idx="21">
                  <c:v>0.0311148554500329</c:v>
                </c:pt>
                <c:pt idx="22">
                  <c:v>0.0310608948339533</c:v>
                </c:pt>
                <c:pt idx="23">
                  <c:v>0.0309404758240151</c:v>
                </c:pt>
                <c:pt idx="24">
                  <c:v>0.0309402328804843</c:v>
                </c:pt>
                <c:pt idx="25">
                  <c:v>0.0308946478582634</c:v>
                </c:pt>
                <c:pt idx="26">
                  <c:v>0.0307940024629434</c:v>
                </c:pt>
                <c:pt idx="27">
                  <c:v>0.0306464085270143</c:v>
                </c:pt>
                <c:pt idx="28">
                  <c:v>0.0306644393942623</c:v>
                </c:pt>
                <c:pt idx="29">
                  <c:v>0.0307293342463228</c:v>
                </c:pt>
                <c:pt idx="30">
                  <c:v>0.0306283387424137</c:v>
                </c:pt>
                <c:pt idx="31">
                  <c:v>0.0306013490261469</c:v>
                </c:pt>
                <c:pt idx="32">
                  <c:v>0.0305451389577975</c:v>
                </c:pt>
                <c:pt idx="33">
                  <c:v>0.0304906904532725</c:v>
                </c:pt>
                <c:pt idx="34">
                  <c:v>0.0305100600183027</c:v>
                </c:pt>
                <c:pt idx="35">
                  <c:v>0.0304177038696209</c:v>
                </c:pt>
                <c:pt idx="36">
                  <c:v>0.0303335647171033</c:v>
                </c:pt>
                <c:pt idx="37">
                  <c:v>0.0302875658483345</c:v>
                </c:pt>
                <c:pt idx="38">
                  <c:v>0.0302880479425882</c:v>
                </c:pt>
                <c:pt idx="39">
                  <c:v>0.0303064146117185</c:v>
                </c:pt>
                <c:pt idx="40">
                  <c:v>0.0302974537613158</c:v>
                </c:pt>
                <c:pt idx="41">
                  <c:v>0.0302507955941051</c:v>
                </c:pt>
                <c:pt idx="42">
                  <c:v>0.0302239298579669</c:v>
                </c:pt>
                <c:pt idx="43">
                  <c:v>0.0301688669765047</c:v>
                </c:pt>
                <c:pt idx="44">
                  <c:v>0.0301509003541946</c:v>
                </c:pt>
                <c:pt idx="45">
                  <c:v>0.0300399775129723</c:v>
                </c:pt>
              </c:numCache>
            </c:numRef>
          </c:yVal>
          <c:smooth val="0"/>
        </c:ser>
        <c:ser>
          <c:idx val="9"/>
          <c:order val="5"/>
          <c:spPr>
            <a:ln w="3175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'データ処理シート No. 4'!$A$6:$A$51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4'!$F$6:$F$51</c:f>
              <c:numCache>
                <c:formatCode>0.0000_ </c:formatCode>
                <c:ptCount val="46"/>
                <c:pt idx="0">
                  <c:v>1.0</c:v>
                </c:pt>
                <c:pt idx="1">
                  <c:v>0.987335779505021</c:v>
                </c:pt>
                <c:pt idx="2">
                  <c:v>0.989029648594028</c:v>
                </c:pt>
                <c:pt idx="3">
                  <c:v>0.986660666111892</c:v>
                </c:pt>
                <c:pt idx="4">
                  <c:v>0.988333154331232</c:v>
                </c:pt>
                <c:pt idx="5">
                  <c:v>0.987465250656021</c:v>
                </c:pt>
                <c:pt idx="6">
                  <c:v>0.986445867277293</c:v>
                </c:pt>
                <c:pt idx="7">
                  <c:v>0.985867951432382</c:v>
                </c:pt>
                <c:pt idx="8">
                  <c:v>0.986256242340082</c:v>
                </c:pt>
                <c:pt idx="9">
                  <c:v>0.987113910332471</c:v>
                </c:pt>
                <c:pt idx="10">
                  <c:v>0.986188896226656</c:v>
                </c:pt>
                <c:pt idx="11">
                  <c:v>0.985174380948708</c:v>
                </c:pt>
                <c:pt idx="12">
                  <c:v>0.984542024813187</c:v>
                </c:pt>
                <c:pt idx="13">
                  <c:v>0.986375271316542</c:v>
                </c:pt>
                <c:pt idx="14">
                  <c:v>0.986504438061061</c:v>
                </c:pt>
                <c:pt idx="15">
                  <c:v>0.984915202661895</c:v>
                </c:pt>
                <c:pt idx="16">
                  <c:v>0.983816467536038</c:v>
                </c:pt>
                <c:pt idx="17">
                  <c:v>0.982235834532109</c:v>
                </c:pt>
                <c:pt idx="18">
                  <c:v>0.980886645221966</c:v>
                </c:pt>
                <c:pt idx="19">
                  <c:v>0.978720359928037</c:v>
                </c:pt>
                <c:pt idx="20">
                  <c:v>0.972369026506293</c:v>
                </c:pt>
                <c:pt idx="21">
                  <c:v>0.957401925382612</c:v>
                </c:pt>
                <c:pt idx="22">
                  <c:v>0.873117527809417</c:v>
                </c:pt>
                <c:pt idx="23">
                  <c:v>0.640777231956223</c:v>
                </c:pt>
                <c:pt idx="24">
                  <c:v>0.404804218678563</c:v>
                </c:pt>
                <c:pt idx="25">
                  <c:v>0.229174691725437</c:v>
                </c:pt>
                <c:pt idx="26">
                  <c:v>0.120022701970035</c:v>
                </c:pt>
                <c:pt idx="27">
                  <c:v>0.0648652042353324</c:v>
                </c:pt>
                <c:pt idx="28">
                  <c:v>0.0422329539673425</c:v>
                </c:pt>
                <c:pt idx="29">
                  <c:v>0.0343567295170094</c:v>
                </c:pt>
                <c:pt idx="30">
                  <c:v>0.0318284493248231</c:v>
                </c:pt>
                <c:pt idx="31">
                  <c:v>0.0310632475394085</c:v>
                </c:pt>
                <c:pt idx="32">
                  <c:v>0.0307585552341157</c:v>
                </c:pt>
                <c:pt idx="33">
                  <c:v>0.0307038869412866</c:v>
                </c:pt>
                <c:pt idx="34">
                  <c:v>0.0306112495525413</c:v>
                </c:pt>
                <c:pt idx="35">
                  <c:v>0.0305008306408265</c:v>
                </c:pt>
                <c:pt idx="36">
                  <c:v>0.0305563860573699</c:v>
                </c:pt>
                <c:pt idx="37">
                  <c:v>0.030574177946665</c:v>
                </c:pt>
                <c:pt idx="38">
                  <c:v>0.0305291163977979</c:v>
                </c:pt>
                <c:pt idx="39">
                  <c:v>0.0303990976920571</c:v>
                </c:pt>
                <c:pt idx="40">
                  <c:v>0.0304366549483881</c:v>
                </c:pt>
                <c:pt idx="41">
                  <c:v>0.0302620153925692</c:v>
                </c:pt>
                <c:pt idx="42">
                  <c:v>0.0303066717560252</c:v>
                </c:pt>
                <c:pt idx="43">
                  <c:v>0.0302803104971591</c:v>
                </c:pt>
                <c:pt idx="44">
                  <c:v>0.0302333947774265</c:v>
                </c:pt>
                <c:pt idx="45">
                  <c:v>0.030289614026267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39223696"/>
        <c:axId val="1739227184"/>
      </c:scatterChart>
      <c:valAx>
        <c:axId val="1739223696"/>
        <c:scaling>
          <c:orientation val="minMax"/>
          <c:max val="90.0"/>
          <c:min val="0.0"/>
        </c:scaling>
        <c:delete val="1"/>
        <c:axPos val="b"/>
        <c:numFmt formatCode="General" sourceLinked="1"/>
        <c:majorTickMark val="out"/>
        <c:minorTickMark val="none"/>
        <c:tickLblPos val="nextTo"/>
        <c:crossAx val="1739227184"/>
        <c:crosses val="autoZero"/>
        <c:crossBetween val="midCat"/>
      </c:valAx>
      <c:valAx>
        <c:axId val="1739227184"/>
        <c:scaling>
          <c:orientation val="minMax"/>
        </c:scaling>
        <c:delete val="1"/>
        <c:axPos val="l"/>
        <c:numFmt formatCode="0.000_ " sourceLinked="1"/>
        <c:majorTickMark val="out"/>
        <c:minorTickMark val="none"/>
        <c:tickLblPos val="nextTo"/>
        <c:crossAx val="1739223696"/>
        <c:crosses val="autoZero"/>
        <c:crossBetween val="midCat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/>
    <c:pageMargins b="0.75" l="0.7" r="0.7" t="0.75" header="0.512" footer="0.51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0738637900552717"/>
          <c:y val="0.12264122696504"/>
          <c:w val="0.857956330642001"/>
          <c:h val="0.764149183397554"/>
        </c:manualLayout>
      </c:layout>
      <c:scatterChart>
        <c:scatterStyle val="lineMarker"/>
        <c:varyColors val="0"/>
        <c:ser>
          <c:idx val="8"/>
          <c:order val="0"/>
          <c:spPr>
            <a:ln w="3175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'データ処理シート No. 4'!$A$6:$A$51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4'!$C$6:$C$51</c:f>
              <c:numCache>
                <c:formatCode>0.0000_ </c:formatCode>
                <c:ptCount val="46"/>
                <c:pt idx="0">
                  <c:v>1.0</c:v>
                </c:pt>
                <c:pt idx="1">
                  <c:v>0.980886140016295</c:v>
                </c:pt>
                <c:pt idx="2">
                  <c:v>0.981798750148178</c:v>
                </c:pt>
                <c:pt idx="3">
                  <c:v>0.976241235348349</c:v>
                </c:pt>
                <c:pt idx="4">
                  <c:v>0.966328471721478</c:v>
                </c:pt>
                <c:pt idx="5">
                  <c:v>0.932415862345157</c:v>
                </c:pt>
                <c:pt idx="6">
                  <c:v>0.796267280231768</c:v>
                </c:pt>
                <c:pt idx="7">
                  <c:v>0.597431373636583</c:v>
                </c:pt>
                <c:pt idx="8">
                  <c:v>0.404784089520715</c:v>
                </c:pt>
                <c:pt idx="9">
                  <c:v>0.249955019304464</c:v>
                </c:pt>
                <c:pt idx="10">
                  <c:v>0.141805381624876</c:v>
                </c:pt>
                <c:pt idx="11">
                  <c:v>0.0785966053562621</c:v>
                </c:pt>
                <c:pt idx="12">
                  <c:v>0.0487680893911308</c:v>
                </c:pt>
                <c:pt idx="13">
                  <c:v>0.0372462873657154</c:v>
                </c:pt>
                <c:pt idx="14">
                  <c:v>0.033365227599081</c:v>
                </c:pt>
                <c:pt idx="15">
                  <c:v>0.032051930503026</c:v>
                </c:pt>
                <c:pt idx="16">
                  <c:v>0.0317023164388857</c:v>
                </c:pt>
                <c:pt idx="17">
                  <c:v>0.0314274374999591</c:v>
                </c:pt>
                <c:pt idx="18">
                  <c:v>0.031243802647372</c:v>
                </c:pt>
                <c:pt idx="19">
                  <c:v>0.0312611124796036</c:v>
                </c:pt>
                <c:pt idx="20">
                  <c:v>0.0311710655183822</c:v>
                </c:pt>
                <c:pt idx="21">
                  <c:v>0.0311148554500329</c:v>
                </c:pt>
                <c:pt idx="22">
                  <c:v>0.0310608948339533</c:v>
                </c:pt>
                <c:pt idx="23">
                  <c:v>0.0309404758240151</c:v>
                </c:pt>
                <c:pt idx="24">
                  <c:v>0.0309402328804843</c:v>
                </c:pt>
                <c:pt idx="25">
                  <c:v>0.0308946478582634</c:v>
                </c:pt>
                <c:pt idx="26">
                  <c:v>0.0307940024629434</c:v>
                </c:pt>
                <c:pt idx="27">
                  <c:v>0.0306464085270143</c:v>
                </c:pt>
                <c:pt idx="28">
                  <c:v>0.0306644393942623</c:v>
                </c:pt>
                <c:pt idx="29">
                  <c:v>0.0307293342463228</c:v>
                </c:pt>
                <c:pt idx="30">
                  <c:v>0.0306283387424137</c:v>
                </c:pt>
                <c:pt idx="31">
                  <c:v>0.0306013490261469</c:v>
                </c:pt>
                <c:pt idx="32">
                  <c:v>0.0305451389577975</c:v>
                </c:pt>
                <c:pt idx="33">
                  <c:v>0.0304906904532725</c:v>
                </c:pt>
                <c:pt idx="34">
                  <c:v>0.0305100600183027</c:v>
                </c:pt>
                <c:pt idx="35">
                  <c:v>0.0304177038696209</c:v>
                </c:pt>
                <c:pt idx="36">
                  <c:v>0.0303335647171033</c:v>
                </c:pt>
                <c:pt idx="37">
                  <c:v>0.0302875658483345</c:v>
                </c:pt>
                <c:pt idx="38">
                  <c:v>0.0302880479425882</c:v>
                </c:pt>
                <c:pt idx="39">
                  <c:v>0.0303064146117185</c:v>
                </c:pt>
                <c:pt idx="40">
                  <c:v>0.0302974537613158</c:v>
                </c:pt>
                <c:pt idx="41">
                  <c:v>0.0302507955941051</c:v>
                </c:pt>
                <c:pt idx="42">
                  <c:v>0.0302239298579669</c:v>
                </c:pt>
                <c:pt idx="43">
                  <c:v>0.0301688669765047</c:v>
                </c:pt>
                <c:pt idx="44">
                  <c:v>0.0301509003541946</c:v>
                </c:pt>
                <c:pt idx="45">
                  <c:v>0.0300399775129723</c:v>
                </c:pt>
              </c:numCache>
            </c:numRef>
          </c:yVal>
          <c:smooth val="0"/>
        </c:ser>
        <c:ser>
          <c:idx val="9"/>
          <c:order val="1"/>
          <c:spPr>
            <a:ln w="3175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'データ処理シート No. 4'!$A$6:$A$51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4'!$F$6:$F$51</c:f>
              <c:numCache>
                <c:formatCode>0.0000_ </c:formatCode>
                <c:ptCount val="46"/>
                <c:pt idx="0">
                  <c:v>1.0</c:v>
                </c:pt>
                <c:pt idx="1">
                  <c:v>0.987335779505021</c:v>
                </c:pt>
                <c:pt idx="2">
                  <c:v>0.989029648594028</c:v>
                </c:pt>
                <c:pt idx="3">
                  <c:v>0.986660666111892</c:v>
                </c:pt>
                <c:pt idx="4">
                  <c:v>0.988333154331232</c:v>
                </c:pt>
                <c:pt idx="5">
                  <c:v>0.987465250656021</c:v>
                </c:pt>
                <c:pt idx="6">
                  <c:v>0.986445867277293</c:v>
                </c:pt>
                <c:pt idx="7">
                  <c:v>0.985867951432382</c:v>
                </c:pt>
                <c:pt idx="8">
                  <c:v>0.986256242340082</c:v>
                </c:pt>
                <c:pt idx="9">
                  <c:v>0.987113910332471</c:v>
                </c:pt>
                <c:pt idx="10">
                  <c:v>0.986188896226656</c:v>
                </c:pt>
                <c:pt idx="11">
                  <c:v>0.985174380948708</c:v>
                </c:pt>
                <c:pt idx="12">
                  <c:v>0.984542024813187</c:v>
                </c:pt>
                <c:pt idx="13">
                  <c:v>0.986375271316542</c:v>
                </c:pt>
                <c:pt idx="14">
                  <c:v>0.986504438061061</c:v>
                </c:pt>
                <c:pt idx="15">
                  <c:v>0.984915202661895</c:v>
                </c:pt>
                <c:pt idx="16">
                  <c:v>0.983816467536038</c:v>
                </c:pt>
                <c:pt idx="17">
                  <c:v>0.982235834532109</c:v>
                </c:pt>
                <c:pt idx="18">
                  <c:v>0.980886645221966</c:v>
                </c:pt>
                <c:pt idx="19">
                  <c:v>0.978720359928037</c:v>
                </c:pt>
                <c:pt idx="20">
                  <c:v>0.972369026506293</c:v>
                </c:pt>
                <c:pt idx="21">
                  <c:v>0.957401925382612</c:v>
                </c:pt>
                <c:pt idx="22">
                  <c:v>0.873117527809417</c:v>
                </c:pt>
                <c:pt idx="23">
                  <c:v>0.640777231956223</c:v>
                </c:pt>
                <c:pt idx="24">
                  <c:v>0.404804218678563</c:v>
                </c:pt>
                <c:pt idx="25">
                  <c:v>0.229174691725437</c:v>
                </c:pt>
                <c:pt idx="26">
                  <c:v>0.120022701970035</c:v>
                </c:pt>
                <c:pt idx="27">
                  <c:v>0.0648652042353324</c:v>
                </c:pt>
                <c:pt idx="28">
                  <c:v>0.0422329539673425</c:v>
                </c:pt>
                <c:pt idx="29">
                  <c:v>0.0343567295170094</c:v>
                </c:pt>
                <c:pt idx="30">
                  <c:v>0.0318284493248231</c:v>
                </c:pt>
                <c:pt idx="31">
                  <c:v>0.0310632475394085</c:v>
                </c:pt>
                <c:pt idx="32">
                  <c:v>0.0307585552341157</c:v>
                </c:pt>
                <c:pt idx="33">
                  <c:v>0.0307038869412866</c:v>
                </c:pt>
                <c:pt idx="34">
                  <c:v>0.0306112495525413</c:v>
                </c:pt>
                <c:pt idx="35">
                  <c:v>0.0305008306408265</c:v>
                </c:pt>
                <c:pt idx="36">
                  <c:v>0.0305563860573699</c:v>
                </c:pt>
                <c:pt idx="37">
                  <c:v>0.030574177946665</c:v>
                </c:pt>
                <c:pt idx="38">
                  <c:v>0.0305291163977979</c:v>
                </c:pt>
                <c:pt idx="39">
                  <c:v>0.0303990976920571</c:v>
                </c:pt>
                <c:pt idx="40">
                  <c:v>0.0304366549483881</c:v>
                </c:pt>
                <c:pt idx="41">
                  <c:v>0.0302620153925692</c:v>
                </c:pt>
                <c:pt idx="42">
                  <c:v>0.0303066717560252</c:v>
                </c:pt>
                <c:pt idx="43">
                  <c:v>0.0302803104971591</c:v>
                </c:pt>
                <c:pt idx="44">
                  <c:v>0.0302333947774265</c:v>
                </c:pt>
                <c:pt idx="45">
                  <c:v>0.030289614026267</c:v>
                </c:pt>
              </c:numCache>
            </c:numRef>
          </c:yVal>
          <c:smooth val="0"/>
        </c:ser>
        <c:ser>
          <c:idx val="0"/>
          <c:order val="2"/>
          <c:spPr>
            <a:ln w="28575">
              <a:noFill/>
            </a:ln>
          </c:spPr>
          <c:marker>
            <c:symbol val="square"/>
            <c:size val="3"/>
            <c:spPr>
              <a:solidFill>
                <a:schemeClr val="tx1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2'!$A$7:$A$52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2'!$AD$7:$AD$52</c:f>
              <c:numCache>
                <c:formatCode>0.000_ </c:formatCode>
                <c:ptCount val="46"/>
                <c:pt idx="0">
                  <c:v>1.0</c:v>
                </c:pt>
                <c:pt idx="1">
                  <c:v>0.982479982369794</c:v>
                </c:pt>
                <c:pt idx="2">
                  <c:v>0.985418350106516</c:v>
                </c:pt>
                <c:pt idx="3">
                  <c:v>0.982700359950048</c:v>
                </c:pt>
                <c:pt idx="4">
                  <c:v>0.983141115110556</c:v>
                </c:pt>
                <c:pt idx="5">
                  <c:v>0.984426650995372</c:v>
                </c:pt>
                <c:pt idx="6">
                  <c:v>0.986116212443987</c:v>
                </c:pt>
                <c:pt idx="7">
                  <c:v>0.987181370748549</c:v>
                </c:pt>
                <c:pt idx="8">
                  <c:v>0.983838977448028</c:v>
                </c:pt>
                <c:pt idx="9">
                  <c:v>0.983985895834864</c:v>
                </c:pt>
                <c:pt idx="10">
                  <c:v>0.985014324542716</c:v>
                </c:pt>
                <c:pt idx="11">
                  <c:v>0.985748916476897</c:v>
                </c:pt>
                <c:pt idx="12">
                  <c:v>0.98376551825461</c:v>
                </c:pt>
                <c:pt idx="13">
                  <c:v>0.983214574303974</c:v>
                </c:pt>
                <c:pt idx="14">
                  <c:v>0.984353191801954</c:v>
                </c:pt>
                <c:pt idx="15">
                  <c:v>0.985712186880188</c:v>
                </c:pt>
                <c:pt idx="16">
                  <c:v>0.984720487769044</c:v>
                </c:pt>
                <c:pt idx="17">
                  <c:v>0.981892308822449</c:v>
                </c:pt>
                <c:pt idx="18">
                  <c:v>0.98262690075663</c:v>
                </c:pt>
                <c:pt idx="19">
                  <c:v>0.982663630353339</c:v>
                </c:pt>
                <c:pt idx="20">
                  <c:v>0.983177844707265</c:v>
                </c:pt>
                <c:pt idx="21">
                  <c:v>0.982259604789539</c:v>
                </c:pt>
                <c:pt idx="22">
                  <c:v>0.982149415999412</c:v>
                </c:pt>
                <c:pt idx="23">
                  <c:v>0.981378094468523</c:v>
                </c:pt>
                <c:pt idx="24">
                  <c:v>0.983214574303974</c:v>
                </c:pt>
                <c:pt idx="25">
                  <c:v>0.982920737530302</c:v>
                </c:pt>
                <c:pt idx="26">
                  <c:v>0.980937339308014</c:v>
                </c:pt>
                <c:pt idx="27">
                  <c:v>0.982884007933593</c:v>
                </c:pt>
                <c:pt idx="28">
                  <c:v>0.981267905678396</c:v>
                </c:pt>
                <c:pt idx="29">
                  <c:v>0.98299419672372</c:v>
                </c:pt>
                <c:pt idx="30">
                  <c:v>0.980606772937633</c:v>
                </c:pt>
                <c:pt idx="31">
                  <c:v>0.980312936163961</c:v>
                </c:pt>
                <c:pt idx="32">
                  <c:v>0.980643502534342</c:v>
                </c:pt>
                <c:pt idx="33">
                  <c:v>0.980643502534342</c:v>
                </c:pt>
                <c:pt idx="34">
                  <c:v>0.981378094468523</c:v>
                </c:pt>
                <c:pt idx="35">
                  <c:v>0.978770293102182</c:v>
                </c:pt>
                <c:pt idx="36">
                  <c:v>0.978549915521928</c:v>
                </c:pt>
                <c:pt idx="37">
                  <c:v>0.977815323587747</c:v>
                </c:pt>
                <c:pt idx="38">
                  <c:v>0.977778593991038</c:v>
                </c:pt>
                <c:pt idx="39">
                  <c:v>0.974619848674062</c:v>
                </c:pt>
                <c:pt idx="40">
                  <c:v>0.973517960772791</c:v>
                </c:pt>
                <c:pt idx="41">
                  <c:v>0.971754940130757</c:v>
                </c:pt>
                <c:pt idx="42">
                  <c:v>0.969440975538089</c:v>
                </c:pt>
                <c:pt idx="43">
                  <c:v>0.967273929332256</c:v>
                </c:pt>
                <c:pt idx="44">
                  <c:v>0.963968265628443</c:v>
                </c:pt>
                <c:pt idx="45">
                  <c:v>0.960993168295012</c:v>
                </c:pt>
              </c:numCache>
            </c:numRef>
          </c:yVal>
          <c:smooth val="0"/>
        </c:ser>
        <c:ser>
          <c:idx val="1"/>
          <c:order val="3"/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2'!$A$7:$A$52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2'!$AE$7:$AE$52</c:f>
              <c:numCache>
                <c:formatCode>0.000_ </c:formatCode>
                <c:ptCount val="46"/>
                <c:pt idx="0">
                  <c:v>1.0</c:v>
                </c:pt>
                <c:pt idx="1">
                  <c:v>0.986123283669296</c:v>
                </c:pt>
                <c:pt idx="2">
                  <c:v>0.988022202746129</c:v>
                </c:pt>
                <c:pt idx="3">
                  <c:v>0.985794624598306</c:v>
                </c:pt>
                <c:pt idx="4">
                  <c:v>0.986963190184049</c:v>
                </c:pt>
                <c:pt idx="5">
                  <c:v>0.98794916739702</c:v>
                </c:pt>
                <c:pt idx="6">
                  <c:v>0.986926672509495</c:v>
                </c:pt>
                <c:pt idx="7">
                  <c:v>0.984918200408998</c:v>
                </c:pt>
                <c:pt idx="8">
                  <c:v>0.98583114227286</c:v>
                </c:pt>
                <c:pt idx="9">
                  <c:v>0.979988314344143</c:v>
                </c:pt>
                <c:pt idx="10">
                  <c:v>0.976263511539585</c:v>
                </c:pt>
                <c:pt idx="11">
                  <c:v>0.966038562664329</c:v>
                </c:pt>
                <c:pt idx="12">
                  <c:v>0.952271399357289</c:v>
                </c:pt>
                <c:pt idx="13">
                  <c:v>0.928973122991528</c:v>
                </c:pt>
                <c:pt idx="14">
                  <c:v>0.900964066608238</c:v>
                </c:pt>
                <c:pt idx="15">
                  <c:v>0.864592462751972</c:v>
                </c:pt>
                <c:pt idx="16">
                  <c:v>0.817849839322232</c:v>
                </c:pt>
                <c:pt idx="17">
                  <c:v>0.768112766579024</c:v>
                </c:pt>
                <c:pt idx="18">
                  <c:v>0.710232252410166</c:v>
                </c:pt>
                <c:pt idx="19">
                  <c:v>0.651584867075665</c:v>
                </c:pt>
                <c:pt idx="20">
                  <c:v>0.590782938942448</c:v>
                </c:pt>
                <c:pt idx="21">
                  <c:v>0.529981010809232</c:v>
                </c:pt>
                <c:pt idx="22">
                  <c:v>0.469982471516214</c:v>
                </c:pt>
                <c:pt idx="23">
                  <c:v>0.412905346187555</c:v>
                </c:pt>
                <c:pt idx="24">
                  <c:v>0.359114811568799</c:v>
                </c:pt>
                <c:pt idx="25">
                  <c:v>0.3098524685948</c:v>
                </c:pt>
                <c:pt idx="26">
                  <c:v>0.265045281916448</c:v>
                </c:pt>
                <c:pt idx="27">
                  <c:v>0.224766286882851</c:v>
                </c:pt>
                <c:pt idx="28">
                  <c:v>0.190074496056091</c:v>
                </c:pt>
                <c:pt idx="29">
                  <c:v>0.159582237803097</c:v>
                </c:pt>
                <c:pt idx="30">
                  <c:v>0.133618171194858</c:v>
                </c:pt>
                <c:pt idx="31">
                  <c:v>0.111999707858604</c:v>
                </c:pt>
                <c:pt idx="32">
                  <c:v>0.0941060473269062</c:v>
                </c:pt>
                <c:pt idx="33">
                  <c:v>0.0796085305287759</c:v>
                </c:pt>
                <c:pt idx="34">
                  <c:v>0.0678133216476775</c:v>
                </c:pt>
                <c:pt idx="35">
                  <c:v>0.0590125620800467</c:v>
                </c:pt>
                <c:pt idx="36">
                  <c:v>0.0514534034472685</c:v>
                </c:pt>
                <c:pt idx="37">
                  <c:v>0.0461583406368682</c:v>
                </c:pt>
                <c:pt idx="38">
                  <c:v>0.0417762196903301</c:v>
                </c:pt>
                <c:pt idx="39">
                  <c:v>0.0386356996786445</c:v>
                </c:pt>
                <c:pt idx="40">
                  <c:v>0.0363716038562664</c:v>
                </c:pt>
                <c:pt idx="41">
                  <c:v>0.0346552731522057</c:v>
                </c:pt>
                <c:pt idx="42">
                  <c:v>0.0335962605901256</c:v>
                </c:pt>
                <c:pt idx="43">
                  <c:v>0.0328293894244814</c:v>
                </c:pt>
                <c:pt idx="44">
                  <c:v>0.0322451066316097</c:v>
                </c:pt>
                <c:pt idx="45">
                  <c:v>0.0319164475606193</c:v>
                </c:pt>
              </c:numCache>
            </c:numRef>
          </c:yVal>
          <c:smooth val="0"/>
        </c:ser>
        <c:ser>
          <c:idx val="2"/>
          <c:order val="4"/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2'!$A$7:$A$52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2'!$AF$7:$AF$52</c:f>
              <c:numCache>
                <c:formatCode>0.000_ </c:formatCode>
                <c:ptCount val="46"/>
                <c:pt idx="0">
                  <c:v>1.0</c:v>
                </c:pt>
                <c:pt idx="1">
                  <c:v>0.983872721342369</c:v>
                </c:pt>
                <c:pt idx="2">
                  <c:v>0.982894212300221</c:v>
                </c:pt>
                <c:pt idx="3">
                  <c:v>0.967999130214185</c:v>
                </c:pt>
                <c:pt idx="4">
                  <c:v>0.929873518646033</c:v>
                </c:pt>
                <c:pt idx="5">
                  <c:v>0.859783278367702</c:v>
                </c:pt>
                <c:pt idx="6">
                  <c:v>0.757221034320299</c:v>
                </c:pt>
                <c:pt idx="7">
                  <c:v>0.639075127749791</c:v>
                </c:pt>
                <c:pt idx="8">
                  <c:v>0.511796470119233</c:v>
                </c:pt>
                <c:pt idx="9">
                  <c:v>0.395172688725401</c:v>
                </c:pt>
                <c:pt idx="10">
                  <c:v>0.290399739064255</c:v>
                </c:pt>
                <c:pt idx="11">
                  <c:v>0.205813068531874</c:v>
                </c:pt>
                <c:pt idx="12">
                  <c:v>0.140579132388649</c:v>
                </c:pt>
                <c:pt idx="13">
                  <c:v>0.0953502699960135</c:v>
                </c:pt>
                <c:pt idx="14">
                  <c:v>0.0667923023955351</c:v>
                </c:pt>
                <c:pt idx="15">
                  <c:v>0.0494690682419454</c:v>
                </c:pt>
                <c:pt idx="16">
                  <c:v>0.040336317181894</c:v>
                </c:pt>
                <c:pt idx="17">
                  <c:v>0.0356249773493277</c:v>
                </c:pt>
                <c:pt idx="18">
                  <c:v>0.0335592360381256</c:v>
                </c:pt>
                <c:pt idx="19">
                  <c:v>0.0326169680716124</c:v>
                </c:pt>
                <c:pt idx="20">
                  <c:v>0.0321458340883557</c:v>
                </c:pt>
                <c:pt idx="21">
                  <c:v>0.0317109411807342</c:v>
                </c:pt>
                <c:pt idx="22">
                  <c:v>0.0317109411807342</c:v>
                </c:pt>
                <c:pt idx="23">
                  <c:v>0.0314572536512884</c:v>
                </c:pt>
                <c:pt idx="24">
                  <c:v>0.0313122893487479</c:v>
                </c:pt>
                <c:pt idx="25">
                  <c:v>0.0312398071974776</c:v>
                </c:pt>
                <c:pt idx="26">
                  <c:v>0.0311310839705722</c:v>
                </c:pt>
                <c:pt idx="27">
                  <c:v>0.0312035661218425</c:v>
                </c:pt>
                <c:pt idx="28">
                  <c:v>0.0310223607436669</c:v>
                </c:pt>
                <c:pt idx="29">
                  <c:v>0.0308773964411264</c:v>
                </c:pt>
                <c:pt idx="30">
                  <c:v>0.0309861196680317</c:v>
                </c:pt>
                <c:pt idx="31">
                  <c:v>0.0308411553654912</c:v>
                </c:pt>
                <c:pt idx="32">
                  <c:v>0.0308411553654912</c:v>
                </c:pt>
                <c:pt idx="33">
                  <c:v>0.0305874678360454</c:v>
                </c:pt>
                <c:pt idx="34">
                  <c:v>0.0306599499873156</c:v>
                </c:pt>
                <c:pt idx="35">
                  <c:v>0.0303700213822346</c:v>
                </c:pt>
                <c:pt idx="36">
                  <c:v>0.0303700213822346</c:v>
                </c:pt>
                <c:pt idx="37">
                  <c:v>0.0302250570796941</c:v>
                </c:pt>
                <c:pt idx="38">
                  <c:v>0.0303337803065995</c:v>
                </c:pt>
                <c:pt idx="39">
                  <c:v>0.030188816004059</c:v>
                </c:pt>
                <c:pt idx="40">
                  <c:v>0.030188816004059</c:v>
                </c:pt>
                <c:pt idx="41">
                  <c:v>0.0300438517015185</c:v>
                </c:pt>
                <c:pt idx="42">
                  <c:v>0.0301163338527887</c:v>
                </c:pt>
                <c:pt idx="43">
                  <c:v>0.029898887398978</c:v>
                </c:pt>
                <c:pt idx="44">
                  <c:v>0.0299351284746131</c:v>
                </c:pt>
                <c:pt idx="45">
                  <c:v>0.029898887398978</c:v>
                </c:pt>
              </c:numCache>
            </c:numRef>
          </c:yVal>
          <c:smooth val="0"/>
        </c:ser>
        <c:ser>
          <c:idx val="3"/>
          <c:order val="5"/>
          <c:spPr>
            <a:ln w="28575">
              <a:noFill/>
            </a:ln>
          </c:spPr>
          <c:marker>
            <c:symbol val="circle"/>
            <c:size val="3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2'!$A$7:$A$52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2'!$AG$7:$AG$52</c:f>
              <c:numCache>
                <c:formatCode>0.000_ </c:formatCode>
                <c:ptCount val="46"/>
                <c:pt idx="0">
                  <c:v>1.0</c:v>
                </c:pt>
                <c:pt idx="1">
                  <c:v>0.915134422386638</c:v>
                </c:pt>
                <c:pt idx="2">
                  <c:v>0.830085708006739</c:v>
                </c:pt>
                <c:pt idx="3">
                  <c:v>0.698044099333382</c:v>
                </c:pt>
                <c:pt idx="4">
                  <c:v>0.548055087539374</c:v>
                </c:pt>
                <c:pt idx="5">
                  <c:v>0.402278221375723</c:v>
                </c:pt>
                <c:pt idx="6">
                  <c:v>0.277818474837008</c:v>
                </c:pt>
                <c:pt idx="7">
                  <c:v>0.179290894439968</c:v>
                </c:pt>
                <c:pt idx="8">
                  <c:v>0.110504724928577</c:v>
                </c:pt>
                <c:pt idx="9">
                  <c:v>0.0691158156911581</c:v>
                </c:pt>
                <c:pt idx="10">
                  <c:v>0.0476888140062999</c:v>
                </c:pt>
                <c:pt idx="11">
                  <c:v>0.0383854662662076</c:v>
                </c:pt>
                <c:pt idx="12">
                  <c:v>0.0344663394623104</c:v>
                </c:pt>
                <c:pt idx="13">
                  <c:v>0.0330378726833199</c:v>
                </c:pt>
                <c:pt idx="14">
                  <c:v>0.0323053256171709</c:v>
                </c:pt>
                <c:pt idx="15">
                  <c:v>0.0320855614973262</c:v>
                </c:pt>
                <c:pt idx="16">
                  <c:v>0.0317559153175591</c:v>
                </c:pt>
                <c:pt idx="17">
                  <c:v>0.0314628964910995</c:v>
                </c:pt>
                <c:pt idx="18">
                  <c:v>0.0311332503113325</c:v>
                </c:pt>
                <c:pt idx="19">
                  <c:v>0.0312431323712548</c:v>
                </c:pt>
                <c:pt idx="20">
                  <c:v>0.0311698776646399</c:v>
                </c:pt>
                <c:pt idx="21">
                  <c:v>0.031096622958025</c:v>
                </c:pt>
                <c:pt idx="22">
                  <c:v>0.0309501135447952</c:v>
                </c:pt>
                <c:pt idx="23">
                  <c:v>0.0308402314848729</c:v>
                </c:pt>
                <c:pt idx="24">
                  <c:v>0.0308768588381803</c:v>
                </c:pt>
                <c:pt idx="25">
                  <c:v>0.0304739579517984</c:v>
                </c:pt>
                <c:pt idx="26">
                  <c:v>0.0305105853051058</c:v>
                </c:pt>
                <c:pt idx="27">
                  <c:v>0.0304739579517984</c:v>
                </c:pt>
                <c:pt idx="28">
                  <c:v>0.030364075891876</c:v>
                </c:pt>
                <c:pt idx="29">
                  <c:v>0.030364075891876</c:v>
                </c:pt>
                <c:pt idx="30">
                  <c:v>0.0302175664786462</c:v>
                </c:pt>
                <c:pt idx="31">
                  <c:v>0.0303274485385686</c:v>
                </c:pt>
                <c:pt idx="32">
                  <c:v>0.0303274485385686</c:v>
                </c:pt>
                <c:pt idx="33">
                  <c:v>0.0301443117720313</c:v>
                </c:pt>
                <c:pt idx="34">
                  <c:v>0.0301076844187239</c:v>
                </c:pt>
                <c:pt idx="35">
                  <c:v>0.0299978023588015</c:v>
                </c:pt>
                <c:pt idx="36">
                  <c:v>0.0298879202988792</c:v>
                </c:pt>
                <c:pt idx="37">
                  <c:v>0.0300710570654164</c:v>
                </c:pt>
                <c:pt idx="38">
                  <c:v>0.0298512929455717</c:v>
                </c:pt>
                <c:pt idx="39">
                  <c:v>0.0298512929455717</c:v>
                </c:pt>
                <c:pt idx="40">
                  <c:v>0.0298512929455717</c:v>
                </c:pt>
                <c:pt idx="41">
                  <c:v>0.0298146655922643</c:v>
                </c:pt>
                <c:pt idx="42">
                  <c:v>0.0298146655922643</c:v>
                </c:pt>
                <c:pt idx="43">
                  <c:v>0.0298512929455717</c:v>
                </c:pt>
                <c:pt idx="44">
                  <c:v>0.0298146655922643</c:v>
                </c:pt>
                <c:pt idx="45">
                  <c:v>0.029631528825727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38403248"/>
        <c:axId val="1738411952"/>
      </c:scatterChart>
      <c:valAx>
        <c:axId val="1738403248"/>
        <c:scaling>
          <c:orientation val="minMax"/>
          <c:max val="90.0"/>
          <c:min val="0.0"/>
        </c:scaling>
        <c:delete val="1"/>
        <c:axPos val="b"/>
        <c:numFmt formatCode="General" sourceLinked="1"/>
        <c:majorTickMark val="out"/>
        <c:minorTickMark val="none"/>
        <c:tickLblPos val="nextTo"/>
        <c:crossAx val="1738411952"/>
        <c:crosses val="autoZero"/>
        <c:crossBetween val="midCat"/>
      </c:valAx>
      <c:valAx>
        <c:axId val="1738411952"/>
        <c:scaling>
          <c:orientation val="minMax"/>
        </c:scaling>
        <c:delete val="1"/>
        <c:axPos val="l"/>
        <c:numFmt formatCode="0.0000_ " sourceLinked="1"/>
        <c:majorTickMark val="out"/>
        <c:minorTickMark val="none"/>
        <c:tickLblPos val="nextTo"/>
        <c:crossAx val="1738403248"/>
        <c:crosses val="autoZero"/>
        <c:crossBetween val="midCat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/>
    <c:pageMargins b="0.75" l="0.7" r="0.7" t="0.75" header="0.512" footer="0.51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0760235003533619"/>
          <c:y val="0.12264122696504"/>
          <c:w val="0.853802388583911"/>
          <c:h val="0.764149183397554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square"/>
            <c:size val="3"/>
            <c:spPr>
              <a:solidFill>
                <a:schemeClr val="tx1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2'!$A$7:$A$52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2'!$AH$7:$AH$52</c:f>
              <c:numCache>
                <c:formatCode>0.000_ </c:formatCode>
                <c:ptCount val="46"/>
                <c:pt idx="0">
                  <c:v>1.0</c:v>
                </c:pt>
                <c:pt idx="1">
                  <c:v>0.988817124930799</c:v>
                </c:pt>
                <c:pt idx="2">
                  <c:v>0.989518361321277</c:v>
                </c:pt>
                <c:pt idx="3">
                  <c:v>0.988890939287691</c:v>
                </c:pt>
                <c:pt idx="4">
                  <c:v>0.987377744971397</c:v>
                </c:pt>
                <c:pt idx="5">
                  <c:v>0.989592175678169</c:v>
                </c:pt>
                <c:pt idx="6">
                  <c:v>0.990625576674663</c:v>
                </c:pt>
                <c:pt idx="7">
                  <c:v>0.989813618748847</c:v>
                </c:pt>
                <c:pt idx="8">
                  <c:v>0.989186196715261</c:v>
                </c:pt>
                <c:pt idx="9">
                  <c:v>0.988448053146337</c:v>
                </c:pt>
                <c:pt idx="10">
                  <c:v>0.988964753644584</c:v>
                </c:pt>
                <c:pt idx="11">
                  <c:v>0.988078981361875</c:v>
                </c:pt>
                <c:pt idx="12">
                  <c:v>0.987746816755859</c:v>
                </c:pt>
                <c:pt idx="13">
                  <c:v>0.985384757335302</c:v>
                </c:pt>
                <c:pt idx="14">
                  <c:v>0.985827643476656</c:v>
                </c:pt>
                <c:pt idx="15">
                  <c:v>0.987525373685182</c:v>
                </c:pt>
                <c:pt idx="16">
                  <c:v>0.987008673186935</c:v>
                </c:pt>
                <c:pt idx="17">
                  <c:v>0.98549547887064</c:v>
                </c:pt>
                <c:pt idx="18">
                  <c:v>0.984129913268131</c:v>
                </c:pt>
                <c:pt idx="19">
                  <c:v>0.983871563019007</c:v>
                </c:pt>
                <c:pt idx="20">
                  <c:v>0.984056098911238</c:v>
                </c:pt>
                <c:pt idx="21">
                  <c:v>0.983982284554346</c:v>
                </c:pt>
                <c:pt idx="22">
                  <c:v>0.985126407086178</c:v>
                </c:pt>
                <c:pt idx="23">
                  <c:v>0.983834655840561</c:v>
                </c:pt>
                <c:pt idx="24">
                  <c:v>0.983502491234545</c:v>
                </c:pt>
                <c:pt idx="25">
                  <c:v>0.983428676877653</c:v>
                </c:pt>
                <c:pt idx="26">
                  <c:v>0.983465584056099</c:v>
                </c:pt>
                <c:pt idx="27">
                  <c:v>0.982838162022513</c:v>
                </c:pt>
                <c:pt idx="28">
                  <c:v>0.983317955342314</c:v>
                </c:pt>
                <c:pt idx="29">
                  <c:v>0.983096512271637</c:v>
                </c:pt>
                <c:pt idx="30">
                  <c:v>0.98287506920096</c:v>
                </c:pt>
                <c:pt idx="31">
                  <c:v>0.983244140985422</c:v>
                </c:pt>
                <c:pt idx="32">
                  <c:v>0.981620225133789</c:v>
                </c:pt>
                <c:pt idx="33">
                  <c:v>0.981841668204466</c:v>
                </c:pt>
                <c:pt idx="34">
                  <c:v>0.982542904594944</c:v>
                </c:pt>
                <c:pt idx="35">
                  <c:v>0.980476102601956</c:v>
                </c:pt>
                <c:pt idx="36">
                  <c:v>0.980291566709725</c:v>
                </c:pt>
                <c:pt idx="37">
                  <c:v>0.980771360029526</c:v>
                </c:pt>
                <c:pt idx="38">
                  <c:v>0.980697545672633</c:v>
                </c:pt>
                <c:pt idx="39">
                  <c:v>0.980992803100203</c:v>
                </c:pt>
                <c:pt idx="40">
                  <c:v>0.979627237497693</c:v>
                </c:pt>
                <c:pt idx="41">
                  <c:v>0.980180845174386</c:v>
                </c:pt>
                <c:pt idx="42">
                  <c:v>0.980992803100203</c:v>
                </c:pt>
                <c:pt idx="43">
                  <c:v>0.980734452851079</c:v>
                </c:pt>
                <c:pt idx="44">
                  <c:v>0.979885587746817</c:v>
                </c:pt>
                <c:pt idx="45">
                  <c:v>0.977671157040044</c:v>
                </c:pt>
              </c:numCache>
            </c:numRef>
          </c:yVal>
          <c:smooth val="0"/>
        </c:ser>
        <c:ser>
          <c:idx val="1"/>
          <c:order val="1"/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2'!$A$7:$A$52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2'!$AI$7:$AI$52</c:f>
              <c:numCache>
                <c:formatCode>0.000_ </c:formatCode>
                <c:ptCount val="46"/>
                <c:pt idx="0">
                  <c:v>1.0</c:v>
                </c:pt>
                <c:pt idx="1">
                  <c:v>0.9859372752122</c:v>
                </c:pt>
                <c:pt idx="2">
                  <c:v>0.987915407854985</c:v>
                </c:pt>
                <c:pt idx="3">
                  <c:v>0.986764494317364</c:v>
                </c:pt>
                <c:pt idx="4">
                  <c:v>0.987160120845921</c:v>
                </c:pt>
                <c:pt idx="5">
                  <c:v>0.986656596173212</c:v>
                </c:pt>
                <c:pt idx="6">
                  <c:v>0.986440799884909</c:v>
                </c:pt>
                <c:pt idx="7">
                  <c:v>0.985901309164149</c:v>
                </c:pt>
                <c:pt idx="8">
                  <c:v>0.984390735146022</c:v>
                </c:pt>
                <c:pt idx="9">
                  <c:v>0.984462667242123</c:v>
                </c:pt>
                <c:pt idx="10">
                  <c:v>0.98482232772263</c:v>
                </c:pt>
                <c:pt idx="11">
                  <c:v>0.985901309164149</c:v>
                </c:pt>
                <c:pt idx="12">
                  <c:v>0.985541648683643</c:v>
                </c:pt>
                <c:pt idx="13">
                  <c:v>0.984534599338225</c:v>
                </c:pt>
                <c:pt idx="14">
                  <c:v>0.983275787656452</c:v>
                </c:pt>
                <c:pt idx="15">
                  <c:v>0.984067040713566</c:v>
                </c:pt>
                <c:pt idx="16">
                  <c:v>0.983887210473313</c:v>
                </c:pt>
                <c:pt idx="17">
                  <c:v>0.981909077830528</c:v>
                </c:pt>
                <c:pt idx="18">
                  <c:v>0.981837145734427</c:v>
                </c:pt>
                <c:pt idx="19">
                  <c:v>0.981693281542224</c:v>
                </c:pt>
                <c:pt idx="20">
                  <c:v>0.981045892677313</c:v>
                </c:pt>
                <c:pt idx="21">
                  <c:v>0.981153790821465</c:v>
                </c:pt>
                <c:pt idx="22">
                  <c:v>0.979679182851388</c:v>
                </c:pt>
                <c:pt idx="23">
                  <c:v>0.979894979139692</c:v>
                </c:pt>
                <c:pt idx="24">
                  <c:v>0.980937994533161</c:v>
                </c:pt>
                <c:pt idx="25">
                  <c:v>0.979463386563084</c:v>
                </c:pt>
                <c:pt idx="26">
                  <c:v>0.979535318659186</c:v>
                </c:pt>
                <c:pt idx="27">
                  <c:v>0.978600201409869</c:v>
                </c:pt>
                <c:pt idx="28">
                  <c:v>0.978168608833261</c:v>
                </c:pt>
                <c:pt idx="29">
                  <c:v>0.979607250755287</c:v>
                </c:pt>
                <c:pt idx="30">
                  <c:v>0.977844914400806</c:v>
                </c:pt>
                <c:pt idx="31">
                  <c:v>0.977197525535894</c:v>
                </c:pt>
                <c:pt idx="32">
                  <c:v>0.97698172924759</c:v>
                </c:pt>
                <c:pt idx="33">
                  <c:v>0.978528269313768</c:v>
                </c:pt>
                <c:pt idx="34">
                  <c:v>0.977413321824198</c:v>
                </c:pt>
                <c:pt idx="35">
                  <c:v>0.975974679902172</c:v>
                </c:pt>
                <c:pt idx="36">
                  <c:v>0.97583081570997</c:v>
                </c:pt>
                <c:pt idx="37">
                  <c:v>0.976190476190476</c:v>
                </c:pt>
                <c:pt idx="38">
                  <c:v>0.976837865055388</c:v>
                </c:pt>
                <c:pt idx="39">
                  <c:v>0.975938713854122</c:v>
                </c:pt>
                <c:pt idx="40">
                  <c:v>0.975471155229463</c:v>
                </c:pt>
                <c:pt idx="41">
                  <c:v>0.974572004028197</c:v>
                </c:pt>
                <c:pt idx="42">
                  <c:v>0.97529132498921</c:v>
                </c:pt>
                <c:pt idx="43">
                  <c:v>0.976118544094375</c:v>
                </c:pt>
                <c:pt idx="44">
                  <c:v>0.974248309595742</c:v>
                </c:pt>
                <c:pt idx="45">
                  <c:v>0.97417637749964</c:v>
                </c:pt>
              </c:numCache>
            </c:numRef>
          </c:yVal>
          <c:smooth val="0"/>
        </c:ser>
        <c:ser>
          <c:idx val="2"/>
          <c:order val="2"/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2'!$A$7:$A$52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2'!$AJ$7:$AJ$52</c:f>
              <c:numCache>
                <c:formatCode>0.000_ </c:formatCode>
                <c:ptCount val="46"/>
                <c:pt idx="0">
                  <c:v>1.0</c:v>
                </c:pt>
                <c:pt idx="1">
                  <c:v>0.984468596434592</c:v>
                </c:pt>
                <c:pt idx="2">
                  <c:v>0.985437067326662</c:v>
                </c:pt>
                <c:pt idx="3">
                  <c:v>0.98454033501919</c:v>
                </c:pt>
                <c:pt idx="4">
                  <c:v>0.983643602711718</c:v>
                </c:pt>
                <c:pt idx="5">
                  <c:v>0.981886007389074</c:v>
                </c:pt>
                <c:pt idx="6">
                  <c:v>0.984253380680799</c:v>
                </c:pt>
                <c:pt idx="7">
                  <c:v>0.984612073603788</c:v>
                </c:pt>
                <c:pt idx="8">
                  <c:v>0.98296208615804</c:v>
                </c:pt>
                <c:pt idx="9">
                  <c:v>0.981993615265971</c:v>
                </c:pt>
                <c:pt idx="10">
                  <c:v>0.980558843574016</c:v>
                </c:pt>
                <c:pt idx="11">
                  <c:v>0.981993615265971</c:v>
                </c:pt>
                <c:pt idx="12">
                  <c:v>0.981168621543097</c:v>
                </c:pt>
                <c:pt idx="13">
                  <c:v>0.978083862405395</c:v>
                </c:pt>
                <c:pt idx="14">
                  <c:v>0.977761038774705</c:v>
                </c:pt>
                <c:pt idx="15">
                  <c:v>0.97855016320528</c:v>
                </c:pt>
                <c:pt idx="16">
                  <c:v>0.976756698590337</c:v>
                </c:pt>
                <c:pt idx="17">
                  <c:v>0.97130456616091</c:v>
                </c:pt>
                <c:pt idx="18">
                  <c:v>0.97033609526884</c:v>
                </c:pt>
                <c:pt idx="19">
                  <c:v>0.966785035331253</c:v>
                </c:pt>
                <c:pt idx="20">
                  <c:v>0.963664406901252</c:v>
                </c:pt>
                <c:pt idx="21">
                  <c:v>0.958068797302629</c:v>
                </c:pt>
                <c:pt idx="22">
                  <c:v>0.952760142042397</c:v>
                </c:pt>
                <c:pt idx="23">
                  <c:v>0.944976505613544</c:v>
                </c:pt>
                <c:pt idx="24">
                  <c:v>0.937085261307794</c:v>
                </c:pt>
                <c:pt idx="25">
                  <c:v>0.928404892571469</c:v>
                </c:pt>
                <c:pt idx="26">
                  <c:v>0.916245202482155</c:v>
                </c:pt>
                <c:pt idx="27">
                  <c:v>0.902148570608702</c:v>
                </c:pt>
                <c:pt idx="28">
                  <c:v>0.879586785752717</c:v>
                </c:pt>
                <c:pt idx="29">
                  <c:v>0.85551849062018</c:v>
                </c:pt>
                <c:pt idx="30">
                  <c:v>0.822662218874422</c:v>
                </c:pt>
                <c:pt idx="31">
                  <c:v>0.77854298934682</c:v>
                </c:pt>
                <c:pt idx="32">
                  <c:v>0.724487965852434</c:v>
                </c:pt>
                <c:pt idx="33">
                  <c:v>0.665518849313103</c:v>
                </c:pt>
                <c:pt idx="34">
                  <c:v>0.601312816098138</c:v>
                </c:pt>
                <c:pt idx="35">
                  <c:v>0.531798127622942</c:v>
                </c:pt>
                <c:pt idx="36">
                  <c:v>0.457943254779583</c:v>
                </c:pt>
                <c:pt idx="37">
                  <c:v>0.383873166182431</c:v>
                </c:pt>
                <c:pt idx="38">
                  <c:v>0.311130241400337</c:v>
                </c:pt>
                <c:pt idx="39">
                  <c:v>0.242835108863302</c:v>
                </c:pt>
                <c:pt idx="40">
                  <c:v>0.181785573370637</c:v>
                </c:pt>
                <c:pt idx="41">
                  <c:v>0.131604433444528</c:v>
                </c:pt>
                <c:pt idx="42">
                  <c:v>0.0931884213924459</c:v>
                </c:pt>
                <c:pt idx="43">
                  <c:v>0.0661788442914021</c:v>
                </c:pt>
                <c:pt idx="44">
                  <c:v>0.0493561462032354</c:v>
                </c:pt>
                <c:pt idx="45">
                  <c:v>0.0395996986979447</c:v>
                </c:pt>
              </c:numCache>
            </c:numRef>
          </c:yVal>
          <c:smooth val="0"/>
        </c:ser>
        <c:ser>
          <c:idx val="3"/>
          <c:order val="3"/>
          <c:spPr>
            <a:ln w="28575">
              <a:noFill/>
            </a:ln>
          </c:spPr>
          <c:marker>
            <c:symbol val="circle"/>
            <c:size val="3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2'!$A$7:$A$52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2'!$AK$7:$AK$52</c:f>
              <c:numCache>
                <c:formatCode>0.000_ </c:formatCode>
                <c:ptCount val="46"/>
                <c:pt idx="0">
                  <c:v>1.0</c:v>
                </c:pt>
                <c:pt idx="1">
                  <c:v>0.9804831694748</c:v>
                </c:pt>
                <c:pt idx="2">
                  <c:v>0.978399912283908</c:v>
                </c:pt>
                <c:pt idx="3">
                  <c:v>0.968568400277768</c:v>
                </c:pt>
                <c:pt idx="4">
                  <c:v>0.956068857132415</c:v>
                </c:pt>
                <c:pt idx="5">
                  <c:v>0.940535799130149</c:v>
                </c:pt>
                <c:pt idx="6">
                  <c:v>0.915500164467673</c:v>
                </c:pt>
                <c:pt idx="7">
                  <c:v>0.878915244325865</c:v>
                </c:pt>
                <c:pt idx="8">
                  <c:v>0.819633785314864</c:v>
                </c:pt>
                <c:pt idx="9">
                  <c:v>0.73805781952414</c:v>
                </c:pt>
                <c:pt idx="10">
                  <c:v>0.637403603669456</c:v>
                </c:pt>
                <c:pt idx="11">
                  <c:v>0.522861006542158</c:v>
                </c:pt>
                <c:pt idx="12">
                  <c:v>0.407075764774679</c:v>
                </c:pt>
                <c:pt idx="13">
                  <c:v>0.296261101567925</c:v>
                </c:pt>
                <c:pt idx="14">
                  <c:v>0.201673915427068</c:v>
                </c:pt>
                <c:pt idx="15">
                  <c:v>0.128467526771682</c:v>
                </c:pt>
                <c:pt idx="16">
                  <c:v>0.0799678374328424</c:v>
                </c:pt>
                <c:pt idx="17">
                  <c:v>0.0526296553488542</c:v>
                </c:pt>
                <c:pt idx="18">
                  <c:v>0.0393625963963305</c:v>
                </c:pt>
                <c:pt idx="19">
                  <c:v>0.0342092759767552</c:v>
                </c:pt>
                <c:pt idx="20">
                  <c:v>0.0323087606447133</c:v>
                </c:pt>
                <c:pt idx="21">
                  <c:v>0.0315046964657724</c:v>
                </c:pt>
                <c:pt idx="22">
                  <c:v>0.0312488578633822</c:v>
                </c:pt>
                <c:pt idx="23">
                  <c:v>0.0312123094916121</c:v>
                </c:pt>
                <c:pt idx="24">
                  <c:v>0.0308833741456818</c:v>
                </c:pt>
                <c:pt idx="25">
                  <c:v>0.0309199225174518</c:v>
                </c:pt>
                <c:pt idx="26">
                  <c:v>0.0308833741456818</c:v>
                </c:pt>
                <c:pt idx="27">
                  <c:v>0.0307371806586017</c:v>
                </c:pt>
                <c:pt idx="28">
                  <c:v>0.0307006322868316</c:v>
                </c:pt>
                <c:pt idx="29">
                  <c:v>0.0306640839150616</c:v>
                </c:pt>
                <c:pt idx="30">
                  <c:v>0.0305909871715215</c:v>
                </c:pt>
                <c:pt idx="31">
                  <c:v>0.0305544387997515</c:v>
                </c:pt>
                <c:pt idx="32">
                  <c:v>0.0304813420562114</c:v>
                </c:pt>
                <c:pt idx="33">
                  <c:v>0.0303716969409013</c:v>
                </c:pt>
                <c:pt idx="34">
                  <c:v>0.0301889550820511</c:v>
                </c:pt>
                <c:pt idx="35">
                  <c:v>0.0303351485691312</c:v>
                </c:pt>
                <c:pt idx="36">
                  <c:v>0.0301889550820511</c:v>
                </c:pt>
                <c:pt idx="37">
                  <c:v>0.0299696648514309</c:v>
                </c:pt>
                <c:pt idx="38">
                  <c:v>0.030079309966741</c:v>
                </c:pt>
                <c:pt idx="39">
                  <c:v>0.0298965681078908</c:v>
                </c:pt>
                <c:pt idx="40">
                  <c:v>0.0299331164796608</c:v>
                </c:pt>
                <c:pt idx="41">
                  <c:v>0.0298600197361207</c:v>
                </c:pt>
                <c:pt idx="42">
                  <c:v>0.0296407295055005</c:v>
                </c:pt>
                <c:pt idx="43">
                  <c:v>0.0297503746208106</c:v>
                </c:pt>
                <c:pt idx="44">
                  <c:v>0.0297503746208106</c:v>
                </c:pt>
                <c:pt idx="45">
                  <c:v>0.0296407295055005</c:v>
                </c:pt>
              </c:numCache>
            </c:numRef>
          </c:yVal>
          <c:smooth val="0"/>
        </c:ser>
        <c:ser>
          <c:idx val="8"/>
          <c:order val="4"/>
          <c:spPr>
            <a:ln w="3175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'データ処理シート No. 4'!$A$6:$A$51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4'!$C$6:$C$51</c:f>
              <c:numCache>
                <c:formatCode>0.0000_ </c:formatCode>
                <c:ptCount val="46"/>
                <c:pt idx="0">
                  <c:v>1.0</c:v>
                </c:pt>
                <c:pt idx="1">
                  <c:v>0.980886140016295</c:v>
                </c:pt>
                <c:pt idx="2">
                  <c:v>0.981798750148178</c:v>
                </c:pt>
                <c:pt idx="3">
                  <c:v>0.976241235348349</c:v>
                </c:pt>
                <c:pt idx="4">
                  <c:v>0.966328471721478</c:v>
                </c:pt>
                <c:pt idx="5">
                  <c:v>0.932415862345157</c:v>
                </c:pt>
                <c:pt idx="6">
                  <c:v>0.796267280231768</c:v>
                </c:pt>
                <c:pt idx="7">
                  <c:v>0.597431373636583</c:v>
                </c:pt>
                <c:pt idx="8">
                  <c:v>0.404784089520715</c:v>
                </c:pt>
                <c:pt idx="9">
                  <c:v>0.249955019304464</c:v>
                </c:pt>
                <c:pt idx="10">
                  <c:v>0.141805381624876</c:v>
                </c:pt>
                <c:pt idx="11">
                  <c:v>0.0785966053562621</c:v>
                </c:pt>
                <c:pt idx="12">
                  <c:v>0.0487680893911308</c:v>
                </c:pt>
                <c:pt idx="13">
                  <c:v>0.0372462873657154</c:v>
                </c:pt>
                <c:pt idx="14">
                  <c:v>0.033365227599081</c:v>
                </c:pt>
                <c:pt idx="15">
                  <c:v>0.032051930503026</c:v>
                </c:pt>
                <c:pt idx="16">
                  <c:v>0.0317023164388857</c:v>
                </c:pt>
                <c:pt idx="17">
                  <c:v>0.0314274374999591</c:v>
                </c:pt>
                <c:pt idx="18">
                  <c:v>0.031243802647372</c:v>
                </c:pt>
                <c:pt idx="19">
                  <c:v>0.0312611124796036</c:v>
                </c:pt>
                <c:pt idx="20">
                  <c:v>0.0311710655183822</c:v>
                </c:pt>
                <c:pt idx="21">
                  <c:v>0.0311148554500329</c:v>
                </c:pt>
                <c:pt idx="22">
                  <c:v>0.0310608948339533</c:v>
                </c:pt>
                <c:pt idx="23">
                  <c:v>0.0309404758240151</c:v>
                </c:pt>
                <c:pt idx="24">
                  <c:v>0.0309402328804843</c:v>
                </c:pt>
                <c:pt idx="25">
                  <c:v>0.0308946478582634</c:v>
                </c:pt>
                <c:pt idx="26">
                  <c:v>0.0307940024629434</c:v>
                </c:pt>
                <c:pt idx="27">
                  <c:v>0.0306464085270143</c:v>
                </c:pt>
                <c:pt idx="28">
                  <c:v>0.0306644393942623</c:v>
                </c:pt>
                <c:pt idx="29">
                  <c:v>0.0307293342463228</c:v>
                </c:pt>
                <c:pt idx="30">
                  <c:v>0.0306283387424137</c:v>
                </c:pt>
                <c:pt idx="31">
                  <c:v>0.0306013490261469</c:v>
                </c:pt>
                <c:pt idx="32">
                  <c:v>0.0305451389577975</c:v>
                </c:pt>
                <c:pt idx="33">
                  <c:v>0.0304906904532725</c:v>
                </c:pt>
                <c:pt idx="34">
                  <c:v>0.0305100600183027</c:v>
                </c:pt>
                <c:pt idx="35">
                  <c:v>0.0304177038696209</c:v>
                </c:pt>
                <c:pt idx="36">
                  <c:v>0.0303335647171033</c:v>
                </c:pt>
                <c:pt idx="37">
                  <c:v>0.0302875658483345</c:v>
                </c:pt>
                <c:pt idx="38">
                  <c:v>0.0302880479425882</c:v>
                </c:pt>
                <c:pt idx="39">
                  <c:v>0.0303064146117185</c:v>
                </c:pt>
                <c:pt idx="40">
                  <c:v>0.0302974537613158</c:v>
                </c:pt>
                <c:pt idx="41">
                  <c:v>0.0302507955941051</c:v>
                </c:pt>
                <c:pt idx="42">
                  <c:v>0.0302239298579669</c:v>
                </c:pt>
                <c:pt idx="43">
                  <c:v>0.0301688669765047</c:v>
                </c:pt>
                <c:pt idx="44">
                  <c:v>0.0301509003541946</c:v>
                </c:pt>
                <c:pt idx="45">
                  <c:v>0.0300399775129723</c:v>
                </c:pt>
              </c:numCache>
            </c:numRef>
          </c:yVal>
          <c:smooth val="0"/>
        </c:ser>
        <c:ser>
          <c:idx val="9"/>
          <c:order val="5"/>
          <c:spPr>
            <a:ln w="3175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'データ処理シート No. 4'!$A$6:$A$51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4'!$F$6:$F$51</c:f>
              <c:numCache>
                <c:formatCode>0.0000_ </c:formatCode>
                <c:ptCount val="46"/>
                <c:pt idx="0">
                  <c:v>1.0</c:v>
                </c:pt>
                <c:pt idx="1">
                  <c:v>0.987335779505021</c:v>
                </c:pt>
                <c:pt idx="2">
                  <c:v>0.989029648594028</c:v>
                </c:pt>
                <c:pt idx="3">
                  <c:v>0.986660666111892</c:v>
                </c:pt>
                <c:pt idx="4">
                  <c:v>0.988333154331232</c:v>
                </c:pt>
                <c:pt idx="5">
                  <c:v>0.987465250656021</c:v>
                </c:pt>
                <c:pt idx="6">
                  <c:v>0.986445867277293</c:v>
                </c:pt>
                <c:pt idx="7">
                  <c:v>0.985867951432382</c:v>
                </c:pt>
                <c:pt idx="8">
                  <c:v>0.986256242340082</c:v>
                </c:pt>
                <c:pt idx="9">
                  <c:v>0.987113910332471</c:v>
                </c:pt>
                <c:pt idx="10">
                  <c:v>0.986188896226656</c:v>
                </c:pt>
                <c:pt idx="11">
                  <c:v>0.985174380948708</c:v>
                </c:pt>
                <c:pt idx="12">
                  <c:v>0.984542024813187</c:v>
                </c:pt>
                <c:pt idx="13">
                  <c:v>0.986375271316542</c:v>
                </c:pt>
                <c:pt idx="14">
                  <c:v>0.986504438061061</c:v>
                </c:pt>
                <c:pt idx="15">
                  <c:v>0.984915202661895</c:v>
                </c:pt>
                <c:pt idx="16">
                  <c:v>0.983816467536038</c:v>
                </c:pt>
                <c:pt idx="17">
                  <c:v>0.982235834532109</c:v>
                </c:pt>
                <c:pt idx="18">
                  <c:v>0.980886645221966</c:v>
                </c:pt>
                <c:pt idx="19">
                  <c:v>0.978720359928037</c:v>
                </c:pt>
                <c:pt idx="20">
                  <c:v>0.972369026506293</c:v>
                </c:pt>
                <c:pt idx="21">
                  <c:v>0.957401925382612</c:v>
                </c:pt>
                <c:pt idx="22">
                  <c:v>0.873117527809417</c:v>
                </c:pt>
                <c:pt idx="23">
                  <c:v>0.640777231956223</c:v>
                </c:pt>
                <c:pt idx="24">
                  <c:v>0.404804218678563</c:v>
                </c:pt>
                <c:pt idx="25">
                  <c:v>0.229174691725437</c:v>
                </c:pt>
                <c:pt idx="26">
                  <c:v>0.120022701970035</c:v>
                </c:pt>
                <c:pt idx="27">
                  <c:v>0.0648652042353324</c:v>
                </c:pt>
                <c:pt idx="28">
                  <c:v>0.0422329539673425</c:v>
                </c:pt>
                <c:pt idx="29">
                  <c:v>0.0343567295170094</c:v>
                </c:pt>
                <c:pt idx="30">
                  <c:v>0.0318284493248231</c:v>
                </c:pt>
                <c:pt idx="31">
                  <c:v>0.0310632475394085</c:v>
                </c:pt>
                <c:pt idx="32">
                  <c:v>0.0307585552341157</c:v>
                </c:pt>
                <c:pt idx="33">
                  <c:v>0.0307038869412866</c:v>
                </c:pt>
                <c:pt idx="34">
                  <c:v>0.0306112495525413</c:v>
                </c:pt>
                <c:pt idx="35">
                  <c:v>0.0305008306408265</c:v>
                </c:pt>
                <c:pt idx="36">
                  <c:v>0.0305563860573699</c:v>
                </c:pt>
                <c:pt idx="37">
                  <c:v>0.030574177946665</c:v>
                </c:pt>
                <c:pt idx="38">
                  <c:v>0.0305291163977979</c:v>
                </c:pt>
                <c:pt idx="39">
                  <c:v>0.0303990976920571</c:v>
                </c:pt>
                <c:pt idx="40">
                  <c:v>0.0304366549483881</c:v>
                </c:pt>
                <c:pt idx="41">
                  <c:v>0.0302620153925692</c:v>
                </c:pt>
                <c:pt idx="42">
                  <c:v>0.0303066717560252</c:v>
                </c:pt>
                <c:pt idx="43">
                  <c:v>0.0302803104971591</c:v>
                </c:pt>
                <c:pt idx="44">
                  <c:v>0.0302333947774265</c:v>
                </c:pt>
                <c:pt idx="45">
                  <c:v>0.030289614026267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38452816"/>
        <c:axId val="1738456736"/>
      </c:scatterChart>
      <c:valAx>
        <c:axId val="1738452816"/>
        <c:scaling>
          <c:orientation val="minMax"/>
          <c:max val="90.0"/>
          <c:min val="0.0"/>
        </c:scaling>
        <c:delete val="1"/>
        <c:axPos val="b"/>
        <c:numFmt formatCode="General" sourceLinked="1"/>
        <c:majorTickMark val="out"/>
        <c:minorTickMark val="none"/>
        <c:tickLblPos val="nextTo"/>
        <c:crossAx val="1738456736"/>
        <c:crosses val="autoZero"/>
        <c:crossBetween val="midCat"/>
      </c:valAx>
      <c:valAx>
        <c:axId val="1738456736"/>
        <c:scaling>
          <c:orientation val="minMax"/>
        </c:scaling>
        <c:delete val="1"/>
        <c:axPos val="l"/>
        <c:numFmt formatCode="0.000_ " sourceLinked="1"/>
        <c:majorTickMark val="out"/>
        <c:minorTickMark val="none"/>
        <c:tickLblPos val="nextTo"/>
        <c:crossAx val="1738452816"/>
        <c:crosses val="autoZero"/>
        <c:crossBetween val="midCat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/>
    <c:pageMargins b="0.75" l="0.7" r="0.7" t="0.75" header="0.512" footer="0.51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0769229657986926"/>
          <c:y val="0.123808948061067"/>
          <c:w val="0.852069775000903"/>
          <c:h val="0.761901218837338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square"/>
            <c:size val="3"/>
            <c:spPr>
              <a:solidFill>
                <a:schemeClr val="tx1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2'!$A$7:$A$52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2'!$AL$7:$AL$52</c:f>
              <c:numCache>
                <c:formatCode>0.000_ </c:formatCode>
                <c:ptCount val="46"/>
                <c:pt idx="0">
                  <c:v>1.0</c:v>
                </c:pt>
                <c:pt idx="1">
                  <c:v>0.982904411764706</c:v>
                </c:pt>
                <c:pt idx="2">
                  <c:v>0.984852941176471</c:v>
                </c:pt>
                <c:pt idx="3">
                  <c:v>0.984301470588235</c:v>
                </c:pt>
                <c:pt idx="4">
                  <c:v>0.979742647058823</c:v>
                </c:pt>
                <c:pt idx="5">
                  <c:v>0.979852941176471</c:v>
                </c:pt>
                <c:pt idx="6">
                  <c:v>0.974816176470588</c:v>
                </c:pt>
                <c:pt idx="7">
                  <c:v>0.970147058823529</c:v>
                </c:pt>
                <c:pt idx="8">
                  <c:v>0.963382352941176</c:v>
                </c:pt>
                <c:pt idx="9">
                  <c:v>0.956544117647059</c:v>
                </c:pt>
                <c:pt idx="10">
                  <c:v>0.946911764705882</c:v>
                </c:pt>
                <c:pt idx="11">
                  <c:v>0.935514705882353</c:v>
                </c:pt>
                <c:pt idx="12">
                  <c:v>0.924522058823529</c:v>
                </c:pt>
                <c:pt idx="13">
                  <c:v>0.910992647058824</c:v>
                </c:pt>
                <c:pt idx="14">
                  <c:v>0.897058823529412</c:v>
                </c:pt>
                <c:pt idx="15">
                  <c:v>0.88</c:v>
                </c:pt>
                <c:pt idx="16">
                  <c:v>0.863345588235294</c:v>
                </c:pt>
                <c:pt idx="17">
                  <c:v>0.843345588235294</c:v>
                </c:pt>
                <c:pt idx="18">
                  <c:v>0.825036764705882</c:v>
                </c:pt>
                <c:pt idx="19">
                  <c:v>0.805</c:v>
                </c:pt>
                <c:pt idx="20">
                  <c:v>0.784558823529412</c:v>
                </c:pt>
                <c:pt idx="21">
                  <c:v>0.762536764705882</c:v>
                </c:pt>
                <c:pt idx="22">
                  <c:v>0.739080882352941</c:v>
                </c:pt>
                <c:pt idx="23">
                  <c:v>0.716838235294118</c:v>
                </c:pt>
                <c:pt idx="24">
                  <c:v>0.69297794117647</c:v>
                </c:pt>
                <c:pt idx="25">
                  <c:v>0.671654411764706</c:v>
                </c:pt>
                <c:pt idx="26">
                  <c:v>0.645588235294118</c:v>
                </c:pt>
                <c:pt idx="27">
                  <c:v>0.621764705882353</c:v>
                </c:pt>
                <c:pt idx="28">
                  <c:v>0.597977941176471</c:v>
                </c:pt>
                <c:pt idx="29">
                  <c:v>0.573676470588235</c:v>
                </c:pt>
                <c:pt idx="30">
                  <c:v>0.550551470588235</c:v>
                </c:pt>
                <c:pt idx="31">
                  <c:v>0.52625</c:v>
                </c:pt>
                <c:pt idx="32">
                  <c:v>0.503786764705882</c:v>
                </c:pt>
                <c:pt idx="33">
                  <c:v>0.480183823529412</c:v>
                </c:pt>
                <c:pt idx="34">
                  <c:v>0.458639705882353</c:v>
                </c:pt>
                <c:pt idx="35">
                  <c:v>0.436580882352941</c:v>
                </c:pt>
                <c:pt idx="36">
                  <c:v>0.415257352941176</c:v>
                </c:pt>
                <c:pt idx="37">
                  <c:v>0.395551470588235</c:v>
                </c:pt>
                <c:pt idx="38">
                  <c:v>0.375477941176471</c:v>
                </c:pt>
                <c:pt idx="39">
                  <c:v>0.355625</c:v>
                </c:pt>
                <c:pt idx="40">
                  <c:v>0.337389705882353</c:v>
                </c:pt>
                <c:pt idx="41">
                  <c:v>0.319742647058823</c:v>
                </c:pt>
                <c:pt idx="42">
                  <c:v>0.302205882352941</c:v>
                </c:pt>
                <c:pt idx="43">
                  <c:v>0.286029411764706</c:v>
                </c:pt>
                <c:pt idx="44">
                  <c:v>0.270588235294118</c:v>
                </c:pt>
                <c:pt idx="45">
                  <c:v>0.255698529411765</c:v>
                </c:pt>
              </c:numCache>
            </c:numRef>
          </c:yVal>
          <c:smooth val="0"/>
        </c:ser>
        <c:ser>
          <c:idx val="1"/>
          <c:order val="1"/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2'!$A$7:$A$52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2'!$AM$7:$AM$52</c:f>
              <c:numCache>
                <c:formatCode>0.000_ </c:formatCode>
                <c:ptCount val="46"/>
                <c:pt idx="0">
                  <c:v>1.0</c:v>
                </c:pt>
                <c:pt idx="1">
                  <c:v>0.964843608423036</c:v>
                </c:pt>
                <c:pt idx="2">
                  <c:v>0.950382371063028</c:v>
                </c:pt>
                <c:pt idx="3">
                  <c:v>0.921314921532384</c:v>
                </c:pt>
                <c:pt idx="4">
                  <c:v>0.885469899604944</c:v>
                </c:pt>
                <c:pt idx="5">
                  <c:v>0.836105976586568</c:v>
                </c:pt>
                <c:pt idx="6">
                  <c:v>0.781740422601573</c:v>
                </c:pt>
                <c:pt idx="7">
                  <c:v>0.718821354789605</c:v>
                </c:pt>
                <c:pt idx="8">
                  <c:v>0.650030807147258</c:v>
                </c:pt>
                <c:pt idx="9">
                  <c:v>0.577760864049871</c:v>
                </c:pt>
                <c:pt idx="10">
                  <c:v>0.506070820194991</c:v>
                </c:pt>
                <c:pt idx="11">
                  <c:v>0.436990322931391</c:v>
                </c:pt>
                <c:pt idx="12">
                  <c:v>0.370483128556413</c:v>
                </c:pt>
                <c:pt idx="13">
                  <c:v>0.310427313254322</c:v>
                </c:pt>
                <c:pt idx="14">
                  <c:v>0.256605414809177</c:v>
                </c:pt>
                <c:pt idx="15">
                  <c:v>0.209996013192708</c:v>
                </c:pt>
                <c:pt idx="16">
                  <c:v>0.170381646188975</c:v>
                </c:pt>
                <c:pt idx="17">
                  <c:v>0.137798557500634</c:v>
                </c:pt>
                <c:pt idx="18">
                  <c:v>0.111739335290493</c:v>
                </c:pt>
                <c:pt idx="19">
                  <c:v>0.0908992062629118</c:v>
                </c:pt>
                <c:pt idx="20">
                  <c:v>0.0745170526621</c:v>
                </c:pt>
                <c:pt idx="21">
                  <c:v>0.0620492189482077</c:v>
                </c:pt>
                <c:pt idx="22">
                  <c:v>0.0529158058787286</c:v>
                </c:pt>
                <c:pt idx="23">
                  <c:v>0.0463919394005291</c:v>
                </c:pt>
                <c:pt idx="24">
                  <c:v>0.0415715269471929</c:v>
                </c:pt>
                <c:pt idx="25">
                  <c:v>0.0383095937080932</c:v>
                </c:pt>
                <c:pt idx="26">
                  <c:v>0.0357362908194701</c:v>
                </c:pt>
                <c:pt idx="27">
                  <c:v>0.0341415679025769</c:v>
                </c:pt>
                <c:pt idx="28">
                  <c:v>0.033054256822877</c:v>
                </c:pt>
                <c:pt idx="29">
                  <c:v>0.0324018701750571</c:v>
                </c:pt>
                <c:pt idx="30">
                  <c:v>0.0318944583378638</c:v>
                </c:pt>
                <c:pt idx="31">
                  <c:v>0.0312783153927005</c:v>
                </c:pt>
                <c:pt idx="32">
                  <c:v>0.0312058279873872</c:v>
                </c:pt>
                <c:pt idx="33">
                  <c:v>0.0309521220687905</c:v>
                </c:pt>
                <c:pt idx="34">
                  <c:v>0.0310246094741039</c:v>
                </c:pt>
                <c:pt idx="35">
                  <c:v>0.0308071472581639</c:v>
                </c:pt>
                <c:pt idx="36">
                  <c:v>0.0306984161501939</c:v>
                </c:pt>
                <c:pt idx="37">
                  <c:v>0.0306621724475372</c:v>
                </c:pt>
                <c:pt idx="38">
                  <c:v>0.0305171976369106</c:v>
                </c:pt>
                <c:pt idx="39">
                  <c:v>0.0304447102315973</c:v>
                </c:pt>
                <c:pt idx="40">
                  <c:v>0.0304447102315973</c:v>
                </c:pt>
                <c:pt idx="41">
                  <c:v>0.0304809539342539</c:v>
                </c:pt>
                <c:pt idx="42">
                  <c:v>0.0305171976369106</c:v>
                </c:pt>
                <c:pt idx="43">
                  <c:v>0.0303722228262839</c:v>
                </c:pt>
                <c:pt idx="44">
                  <c:v>0.0304809539342539</c:v>
                </c:pt>
                <c:pt idx="45">
                  <c:v>0.0302997354209706</c:v>
                </c:pt>
              </c:numCache>
            </c:numRef>
          </c:yVal>
          <c:smooth val="0"/>
        </c:ser>
        <c:ser>
          <c:idx val="2"/>
          <c:order val="2"/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2'!$A$7:$A$52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2'!$AN$7:$AN$52</c:f>
              <c:numCache>
                <c:formatCode>0.000_ </c:formatCode>
                <c:ptCount val="46"/>
                <c:pt idx="0">
                  <c:v>1.0</c:v>
                </c:pt>
                <c:pt idx="1">
                  <c:v>0.886004392755554</c:v>
                </c:pt>
                <c:pt idx="2">
                  <c:v>0.805746588413207</c:v>
                </c:pt>
                <c:pt idx="3">
                  <c:v>0.696287761494977</c:v>
                </c:pt>
                <c:pt idx="4">
                  <c:v>0.572354444964534</c:v>
                </c:pt>
                <c:pt idx="5">
                  <c:v>0.448097072696504</c:v>
                </c:pt>
                <c:pt idx="6">
                  <c:v>0.334209484031253</c:v>
                </c:pt>
                <c:pt idx="7">
                  <c:v>0.236452669859216</c:v>
                </c:pt>
                <c:pt idx="8">
                  <c:v>0.161019695387607</c:v>
                </c:pt>
                <c:pt idx="9">
                  <c:v>0.107190436755122</c:v>
                </c:pt>
                <c:pt idx="10">
                  <c:v>0.0727325099917186</c:v>
                </c:pt>
                <c:pt idx="11">
                  <c:v>0.05213696755842</c:v>
                </c:pt>
                <c:pt idx="12">
                  <c:v>0.0413351096388579</c:v>
                </c:pt>
                <c:pt idx="13">
                  <c:v>0.0360421992582724</c:v>
                </c:pt>
                <c:pt idx="14">
                  <c:v>0.0333777409714471</c:v>
                </c:pt>
                <c:pt idx="15">
                  <c:v>0.0324775861448169</c:v>
                </c:pt>
                <c:pt idx="16">
                  <c:v>0.0320455118280344</c:v>
                </c:pt>
                <c:pt idx="17">
                  <c:v>0.0315414251251215</c:v>
                </c:pt>
                <c:pt idx="18">
                  <c:v>0.0315054189320563</c:v>
                </c:pt>
                <c:pt idx="19">
                  <c:v>0.0313613941597955</c:v>
                </c:pt>
                <c:pt idx="20">
                  <c:v>0.0313613941597955</c:v>
                </c:pt>
                <c:pt idx="21">
                  <c:v>0.0310373384222086</c:v>
                </c:pt>
                <c:pt idx="22">
                  <c:v>0.0310373384222086</c:v>
                </c:pt>
                <c:pt idx="23">
                  <c:v>0.0308933136499478</c:v>
                </c:pt>
                <c:pt idx="24">
                  <c:v>0.031109350808339</c:v>
                </c:pt>
                <c:pt idx="25">
                  <c:v>0.030749288877687</c:v>
                </c:pt>
                <c:pt idx="26">
                  <c:v>0.0306052641054261</c:v>
                </c:pt>
                <c:pt idx="27">
                  <c:v>0.0306412702984913</c:v>
                </c:pt>
                <c:pt idx="28">
                  <c:v>0.0306772764915565</c:v>
                </c:pt>
                <c:pt idx="29">
                  <c:v>0.0304972455262305</c:v>
                </c:pt>
                <c:pt idx="30">
                  <c:v>0.0303532207539697</c:v>
                </c:pt>
                <c:pt idx="31">
                  <c:v>0.0303172145609045</c:v>
                </c:pt>
                <c:pt idx="32">
                  <c:v>0.0303172145609045</c:v>
                </c:pt>
                <c:pt idx="33">
                  <c:v>0.0303532207539697</c:v>
                </c:pt>
                <c:pt idx="34">
                  <c:v>0.0302452021747741</c:v>
                </c:pt>
                <c:pt idx="35">
                  <c:v>0.0303172145609045</c:v>
                </c:pt>
                <c:pt idx="36">
                  <c:v>0.0302091959817088</c:v>
                </c:pt>
                <c:pt idx="37">
                  <c:v>0.0299211464371872</c:v>
                </c:pt>
                <c:pt idx="38">
                  <c:v>0.0300291650163828</c:v>
                </c:pt>
                <c:pt idx="39">
                  <c:v>0.029885140244122</c:v>
                </c:pt>
                <c:pt idx="40">
                  <c:v>0.0299211464371872</c:v>
                </c:pt>
                <c:pt idx="41">
                  <c:v>0.0297411154718612</c:v>
                </c:pt>
                <c:pt idx="42">
                  <c:v>0.0297051092787959</c:v>
                </c:pt>
                <c:pt idx="43">
                  <c:v>0.0298131278579916</c:v>
                </c:pt>
                <c:pt idx="44">
                  <c:v>0.0295970906996003</c:v>
                </c:pt>
                <c:pt idx="45">
                  <c:v>0.0296691030857307</c:v>
                </c:pt>
              </c:numCache>
            </c:numRef>
          </c:yVal>
          <c:smooth val="0"/>
        </c:ser>
        <c:ser>
          <c:idx val="3"/>
          <c:order val="3"/>
          <c:spPr>
            <a:ln w="28575">
              <a:noFill/>
            </a:ln>
          </c:spPr>
          <c:marker>
            <c:symbol val="circle"/>
            <c:size val="3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2'!$A$7:$A$52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2'!$AO$7:$AO$52</c:f>
              <c:numCache>
                <c:formatCode>0.000_ </c:formatCode>
                <c:ptCount val="46"/>
                <c:pt idx="0">
                  <c:v>1.0</c:v>
                </c:pt>
                <c:pt idx="1">
                  <c:v>0.821239002399476</c:v>
                </c:pt>
                <c:pt idx="2">
                  <c:v>0.701410601323348</c:v>
                </c:pt>
                <c:pt idx="3">
                  <c:v>0.556714898567585</c:v>
                </c:pt>
                <c:pt idx="4">
                  <c:v>0.413618846797062</c:v>
                </c:pt>
                <c:pt idx="5">
                  <c:v>0.285210499527376</c:v>
                </c:pt>
                <c:pt idx="6">
                  <c:v>0.184177997527812</c:v>
                </c:pt>
                <c:pt idx="7">
                  <c:v>0.113211662909911</c:v>
                </c:pt>
                <c:pt idx="8">
                  <c:v>0.0705664218715916</c:v>
                </c:pt>
                <c:pt idx="9">
                  <c:v>0.0483530865992874</c:v>
                </c:pt>
                <c:pt idx="10">
                  <c:v>0.03828255653312</c:v>
                </c:pt>
                <c:pt idx="11">
                  <c:v>0.0343561404784411</c:v>
                </c:pt>
                <c:pt idx="12">
                  <c:v>0.0330836908310914</c:v>
                </c:pt>
                <c:pt idx="13">
                  <c:v>0.0324656438595216</c:v>
                </c:pt>
                <c:pt idx="14">
                  <c:v>0.0320657311132117</c:v>
                </c:pt>
                <c:pt idx="15">
                  <c:v>0.0317385297753217</c:v>
                </c:pt>
                <c:pt idx="16">
                  <c:v>0.0315931069584818</c:v>
                </c:pt>
                <c:pt idx="17">
                  <c:v>0.0313749727332218</c:v>
                </c:pt>
                <c:pt idx="18">
                  <c:v>0.0315203955500618</c:v>
                </c:pt>
                <c:pt idx="19">
                  <c:v>0.0313749727332218</c:v>
                </c:pt>
                <c:pt idx="20">
                  <c:v>0.0312659056205919</c:v>
                </c:pt>
                <c:pt idx="21">
                  <c:v>0.0311568385079619</c:v>
                </c:pt>
                <c:pt idx="22">
                  <c:v>0.0310114156911219</c:v>
                </c:pt>
                <c:pt idx="23">
                  <c:v>0.030938704282702</c:v>
                </c:pt>
                <c:pt idx="24">
                  <c:v>0.0310477713953319</c:v>
                </c:pt>
                <c:pt idx="25">
                  <c:v>0.0309750599869119</c:v>
                </c:pt>
                <c:pt idx="26">
                  <c:v>0.0309750599869119</c:v>
                </c:pt>
                <c:pt idx="27">
                  <c:v>0.030902348578492</c:v>
                </c:pt>
                <c:pt idx="28">
                  <c:v>0.030865992874282</c:v>
                </c:pt>
                <c:pt idx="29">
                  <c:v>0.030756925761652</c:v>
                </c:pt>
                <c:pt idx="30">
                  <c:v>0.030756925761652</c:v>
                </c:pt>
                <c:pt idx="31">
                  <c:v>0.030720570057442</c:v>
                </c:pt>
                <c:pt idx="32">
                  <c:v>0.030829637170072</c:v>
                </c:pt>
                <c:pt idx="33">
                  <c:v>0.030756925761652</c:v>
                </c:pt>
                <c:pt idx="34">
                  <c:v>0.0303570130153421</c:v>
                </c:pt>
                <c:pt idx="35">
                  <c:v>0.030684214353232</c:v>
                </c:pt>
                <c:pt idx="36">
                  <c:v>0.0305387915363921</c:v>
                </c:pt>
                <c:pt idx="37">
                  <c:v>0.0305387915363921</c:v>
                </c:pt>
                <c:pt idx="38">
                  <c:v>0.0304660801279721</c:v>
                </c:pt>
                <c:pt idx="39">
                  <c:v>0.0303206573111321</c:v>
                </c:pt>
                <c:pt idx="40">
                  <c:v>0.0302115901985021</c:v>
                </c:pt>
                <c:pt idx="41">
                  <c:v>0.0304297244237621</c:v>
                </c:pt>
                <c:pt idx="42">
                  <c:v>0.0302843016069221</c:v>
                </c:pt>
                <c:pt idx="43">
                  <c:v>0.0303933687195521</c:v>
                </c:pt>
                <c:pt idx="44">
                  <c:v>0.0302479459027121</c:v>
                </c:pt>
                <c:pt idx="45">
                  <c:v>0.0303570130153421</c:v>
                </c:pt>
              </c:numCache>
            </c:numRef>
          </c:yVal>
          <c:smooth val="0"/>
        </c:ser>
        <c:ser>
          <c:idx val="8"/>
          <c:order val="4"/>
          <c:spPr>
            <a:ln w="3175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'データ処理シート No. 4'!$A$6:$A$51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4'!$C$6:$C$51</c:f>
              <c:numCache>
                <c:formatCode>0.0000_ </c:formatCode>
                <c:ptCount val="46"/>
                <c:pt idx="0">
                  <c:v>1.0</c:v>
                </c:pt>
                <c:pt idx="1">
                  <c:v>0.980886140016295</c:v>
                </c:pt>
                <c:pt idx="2">
                  <c:v>0.981798750148178</c:v>
                </c:pt>
                <c:pt idx="3">
                  <c:v>0.976241235348349</c:v>
                </c:pt>
                <c:pt idx="4">
                  <c:v>0.966328471721478</c:v>
                </c:pt>
                <c:pt idx="5">
                  <c:v>0.932415862345157</c:v>
                </c:pt>
                <c:pt idx="6">
                  <c:v>0.796267280231768</c:v>
                </c:pt>
                <c:pt idx="7">
                  <c:v>0.597431373636583</c:v>
                </c:pt>
                <c:pt idx="8">
                  <c:v>0.404784089520715</c:v>
                </c:pt>
                <c:pt idx="9">
                  <c:v>0.249955019304464</c:v>
                </c:pt>
                <c:pt idx="10">
                  <c:v>0.141805381624876</c:v>
                </c:pt>
                <c:pt idx="11">
                  <c:v>0.0785966053562621</c:v>
                </c:pt>
                <c:pt idx="12">
                  <c:v>0.0487680893911308</c:v>
                </c:pt>
                <c:pt idx="13">
                  <c:v>0.0372462873657154</c:v>
                </c:pt>
                <c:pt idx="14">
                  <c:v>0.033365227599081</c:v>
                </c:pt>
                <c:pt idx="15">
                  <c:v>0.032051930503026</c:v>
                </c:pt>
                <c:pt idx="16">
                  <c:v>0.0317023164388857</c:v>
                </c:pt>
                <c:pt idx="17">
                  <c:v>0.0314274374999591</c:v>
                </c:pt>
                <c:pt idx="18">
                  <c:v>0.031243802647372</c:v>
                </c:pt>
                <c:pt idx="19">
                  <c:v>0.0312611124796036</c:v>
                </c:pt>
                <c:pt idx="20">
                  <c:v>0.0311710655183822</c:v>
                </c:pt>
                <c:pt idx="21">
                  <c:v>0.0311148554500329</c:v>
                </c:pt>
                <c:pt idx="22">
                  <c:v>0.0310608948339533</c:v>
                </c:pt>
                <c:pt idx="23">
                  <c:v>0.0309404758240151</c:v>
                </c:pt>
                <c:pt idx="24">
                  <c:v>0.0309402328804843</c:v>
                </c:pt>
                <c:pt idx="25">
                  <c:v>0.0308946478582634</c:v>
                </c:pt>
                <c:pt idx="26">
                  <c:v>0.0307940024629434</c:v>
                </c:pt>
                <c:pt idx="27">
                  <c:v>0.0306464085270143</c:v>
                </c:pt>
                <c:pt idx="28">
                  <c:v>0.0306644393942623</c:v>
                </c:pt>
                <c:pt idx="29">
                  <c:v>0.0307293342463228</c:v>
                </c:pt>
                <c:pt idx="30">
                  <c:v>0.0306283387424137</c:v>
                </c:pt>
                <c:pt idx="31">
                  <c:v>0.0306013490261469</c:v>
                </c:pt>
                <c:pt idx="32">
                  <c:v>0.0305451389577975</c:v>
                </c:pt>
                <c:pt idx="33">
                  <c:v>0.0304906904532725</c:v>
                </c:pt>
                <c:pt idx="34">
                  <c:v>0.0305100600183027</c:v>
                </c:pt>
                <c:pt idx="35">
                  <c:v>0.0304177038696209</c:v>
                </c:pt>
                <c:pt idx="36">
                  <c:v>0.0303335647171033</c:v>
                </c:pt>
                <c:pt idx="37">
                  <c:v>0.0302875658483345</c:v>
                </c:pt>
                <c:pt idx="38">
                  <c:v>0.0302880479425882</c:v>
                </c:pt>
                <c:pt idx="39">
                  <c:v>0.0303064146117185</c:v>
                </c:pt>
                <c:pt idx="40">
                  <c:v>0.0302974537613158</c:v>
                </c:pt>
                <c:pt idx="41">
                  <c:v>0.0302507955941051</c:v>
                </c:pt>
                <c:pt idx="42">
                  <c:v>0.0302239298579669</c:v>
                </c:pt>
                <c:pt idx="43">
                  <c:v>0.0301688669765047</c:v>
                </c:pt>
                <c:pt idx="44">
                  <c:v>0.0301509003541946</c:v>
                </c:pt>
                <c:pt idx="45">
                  <c:v>0.0300399775129723</c:v>
                </c:pt>
              </c:numCache>
            </c:numRef>
          </c:yVal>
          <c:smooth val="0"/>
        </c:ser>
        <c:ser>
          <c:idx val="9"/>
          <c:order val="5"/>
          <c:spPr>
            <a:ln w="3175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'データ処理シート No. 4'!$A$6:$A$51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4'!$F$6:$F$51</c:f>
              <c:numCache>
                <c:formatCode>0.0000_ </c:formatCode>
                <c:ptCount val="46"/>
                <c:pt idx="0">
                  <c:v>1.0</c:v>
                </c:pt>
                <c:pt idx="1">
                  <c:v>0.987335779505021</c:v>
                </c:pt>
                <c:pt idx="2">
                  <c:v>0.989029648594028</c:v>
                </c:pt>
                <c:pt idx="3">
                  <c:v>0.986660666111892</c:v>
                </c:pt>
                <c:pt idx="4">
                  <c:v>0.988333154331232</c:v>
                </c:pt>
                <c:pt idx="5">
                  <c:v>0.987465250656021</c:v>
                </c:pt>
                <c:pt idx="6">
                  <c:v>0.986445867277293</c:v>
                </c:pt>
                <c:pt idx="7">
                  <c:v>0.985867951432382</c:v>
                </c:pt>
                <c:pt idx="8">
                  <c:v>0.986256242340082</c:v>
                </c:pt>
                <c:pt idx="9">
                  <c:v>0.987113910332471</c:v>
                </c:pt>
                <c:pt idx="10">
                  <c:v>0.986188896226656</c:v>
                </c:pt>
                <c:pt idx="11">
                  <c:v>0.985174380948708</c:v>
                </c:pt>
                <c:pt idx="12">
                  <c:v>0.984542024813187</c:v>
                </c:pt>
                <c:pt idx="13">
                  <c:v>0.986375271316542</c:v>
                </c:pt>
                <c:pt idx="14">
                  <c:v>0.986504438061061</c:v>
                </c:pt>
                <c:pt idx="15">
                  <c:v>0.984915202661895</c:v>
                </c:pt>
                <c:pt idx="16">
                  <c:v>0.983816467536038</c:v>
                </c:pt>
                <c:pt idx="17">
                  <c:v>0.982235834532109</c:v>
                </c:pt>
                <c:pt idx="18">
                  <c:v>0.980886645221966</c:v>
                </c:pt>
                <c:pt idx="19">
                  <c:v>0.978720359928037</c:v>
                </c:pt>
                <c:pt idx="20">
                  <c:v>0.972369026506293</c:v>
                </c:pt>
                <c:pt idx="21">
                  <c:v>0.957401925382612</c:v>
                </c:pt>
                <c:pt idx="22">
                  <c:v>0.873117527809417</c:v>
                </c:pt>
                <c:pt idx="23">
                  <c:v>0.640777231956223</c:v>
                </c:pt>
                <c:pt idx="24">
                  <c:v>0.404804218678563</c:v>
                </c:pt>
                <c:pt idx="25">
                  <c:v>0.229174691725437</c:v>
                </c:pt>
                <c:pt idx="26">
                  <c:v>0.120022701970035</c:v>
                </c:pt>
                <c:pt idx="27">
                  <c:v>0.0648652042353324</c:v>
                </c:pt>
                <c:pt idx="28">
                  <c:v>0.0422329539673425</c:v>
                </c:pt>
                <c:pt idx="29">
                  <c:v>0.0343567295170094</c:v>
                </c:pt>
                <c:pt idx="30">
                  <c:v>0.0318284493248231</c:v>
                </c:pt>
                <c:pt idx="31">
                  <c:v>0.0310632475394085</c:v>
                </c:pt>
                <c:pt idx="32">
                  <c:v>0.0307585552341157</c:v>
                </c:pt>
                <c:pt idx="33">
                  <c:v>0.0307038869412866</c:v>
                </c:pt>
                <c:pt idx="34">
                  <c:v>0.0306112495525413</c:v>
                </c:pt>
                <c:pt idx="35">
                  <c:v>0.0305008306408265</c:v>
                </c:pt>
                <c:pt idx="36">
                  <c:v>0.0305563860573699</c:v>
                </c:pt>
                <c:pt idx="37">
                  <c:v>0.030574177946665</c:v>
                </c:pt>
                <c:pt idx="38">
                  <c:v>0.0305291163977979</c:v>
                </c:pt>
                <c:pt idx="39">
                  <c:v>0.0303990976920571</c:v>
                </c:pt>
                <c:pt idx="40">
                  <c:v>0.0304366549483881</c:v>
                </c:pt>
                <c:pt idx="41">
                  <c:v>0.0302620153925692</c:v>
                </c:pt>
                <c:pt idx="42">
                  <c:v>0.0303066717560252</c:v>
                </c:pt>
                <c:pt idx="43">
                  <c:v>0.0302803104971591</c:v>
                </c:pt>
                <c:pt idx="44">
                  <c:v>0.0302333947774265</c:v>
                </c:pt>
                <c:pt idx="45">
                  <c:v>0.030289614026267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38501344"/>
        <c:axId val="1738505264"/>
      </c:scatterChart>
      <c:valAx>
        <c:axId val="1738501344"/>
        <c:scaling>
          <c:orientation val="minMax"/>
          <c:max val="90.0"/>
          <c:min val="0.0"/>
        </c:scaling>
        <c:delete val="1"/>
        <c:axPos val="b"/>
        <c:numFmt formatCode="General" sourceLinked="1"/>
        <c:majorTickMark val="out"/>
        <c:minorTickMark val="none"/>
        <c:tickLblPos val="nextTo"/>
        <c:crossAx val="1738505264"/>
        <c:crosses val="autoZero"/>
        <c:crossBetween val="midCat"/>
      </c:valAx>
      <c:valAx>
        <c:axId val="1738505264"/>
        <c:scaling>
          <c:orientation val="minMax"/>
        </c:scaling>
        <c:delete val="1"/>
        <c:axPos val="l"/>
        <c:numFmt formatCode="0.000_ " sourceLinked="1"/>
        <c:majorTickMark val="out"/>
        <c:minorTickMark val="none"/>
        <c:tickLblPos val="nextTo"/>
        <c:crossAx val="1738501344"/>
        <c:crosses val="autoZero"/>
        <c:crossBetween val="midCat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/>
    <c:pageMargins b="0.75" l="0.7" r="0.7" t="0.75" header="0.512" footer="0.51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0738637900552717"/>
          <c:y val="0.12264122696504"/>
          <c:w val="0.857956330642001"/>
          <c:h val="0.764149183397554"/>
        </c:manualLayout>
      </c:layout>
      <c:scatterChart>
        <c:scatterStyle val="lineMarker"/>
        <c:varyColors val="0"/>
        <c:ser>
          <c:idx val="8"/>
          <c:order val="0"/>
          <c:spPr>
            <a:ln w="3175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'データ処理シート No. 4'!$A$6:$A$51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4'!$C$6:$C$51</c:f>
              <c:numCache>
                <c:formatCode>0.0000_ </c:formatCode>
                <c:ptCount val="46"/>
                <c:pt idx="0">
                  <c:v>1.0</c:v>
                </c:pt>
                <c:pt idx="1">
                  <c:v>0.980886140016295</c:v>
                </c:pt>
                <c:pt idx="2">
                  <c:v>0.981798750148178</c:v>
                </c:pt>
                <c:pt idx="3">
                  <c:v>0.976241235348349</c:v>
                </c:pt>
                <c:pt idx="4">
                  <c:v>0.966328471721478</c:v>
                </c:pt>
                <c:pt idx="5">
                  <c:v>0.932415862345157</c:v>
                </c:pt>
                <c:pt idx="6">
                  <c:v>0.796267280231768</c:v>
                </c:pt>
                <c:pt idx="7">
                  <c:v>0.597431373636583</c:v>
                </c:pt>
                <c:pt idx="8">
                  <c:v>0.404784089520715</c:v>
                </c:pt>
                <c:pt idx="9">
                  <c:v>0.249955019304464</c:v>
                </c:pt>
                <c:pt idx="10">
                  <c:v>0.141805381624876</c:v>
                </c:pt>
                <c:pt idx="11">
                  <c:v>0.0785966053562621</c:v>
                </c:pt>
                <c:pt idx="12">
                  <c:v>0.0487680893911308</c:v>
                </c:pt>
                <c:pt idx="13">
                  <c:v>0.0372462873657154</c:v>
                </c:pt>
                <c:pt idx="14">
                  <c:v>0.033365227599081</c:v>
                </c:pt>
                <c:pt idx="15">
                  <c:v>0.032051930503026</c:v>
                </c:pt>
                <c:pt idx="16">
                  <c:v>0.0317023164388857</c:v>
                </c:pt>
                <c:pt idx="17">
                  <c:v>0.0314274374999591</c:v>
                </c:pt>
                <c:pt idx="18">
                  <c:v>0.031243802647372</c:v>
                </c:pt>
                <c:pt idx="19">
                  <c:v>0.0312611124796036</c:v>
                </c:pt>
                <c:pt idx="20">
                  <c:v>0.0311710655183822</c:v>
                </c:pt>
                <c:pt idx="21">
                  <c:v>0.0311148554500329</c:v>
                </c:pt>
                <c:pt idx="22">
                  <c:v>0.0310608948339533</c:v>
                </c:pt>
                <c:pt idx="23">
                  <c:v>0.0309404758240151</c:v>
                </c:pt>
                <c:pt idx="24">
                  <c:v>0.0309402328804843</c:v>
                </c:pt>
                <c:pt idx="25">
                  <c:v>0.0308946478582634</c:v>
                </c:pt>
                <c:pt idx="26">
                  <c:v>0.0307940024629434</c:v>
                </c:pt>
                <c:pt idx="27">
                  <c:v>0.0306464085270143</c:v>
                </c:pt>
                <c:pt idx="28">
                  <c:v>0.0306644393942623</c:v>
                </c:pt>
                <c:pt idx="29">
                  <c:v>0.0307293342463228</c:v>
                </c:pt>
                <c:pt idx="30">
                  <c:v>0.0306283387424137</c:v>
                </c:pt>
                <c:pt idx="31">
                  <c:v>0.0306013490261469</c:v>
                </c:pt>
                <c:pt idx="32">
                  <c:v>0.0305451389577975</c:v>
                </c:pt>
                <c:pt idx="33">
                  <c:v>0.0304906904532725</c:v>
                </c:pt>
                <c:pt idx="34">
                  <c:v>0.0305100600183027</c:v>
                </c:pt>
                <c:pt idx="35">
                  <c:v>0.0304177038696209</c:v>
                </c:pt>
                <c:pt idx="36">
                  <c:v>0.0303335647171033</c:v>
                </c:pt>
                <c:pt idx="37">
                  <c:v>0.0302875658483345</c:v>
                </c:pt>
                <c:pt idx="38">
                  <c:v>0.0302880479425882</c:v>
                </c:pt>
                <c:pt idx="39">
                  <c:v>0.0303064146117185</c:v>
                </c:pt>
                <c:pt idx="40">
                  <c:v>0.0302974537613158</c:v>
                </c:pt>
                <c:pt idx="41">
                  <c:v>0.0302507955941051</c:v>
                </c:pt>
                <c:pt idx="42">
                  <c:v>0.0302239298579669</c:v>
                </c:pt>
                <c:pt idx="43">
                  <c:v>0.0301688669765047</c:v>
                </c:pt>
                <c:pt idx="44">
                  <c:v>0.0301509003541946</c:v>
                </c:pt>
                <c:pt idx="45">
                  <c:v>0.0300399775129723</c:v>
                </c:pt>
              </c:numCache>
            </c:numRef>
          </c:yVal>
          <c:smooth val="0"/>
        </c:ser>
        <c:ser>
          <c:idx val="9"/>
          <c:order val="1"/>
          <c:spPr>
            <a:ln w="3175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'データ処理シート No. 4'!$A$6:$A$51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4'!$F$6:$F$51</c:f>
              <c:numCache>
                <c:formatCode>0.0000_ </c:formatCode>
                <c:ptCount val="46"/>
                <c:pt idx="0">
                  <c:v>1.0</c:v>
                </c:pt>
                <c:pt idx="1">
                  <c:v>0.987335779505021</c:v>
                </c:pt>
                <c:pt idx="2">
                  <c:v>0.989029648594028</c:v>
                </c:pt>
                <c:pt idx="3">
                  <c:v>0.986660666111892</c:v>
                </c:pt>
                <c:pt idx="4">
                  <c:v>0.988333154331232</c:v>
                </c:pt>
                <c:pt idx="5">
                  <c:v>0.987465250656021</c:v>
                </c:pt>
                <c:pt idx="6">
                  <c:v>0.986445867277293</c:v>
                </c:pt>
                <c:pt idx="7">
                  <c:v>0.985867951432382</c:v>
                </c:pt>
                <c:pt idx="8">
                  <c:v>0.986256242340082</c:v>
                </c:pt>
                <c:pt idx="9">
                  <c:v>0.987113910332471</c:v>
                </c:pt>
                <c:pt idx="10">
                  <c:v>0.986188896226656</c:v>
                </c:pt>
                <c:pt idx="11">
                  <c:v>0.985174380948708</c:v>
                </c:pt>
                <c:pt idx="12">
                  <c:v>0.984542024813187</c:v>
                </c:pt>
                <c:pt idx="13">
                  <c:v>0.986375271316542</c:v>
                </c:pt>
                <c:pt idx="14">
                  <c:v>0.986504438061061</c:v>
                </c:pt>
                <c:pt idx="15">
                  <c:v>0.984915202661895</c:v>
                </c:pt>
                <c:pt idx="16">
                  <c:v>0.983816467536038</c:v>
                </c:pt>
                <c:pt idx="17">
                  <c:v>0.982235834532109</c:v>
                </c:pt>
                <c:pt idx="18">
                  <c:v>0.980886645221966</c:v>
                </c:pt>
                <c:pt idx="19">
                  <c:v>0.978720359928037</c:v>
                </c:pt>
                <c:pt idx="20">
                  <c:v>0.972369026506293</c:v>
                </c:pt>
                <c:pt idx="21">
                  <c:v>0.957401925382612</c:v>
                </c:pt>
                <c:pt idx="22">
                  <c:v>0.873117527809417</c:v>
                </c:pt>
                <c:pt idx="23">
                  <c:v>0.640777231956223</c:v>
                </c:pt>
                <c:pt idx="24">
                  <c:v>0.404804218678563</c:v>
                </c:pt>
                <c:pt idx="25">
                  <c:v>0.229174691725437</c:v>
                </c:pt>
                <c:pt idx="26">
                  <c:v>0.120022701970035</c:v>
                </c:pt>
                <c:pt idx="27">
                  <c:v>0.0648652042353324</c:v>
                </c:pt>
                <c:pt idx="28">
                  <c:v>0.0422329539673425</c:v>
                </c:pt>
                <c:pt idx="29">
                  <c:v>0.0343567295170094</c:v>
                </c:pt>
                <c:pt idx="30">
                  <c:v>0.0318284493248231</c:v>
                </c:pt>
                <c:pt idx="31">
                  <c:v>0.0310632475394085</c:v>
                </c:pt>
                <c:pt idx="32">
                  <c:v>0.0307585552341157</c:v>
                </c:pt>
                <c:pt idx="33">
                  <c:v>0.0307038869412866</c:v>
                </c:pt>
                <c:pt idx="34">
                  <c:v>0.0306112495525413</c:v>
                </c:pt>
                <c:pt idx="35">
                  <c:v>0.0305008306408265</c:v>
                </c:pt>
                <c:pt idx="36">
                  <c:v>0.0305563860573699</c:v>
                </c:pt>
                <c:pt idx="37">
                  <c:v>0.030574177946665</c:v>
                </c:pt>
                <c:pt idx="38">
                  <c:v>0.0305291163977979</c:v>
                </c:pt>
                <c:pt idx="39">
                  <c:v>0.0303990976920571</c:v>
                </c:pt>
                <c:pt idx="40">
                  <c:v>0.0304366549483881</c:v>
                </c:pt>
                <c:pt idx="41">
                  <c:v>0.0302620153925692</c:v>
                </c:pt>
                <c:pt idx="42">
                  <c:v>0.0303066717560252</c:v>
                </c:pt>
                <c:pt idx="43">
                  <c:v>0.0302803104971591</c:v>
                </c:pt>
                <c:pt idx="44">
                  <c:v>0.0302333947774265</c:v>
                </c:pt>
                <c:pt idx="45">
                  <c:v>0.030289614026267</c:v>
                </c:pt>
              </c:numCache>
            </c:numRef>
          </c:yVal>
          <c:smooth val="0"/>
        </c:ser>
        <c:ser>
          <c:idx val="0"/>
          <c:order val="2"/>
          <c:spPr>
            <a:ln w="28575">
              <a:noFill/>
            </a:ln>
          </c:spPr>
          <c:marker>
            <c:symbol val="square"/>
            <c:size val="3"/>
            <c:spPr>
              <a:solidFill>
                <a:schemeClr val="tx1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2'!$A$7:$A$52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2'!$AP$7:$AP$52</c:f>
              <c:numCache>
                <c:formatCode>0.000_ </c:formatCode>
                <c:ptCount val="46"/>
                <c:pt idx="0">
                  <c:v>1.0</c:v>
                </c:pt>
                <c:pt idx="1">
                  <c:v>0.980423299966757</c:v>
                </c:pt>
                <c:pt idx="2">
                  <c:v>0.982122409780963</c:v>
                </c:pt>
                <c:pt idx="3">
                  <c:v>0.978391755623684</c:v>
                </c:pt>
                <c:pt idx="4">
                  <c:v>0.981162043364237</c:v>
                </c:pt>
                <c:pt idx="5">
                  <c:v>0.980571048646253</c:v>
                </c:pt>
                <c:pt idx="6">
                  <c:v>0.980349425627008</c:v>
                </c:pt>
                <c:pt idx="7">
                  <c:v>0.980312488457134</c:v>
                </c:pt>
                <c:pt idx="8">
                  <c:v>0.977763823735825</c:v>
                </c:pt>
                <c:pt idx="9">
                  <c:v>0.979795368078898</c:v>
                </c:pt>
                <c:pt idx="10">
                  <c:v>0.980681860155875</c:v>
                </c:pt>
                <c:pt idx="11">
                  <c:v>0.980127802607764</c:v>
                </c:pt>
                <c:pt idx="12">
                  <c:v>0.977800760905699</c:v>
                </c:pt>
                <c:pt idx="13">
                  <c:v>0.979019687511543</c:v>
                </c:pt>
                <c:pt idx="14">
                  <c:v>0.978465629963432</c:v>
                </c:pt>
                <c:pt idx="15">
                  <c:v>0.979610682229527</c:v>
                </c:pt>
                <c:pt idx="16">
                  <c:v>0.978207069774314</c:v>
                </c:pt>
                <c:pt idx="17">
                  <c:v>0.976877331658848</c:v>
                </c:pt>
                <c:pt idx="18">
                  <c:v>0.976360211280612</c:v>
                </c:pt>
                <c:pt idx="19">
                  <c:v>0.977837698075573</c:v>
                </c:pt>
                <c:pt idx="20">
                  <c:v>0.976212462601115</c:v>
                </c:pt>
                <c:pt idx="21">
                  <c:v>0.976877331658848</c:v>
                </c:pt>
                <c:pt idx="22">
                  <c:v>0.977172829017841</c:v>
                </c:pt>
                <c:pt idx="23">
                  <c:v>0.977394452037085</c:v>
                </c:pt>
                <c:pt idx="24">
                  <c:v>0.977098954678093</c:v>
                </c:pt>
                <c:pt idx="25">
                  <c:v>0.976397148450486</c:v>
                </c:pt>
                <c:pt idx="26">
                  <c:v>0.976471022790234</c:v>
                </c:pt>
                <c:pt idx="27">
                  <c:v>0.977172829017841</c:v>
                </c:pt>
                <c:pt idx="28">
                  <c:v>0.977505263546707</c:v>
                </c:pt>
                <c:pt idx="29">
                  <c:v>0.976581834299856</c:v>
                </c:pt>
                <c:pt idx="30">
                  <c:v>0.975289033354264</c:v>
                </c:pt>
                <c:pt idx="31">
                  <c:v>0.976655708639604</c:v>
                </c:pt>
                <c:pt idx="32">
                  <c:v>0.975658405053005</c:v>
                </c:pt>
                <c:pt idx="33">
                  <c:v>0.975473719203635</c:v>
                </c:pt>
                <c:pt idx="34">
                  <c:v>0.973922358068925</c:v>
                </c:pt>
                <c:pt idx="35">
                  <c:v>0.97370073504968</c:v>
                </c:pt>
                <c:pt idx="36">
                  <c:v>0.973294426181066</c:v>
                </c:pt>
                <c:pt idx="37">
                  <c:v>0.973479112030436</c:v>
                </c:pt>
                <c:pt idx="38">
                  <c:v>0.969933143722528</c:v>
                </c:pt>
                <c:pt idx="39">
                  <c:v>0.969637646363536</c:v>
                </c:pt>
                <c:pt idx="40">
                  <c:v>0.96638717541462</c:v>
                </c:pt>
                <c:pt idx="41">
                  <c:v>0.965722306356887</c:v>
                </c:pt>
                <c:pt idx="42">
                  <c:v>0.962730395597089</c:v>
                </c:pt>
                <c:pt idx="43">
                  <c:v>0.960883537103387</c:v>
                </c:pt>
                <c:pt idx="44">
                  <c:v>0.957337568795479</c:v>
                </c:pt>
                <c:pt idx="45">
                  <c:v>0.95515827577291</c:v>
                </c:pt>
              </c:numCache>
            </c:numRef>
          </c:yVal>
          <c:smooth val="0"/>
        </c:ser>
        <c:ser>
          <c:idx val="1"/>
          <c:order val="3"/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2'!$A$7:$A$52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2'!$AQ$7:$AQ$52</c:f>
              <c:numCache>
                <c:formatCode>0.000_ </c:formatCode>
                <c:ptCount val="46"/>
                <c:pt idx="0">
                  <c:v>1.0</c:v>
                </c:pt>
                <c:pt idx="1">
                  <c:v>0.982528337304166</c:v>
                </c:pt>
                <c:pt idx="2">
                  <c:v>0.981517579958126</c:v>
                </c:pt>
                <c:pt idx="3">
                  <c:v>0.981661973864703</c:v>
                </c:pt>
                <c:pt idx="4">
                  <c:v>0.97902678506967</c:v>
                </c:pt>
                <c:pt idx="5">
                  <c:v>0.981950761677857</c:v>
                </c:pt>
                <c:pt idx="6">
                  <c:v>0.977691141433831</c:v>
                </c:pt>
                <c:pt idx="7">
                  <c:v>0.976896974947657</c:v>
                </c:pt>
                <c:pt idx="8">
                  <c:v>0.977366255144033</c:v>
                </c:pt>
                <c:pt idx="9">
                  <c:v>0.974370081582557</c:v>
                </c:pt>
                <c:pt idx="10">
                  <c:v>0.967475272543499</c:v>
                </c:pt>
                <c:pt idx="11">
                  <c:v>0.954046639231824</c:v>
                </c:pt>
                <c:pt idx="12">
                  <c:v>0.9418814526027</c:v>
                </c:pt>
                <c:pt idx="13">
                  <c:v>0.920799942242437</c:v>
                </c:pt>
                <c:pt idx="14">
                  <c:v>0.889646956898419</c:v>
                </c:pt>
                <c:pt idx="15">
                  <c:v>0.850010829542993</c:v>
                </c:pt>
                <c:pt idx="16">
                  <c:v>0.804310158111328</c:v>
                </c:pt>
                <c:pt idx="17">
                  <c:v>0.751570283734026</c:v>
                </c:pt>
                <c:pt idx="18">
                  <c:v>0.695220561692297</c:v>
                </c:pt>
                <c:pt idx="19">
                  <c:v>0.636199552378889</c:v>
                </c:pt>
                <c:pt idx="20">
                  <c:v>0.574110172550718</c:v>
                </c:pt>
                <c:pt idx="21">
                  <c:v>0.51389791350805</c:v>
                </c:pt>
                <c:pt idx="22">
                  <c:v>0.454371525521623</c:v>
                </c:pt>
                <c:pt idx="23">
                  <c:v>0.399068659302577</c:v>
                </c:pt>
                <c:pt idx="24">
                  <c:v>0.345029239766082</c:v>
                </c:pt>
                <c:pt idx="25">
                  <c:v>0.296837773445961</c:v>
                </c:pt>
                <c:pt idx="26">
                  <c:v>0.253483502996174</c:v>
                </c:pt>
                <c:pt idx="27">
                  <c:v>0.213594686304238</c:v>
                </c:pt>
                <c:pt idx="28">
                  <c:v>0.179987004548408</c:v>
                </c:pt>
                <c:pt idx="29">
                  <c:v>0.15060284455996</c:v>
                </c:pt>
                <c:pt idx="30">
                  <c:v>0.125730994152047</c:v>
                </c:pt>
                <c:pt idx="31">
                  <c:v>0.104829976175005</c:v>
                </c:pt>
                <c:pt idx="32">
                  <c:v>0.0880080860587683</c:v>
                </c:pt>
                <c:pt idx="33">
                  <c:v>0.0742906649339398</c:v>
                </c:pt>
                <c:pt idx="34">
                  <c:v>0.0630279402209227</c:v>
                </c:pt>
                <c:pt idx="35">
                  <c:v>0.0545086997328713</c:v>
                </c:pt>
                <c:pt idx="36">
                  <c:v>0.0480109739368999</c:v>
                </c:pt>
                <c:pt idx="37">
                  <c:v>0.0429932856833442</c:v>
                </c:pt>
                <c:pt idx="38">
                  <c:v>0.0393473395422713</c:v>
                </c:pt>
                <c:pt idx="39">
                  <c:v>0.0364594614107285</c:v>
                </c:pt>
                <c:pt idx="40">
                  <c:v>0.034257454335427</c:v>
                </c:pt>
                <c:pt idx="41">
                  <c:v>0.0329579091762328</c:v>
                </c:pt>
                <c:pt idx="42">
                  <c:v>0.0320915457367699</c:v>
                </c:pt>
                <c:pt idx="43">
                  <c:v>0.0311890838206628</c:v>
                </c:pt>
                <c:pt idx="44">
                  <c:v>0.0306837051476428</c:v>
                </c:pt>
                <c:pt idx="45">
                  <c:v>0.0303588188578442</c:v>
                </c:pt>
              </c:numCache>
            </c:numRef>
          </c:yVal>
          <c:smooth val="0"/>
        </c:ser>
        <c:ser>
          <c:idx val="2"/>
          <c:order val="4"/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2'!$A$7:$A$52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2'!$AR$7:$AR$52</c:f>
              <c:numCache>
                <c:formatCode>0.000_ </c:formatCode>
                <c:ptCount val="46"/>
                <c:pt idx="0">
                  <c:v>1.0</c:v>
                </c:pt>
                <c:pt idx="1">
                  <c:v>0.978574789186059</c:v>
                </c:pt>
                <c:pt idx="2">
                  <c:v>0.975172813144656</c:v>
                </c:pt>
                <c:pt idx="3">
                  <c:v>0.960153450834208</c:v>
                </c:pt>
                <c:pt idx="4">
                  <c:v>0.917266837971843</c:v>
                </c:pt>
                <c:pt idx="5">
                  <c:v>0.848105388874815</c:v>
                </c:pt>
                <c:pt idx="6">
                  <c:v>0.745828960225833</c:v>
                </c:pt>
                <c:pt idx="7">
                  <c:v>0.625058810756035</c:v>
                </c:pt>
                <c:pt idx="8">
                  <c:v>0.499113314755166</c:v>
                </c:pt>
                <c:pt idx="9">
                  <c:v>0.382722304657812</c:v>
                </c:pt>
                <c:pt idx="10">
                  <c:v>0.279685860084687</c:v>
                </c:pt>
                <c:pt idx="11">
                  <c:v>0.196228873366871</c:v>
                </c:pt>
                <c:pt idx="12">
                  <c:v>0.133654228945749</c:v>
                </c:pt>
                <c:pt idx="13">
                  <c:v>0.0901161738626904</c:v>
                </c:pt>
                <c:pt idx="14">
                  <c:v>0.0627917918280192</c:v>
                </c:pt>
                <c:pt idx="15">
                  <c:v>0.0468314574210126</c:v>
                </c:pt>
                <c:pt idx="16">
                  <c:v>0.0384350910209547</c:v>
                </c:pt>
                <c:pt idx="17">
                  <c:v>0.0342007165864428</c:v>
                </c:pt>
                <c:pt idx="18">
                  <c:v>0.0322463899243603</c:v>
                </c:pt>
                <c:pt idx="19">
                  <c:v>0.0313778002967681</c:v>
                </c:pt>
                <c:pt idx="20">
                  <c:v>0.030871123014006</c:v>
                </c:pt>
                <c:pt idx="21">
                  <c:v>0.030943505482972</c:v>
                </c:pt>
                <c:pt idx="22">
                  <c:v>0.0305092106691759</c:v>
                </c:pt>
                <c:pt idx="23">
                  <c:v>0.0305092106691759</c:v>
                </c:pt>
                <c:pt idx="24">
                  <c:v>0.0301472983243458</c:v>
                </c:pt>
                <c:pt idx="25">
                  <c:v>0.0303282544967609</c:v>
                </c:pt>
                <c:pt idx="26">
                  <c:v>0.0302196807933119</c:v>
                </c:pt>
                <c:pt idx="27">
                  <c:v>0.0300025333864138</c:v>
                </c:pt>
                <c:pt idx="28">
                  <c:v>0.0301111070898628</c:v>
                </c:pt>
                <c:pt idx="29">
                  <c:v>0.0300025333864138</c:v>
                </c:pt>
                <c:pt idx="30">
                  <c:v>0.0298939596829648</c:v>
                </c:pt>
                <c:pt idx="31">
                  <c:v>0.0299301509174478</c:v>
                </c:pt>
                <c:pt idx="32">
                  <c:v>0.0299301509174478</c:v>
                </c:pt>
                <c:pt idx="33">
                  <c:v>0.0298939596829648</c:v>
                </c:pt>
                <c:pt idx="34">
                  <c:v>0.0296768122760667</c:v>
                </c:pt>
                <c:pt idx="35">
                  <c:v>0.0297853859795158</c:v>
                </c:pt>
                <c:pt idx="36">
                  <c:v>0.0294958561036517</c:v>
                </c:pt>
                <c:pt idx="37">
                  <c:v>0.0297130035105497</c:v>
                </c:pt>
                <c:pt idx="38">
                  <c:v>0.0295320473381347</c:v>
                </c:pt>
                <c:pt idx="39">
                  <c:v>0.0294596648691687</c:v>
                </c:pt>
                <c:pt idx="40">
                  <c:v>0.0295320473381347</c:v>
                </c:pt>
                <c:pt idx="41">
                  <c:v>0.0294958561036517</c:v>
                </c:pt>
                <c:pt idx="42">
                  <c:v>0.0294958561036517</c:v>
                </c:pt>
                <c:pt idx="43">
                  <c:v>0.0293510911657197</c:v>
                </c:pt>
                <c:pt idx="44">
                  <c:v>0.0293510911657197</c:v>
                </c:pt>
                <c:pt idx="45">
                  <c:v>0.0294234736346857</c:v>
                </c:pt>
              </c:numCache>
            </c:numRef>
          </c:yVal>
          <c:smooth val="0"/>
        </c:ser>
        <c:ser>
          <c:idx val="3"/>
          <c:order val="5"/>
          <c:spPr>
            <a:ln w="28575">
              <a:noFill/>
            </a:ln>
          </c:spPr>
          <c:marker>
            <c:symbol val="circle"/>
            <c:size val="3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2'!$A$7:$A$52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2'!$AS$7:$AS$52</c:f>
              <c:numCache>
                <c:formatCode>0.000_ </c:formatCode>
                <c:ptCount val="46"/>
                <c:pt idx="0">
                  <c:v>1.0</c:v>
                </c:pt>
                <c:pt idx="1">
                  <c:v>0.911389153885668</c:v>
                </c:pt>
                <c:pt idx="2">
                  <c:v>0.820723563513613</c:v>
                </c:pt>
                <c:pt idx="3">
                  <c:v>0.685807587877009</c:v>
                </c:pt>
                <c:pt idx="4">
                  <c:v>0.537902693182652</c:v>
                </c:pt>
                <c:pt idx="5">
                  <c:v>0.392236002054744</c:v>
                </c:pt>
                <c:pt idx="6">
                  <c:v>0.268767887282601</c:v>
                </c:pt>
                <c:pt idx="7">
                  <c:v>0.171424378072943</c:v>
                </c:pt>
                <c:pt idx="8">
                  <c:v>0.105672561825787</c:v>
                </c:pt>
                <c:pt idx="9">
                  <c:v>0.0656417406619212</c:v>
                </c:pt>
                <c:pt idx="10">
                  <c:v>0.0454245248403904</c:v>
                </c:pt>
                <c:pt idx="11">
                  <c:v>0.0368019373303001</c:v>
                </c:pt>
                <c:pt idx="12">
                  <c:v>0.0331694430175387</c:v>
                </c:pt>
                <c:pt idx="13">
                  <c:v>0.0318852278564614</c:v>
                </c:pt>
                <c:pt idx="14">
                  <c:v>0.0314449255155207</c:v>
                </c:pt>
                <c:pt idx="15">
                  <c:v>0.03107800689807</c:v>
                </c:pt>
                <c:pt idx="16">
                  <c:v>0.0310046231745799</c:v>
                </c:pt>
                <c:pt idx="17">
                  <c:v>0.0310413150363249</c:v>
                </c:pt>
                <c:pt idx="18">
                  <c:v>0.0309312394510897</c:v>
                </c:pt>
                <c:pt idx="19">
                  <c:v>0.0308578557275996</c:v>
                </c:pt>
                <c:pt idx="20">
                  <c:v>0.0307110882806194</c:v>
                </c:pt>
                <c:pt idx="21">
                  <c:v>0.0306743964188743</c:v>
                </c:pt>
                <c:pt idx="22">
                  <c:v>0.0307844720041095</c:v>
                </c:pt>
                <c:pt idx="23">
                  <c:v>0.030490937110149</c:v>
                </c:pt>
                <c:pt idx="24">
                  <c:v>0.0304542452484039</c:v>
                </c:pt>
                <c:pt idx="25">
                  <c:v>0.0303808615249138</c:v>
                </c:pt>
                <c:pt idx="26">
                  <c:v>0.0303808615249138</c:v>
                </c:pt>
                <c:pt idx="27">
                  <c:v>0.0302707859396786</c:v>
                </c:pt>
                <c:pt idx="28">
                  <c:v>0.0301607103544434</c:v>
                </c:pt>
                <c:pt idx="29">
                  <c:v>0.0303808615249138</c:v>
                </c:pt>
                <c:pt idx="30">
                  <c:v>0.0300506347692082</c:v>
                </c:pt>
                <c:pt idx="31">
                  <c:v>0.0301607103544434</c:v>
                </c:pt>
                <c:pt idx="32">
                  <c:v>0.0302340940779335</c:v>
                </c:pt>
                <c:pt idx="33">
                  <c:v>0.0301240184926983</c:v>
                </c:pt>
                <c:pt idx="34">
                  <c:v>0.0299038673222279</c:v>
                </c:pt>
                <c:pt idx="35">
                  <c:v>0.0301607103544434</c:v>
                </c:pt>
                <c:pt idx="36">
                  <c:v>0.0300506347692082</c:v>
                </c:pt>
                <c:pt idx="37">
                  <c:v>0.0300873266309533</c:v>
                </c:pt>
                <c:pt idx="38">
                  <c:v>0.0300873266309533</c:v>
                </c:pt>
                <c:pt idx="39">
                  <c:v>0.0300139429074631</c:v>
                </c:pt>
                <c:pt idx="40">
                  <c:v>0.0298671754604829</c:v>
                </c:pt>
                <c:pt idx="41">
                  <c:v>0.0297204080135026</c:v>
                </c:pt>
                <c:pt idx="42">
                  <c:v>0.0298671754604829</c:v>
                </c:pt>
                <c:pt idx="43">
                  <c:v>0.0299038673222279</c:v>
                </c:pt>
                <c:pt idx="44">
                  <c:v>0.0297937917369927</c:v>
                </c:pt>
                <c:pt idx="45">
                  <c:v>0.0299038673222279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39613408"/>
        <c:axId val="1739621888"/>
      </c:scatterChart>
      <c:valAx>
        <c:axId val="1739613408"/>
        <c:scaling>
          <c:orientation val="minMax"/>
          <c:max val="90.0"/>
          <c:min val="0.0"/>
        </c:scaling>
        <c:delete val="1"/>
        <c:axPos val="b"/>
        <c:numFmt formatCode="General" sourceLinked="1"/>
        <c:majorTickMark val="out"/>
        <c:minorTickMark val="none"/>
        <c:tickLblPos val="nextTo"/>
        <c:crossAx val="1739621888"/>
        <c:crosses val="autoZero"/>
        <c:crossBetween val="midCat"/>
      </c:valAx>
      <c:valAx>
        <c:axId val="1739621888"/>
        <c:scaling>
          <c:orientation val="minMax"/>
        </c:scaling>
        <c:delete val="1"/>
        <c:axPos val="l"/>
        <c:numFmt formatCode="0.0000_ " sourceLinked="1"/>
        <c:majorTickMark val="out"/>
        <c:minorTickMark val="none"/>
        <c:tickLblPos val="nextTo"/>
        <c:crossAx val="1739613408"/>
        <c:crosses val="autoZero"/>
        <c:crossBetween val="midCat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/>
    <c:pageMargins b="0.75" l="0.7" r="0.7" t="0.75" header="0.512" footer="0.51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0760235003533619"/>
          <c:y val="0.133332713296534"/>
          <c:w val="0.847954427018268"/>
          <c:h val="0.733329923130938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square"/>
            <c:size val="3"/>
            <c:spPr>
              <a:solidFill>
                <a:schemeClr val="tx1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2'!$A$7:$A$52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2'!$AT$7:$AT$52</c:f>
              <c:numCache>
                <c:formatCode>0.000_ </c:formatCode>
                <c:ptCount val="46"/>
                <c:pt idx="0">
                  <c:v>1.0</c:v>
                </c:pt>
                <c:pt idx="1">
                  <c:v>0.817581615903702</c:v>
                </c:pt>
                <c:pt idx="2">
                  <c:v>0.693087725697611</c:v>
                </c:pt>
                <c:pt idx="3">
                  <c:v>0.541637789531278</c:v>
                </c:pt>
                <c:pt idx="4">
                  <c:v>0.392376436257523</c:v>
                </c:pt>
                <c:pt idx="5">
                  <c:v>0.261207368229072</c:v>
                </c:pt>
                <c:pt idx="6">
                  <c:v>0.161699799379901</c:v>
                </c:pt>
                <c:pt idx="7">
                  <c:v>0.095130403064016</c:v>
                </c:pt>
                <c:pt idx="8">
                  <c:v>0.0590917380995805</c:v>
                </c:pt>
                <c:pt idx="9">
                  <c:v>0.0421302206821083</c:v>
                </c:pt>
                <c:pt idx="10">
                  <c:v>0.0354915192412913</c:v>
                </c:pt>
                <c:pt idx="11">
                  <c:v>0.0330476016779135</c:v>
                </c:pt>
                <c:pt idx="12">
                  <c:v>0.0322815976655116</c:v>
                </c:pt>
                <c:pt idx="13">
                  <c:v>0.0318074047054532</c:v>
                </c:pt>
                <c:pt idx="14">
                  <c:v>0.0314791172715667</c:v>
                </c:pt>
                <c:pt idx="15">
                  <c:v>0.0313696881269378</c:v>
                </c:pt>
                <c:pt idx="16">
                  <c:v>0.0313696881269378</c:v>
                </c:pt>
                <c:pt idx="17">
                  <c:v>0.0310414006930512</c:v>
                </c:pt>
                <c:pt idx="18">
                  <c:v>0.0310414006930512</c:v>
                </c:pt>
                <c:pt idx="19">
                  <c:v>0.0308225424037935</c:v>
                </c:pt>
                <c:pt idx="20">
                  <c:v>0.0309319715484224</c:v>
                </c:pt>
                <c:pt idx="21">
                  <c:v>0.0310049243115083</c:v>
                </c:pt>
                <c:pt idx="22">
                  <c:v>0.0309319715484224</c:v>
                </c:pt>
                <c:pt idx="23">
                  <c:v>0.0307495896407076</c:v>
                </c:pt>
                <c:pt idx="24">
                  <c:v>0.0306036841145358</c:v>
                </c:pt>
                <c:pt idx="25">
                  <c:v>0.0303848258252781</c:v>
                </c:pt>
                <c:pt idx="26">
                  <c:v>0.0303118730621922</c:v>
                </c:pt>
                <c:pt idx="27">
                  <c:v>0.0306036841145358</c:v>
                </c:pt>
                <c:pt idx="28">
                  <c:v>0.0303118730621922</c:v>
                </c:pt>
                <c:pt idx="29">
                  <c:v>0.0302024439175634</c:v>
                </c:pt>
                <c:pt idx="30">
                  <c:v>0.0305672077329929</c:v>
                </c:pt>
                <c:pt idx="31">
                  <c:v>0.0303118730621922</c:v>
                </c:pt>
                <c:pt idx="32">
                  <c:v>0.0302753966806493</c:v>
                </c:pt>
                <c:pt idx="33">
                  <c:v>0.0302753966806493</c:v>
                </c:pt>
                <c:pt idx="34">
                  <c:v>0.0301294911544775</c:v>
                </c:pt>
                <c:pt idx="35">
                  <c:v>0.0301659675360204</c:v>
                </c:pt>
                <c:pt idx="36">
                  <c:v>0.0301659675360204</c:v>
                </c:pt>
                <c:pt idx="37">
                  <c:v>0.0303118730621922</c:v>
                </c:pt>
                <c:pt idx="38">
                  <c:v>0.0299835856283057</c:v>
                </c:pt>
                <c:pt idx="39">
                  <c:v>0.0299835856283057</c:v>
                </c:pt>
                <c:pt idx="40">
                  <c:v>0.0299835856283057</c:v>
                </c:pt>
                <c:pt idx="41">
                  <c:v>0.0300930147729345</c:v>
                </c:pt>
                <c:pt idx="42">
                  <c:v>0.0299471092467627</c:v>
                </c:pt>
                <c:pt idx="43">
                  <c:v>0.0299835856283057</c:v>
                </c:pt>
                <c:pt idx="44">
                  <c:v>0.0299835856283057</c:v>
                </c:pt>
                <c:pt idx="45">
                  <c:v>0.0299106328652198</c:v>
                </c:pt>
              </c:numCache>
            </c:numRef>
          </c:yVal>
          <c:smooth val="0"/>
        </c:ser>
        <c:ser>
          <c:idx val="1"/>
          <c:order val="1"/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2'!$A$7:$A$52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2'!$AU$7:$AU$52</c:f>
              <c:numCache>
                <c:formatCode>0.000_ </c:formatCode>
                <c:ptCount val="46"/>
                <c:pt idx="0">
                  <c:v>1.0</c:v>
                </c:pt>
                <c:pt idx="1">
                  <c:v>0.810228310502283</c:v>
                </c:pt>
                <c:pt idx="2">
                  <c:v>0.683324200913242</c:v>
                </c:pt>
                <c:pt idx="3">
                  <c:v>0.530045662100457</c:v>
                </c:pt>
                <c:pt idx="4">
                  <c:v>0.384511415525114</c:v>
                </c:pt>
                <c:pt idx="5">
                  <c:v>0.256840182648402</c:v>
                </c:pt>
                <c:pt idx="6">
                  <c:v>0.158940639269406</c:v>
                </c:pt>
                <c:pt idx="7">
                  <c:v>0.093662100456621</c:v>
                </c:pt>
                <c:pt idx="8">
                  <c:v>0.0576803652968036</c:v>
                </c:pt>
                <c:pt idx="9">
                  <c:v>0.0414977168949772</c:v>
                </c:pt>
                <c:pt idx="10">
                  <c:v>0.0349223744292237</c:v>
                </c:pt>
                <c:pt idx="11">
                  <c:v>0.03262100456621</c:v>
                </c:pt>
                <c:pt idx="12">
                  <c:v>0.0317808219178082</c:v>
                </c:pt>
                <c:pt idx="13">
                  <c:v>0.0314520547945205</c:v>
                </c:pt>
                <c:pt idx="14">
                  <c:v>0.0313789954337899</c:v>
                </c:pt>
                <c:pt idx="15">
                  <c:v>0.0312328767123288</c:v>
                </c:pt>
                <c:pt idx="16">
                  <c:v>0.031013698630137</c:v>
                </c:pt>
                <c:pt idx="17">
                  <c:v>0.0309771689497717</c:v>
                </c:pt>
                <c:pt idx="18">
                  <c:v>0.0309041095890411</c:v>
                </c:pt>
                <c:pt idx="19">
                  <c:v>0.0307579908675799</c:v>
                </c:pt>
                <c:pt idx="20">
                  <c:v>0.0305753424657534</c:v>
                </c:pt>
                <c:pt idx="21">
                  <c:v>0.030648401826484</c:v>
                </c:pt>
                <c:pt idx="22">
                  <c:v>0.0304657534246575</c:v>
                </c:pt>
                <c:pt idx="23">
                  <c:v>0.0304292237442922</c:v>
                </c:pt>
                <c:pt idx="24">
                  <c:v>0.0304292237442922</c:v>
                </c:pt>
                <c:pt idx="25">
                  <c:v>0.0301004566210046</c:v>
                </c:pt>
                <c:pt idx="26">
                  <c:v>0.030283105022831</c:v>
                </c:pt>
                <c:pt idx="27">
                  <c:v>0.0301735159817352</c:v>
                </c:pt>
                <c:pt idx="28">
                  <c:v>0.0301004566210046</c:v>
                </c:pt>
                <c:pt idx="29">
                  <c:v>0.0298447488584475</c:v>
                </c:pt>
                <c:pt idx="30">
                  <c:v>0.0299178082191781</c:v>
                </c:pt>
                <c:pt idx="31">
                  <c:v>0.0298812785388128</c:v>
                </c:pt>
                <c:pt idx="32">
                  <c:v>0.0299178082191781</c:v>
                </c:pt>
                <c:pt idx="33">
                  <c:v>0.0297716894977169</c:v>
                </c:pt>
                <c:pt idx="34">
                  <c:v>0.0298082191780822</c:v>
                </c:pt>
                <c:pt idx="35">
                  <c:v>0.0299543378995434</c:v>
                </c:pt>
                <c:pt idx="36">
                  <c:v>0.0294794520547945</c:v>
                </c:pt>
                <c:pt idx="37">
                  <c:v>0.0298447488584475</c:v>
                </c:pt>
                <c:pt idx="38">
                  <c:v>0.0296986301369863</c:v>
                </c:pt>
                <c:pt idx="39">
                  <c:v>0.0296255707762557</c:v>
                </c:pt>
                <c:pt idx="40">
                  <c:v>0.0296255707762557</c:v>
                </c:pt>
                <c:pt idx="41">
                  <c:v>0.0295525114155251</c:v>
                </c:pt>
                <c:pt idx="42">
                  <c:v>0.0294794520547945</c:v>
                </c:pt>
                <c:pt idx="43">
                  <c:v>0.0294794520547945</c:v>
                </c:pt>
                <c:pt idx="44">
                  <c:v>0.0296255707762557</c:v>
                </c:pt>
                <c:pt idx="45">
                  <c:v>0.0294794520547945</c:v>
                </c:pt>
              </c:numCache>
            </c:numRef>
          </c:yVal>
          <c:smooth val="0"/>
        </c:ser>
        <c:ser>
          <c:idx val="2"/>
          <c:order val="2"/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2'!$A$7:$A$52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2'!$AV$7:$AV$52</c:f>
              <c:numCache>
                <c:formatCode>0.000_ </c:formatCode>
                <c:ptCount val="46"/>
                <c:pt idx="0">
                  <c:v>1.0</c:v>
                </c:pt>
                <c:pt idx="1">
                  <c:v>0.805072012313556</c:v>
                </c:pt>
                <c:pt idx="2">
                  <c:v>0.676695862498626</c:v>
                </c:pt>
                <c:pt idx="3">
                  <c:v>0.525158500384799</c:v>
                </c:pt>
                <c:pt idx="4">
                  <c:v>0.379704621248213</c:v>
                </c:pt>
                <c:pt idx="5">
                  <c:v>0.254443507897534</c:v>
                </c:pt>
                <c:pt idx="6">
                  <c:v>0.157217722725107</c:v>
                </c:pt>
                <c:pt idx="7">
                  <c:v>0.09297467658592</c:v>
                </c:pt>
                <c:pt idx="8">
                  <c:v>0.0576464983325393</c:v>
                </c:pt>
                <c:pt idx="9">
                  <c:v>0.0414483087184373</c:v>
                </c:pt>
                <c:pt idx="10">
                  <c:v>0.0351449408143072</c:v>
                </c:pt>
                <c:pt idx="11">
                  <c:v>0.0327995015941657</c:v>
                </c:pt>
                <c:pt idx="12">
                  <c:v>0.0319932568622421</c:v>
                </c:pt>
                <c:pt idx="13">
                  <c:v>0.031626781984095</c:v>
                </c:pt>
                <c:pt idx="14">
                  <c:v>0.0312969545937626</c:v>
                </c:pt>
                <c:pt idx="15">
                  <c:v>0.0311870121303185</c:v>
                </c:pt>
                <c:pt idx="16">
                  <c:v>0.0311503646425037</c:v>
                </c:pt>
                <c:pt idx="17">
                  <c:v>0.0311870121303185</c:v>
                </c:pt>
                <c:pt idx="18">
                  <c:v>0.0309304797156155</c:v>
                </c:pt>
                <c:pt idx="19">
                  <c:v>0.0308571847399861</c:v>
                </c:pt>
                <c:pt idx="20">
                  <c:v>0.0308938322278008</c:v>
                </c:pt>
                <c:pt idx="21">
                  <c:v>0.0307472422765419</c:v>
                </c:pt>
                <c:pt idx="22">
                  <c:v>0.0307838897643566</c:v>
                </c:pt>
                <c:pt idx="23">
                  <c:v>0.0306372998130978</c:v>
                </c:pt>
                <c:pt idx="24">
                  <c:v>0.0306372998130978</c:v>
                </c:pt>
                <c:pt idx="25">
                  <c:v>0.0303074724227654</c:v>
                </c:pt>
                <c:pt idx="26">
                  <c:v>0.0304540623740243</c:v>
                </c:pt>
                <c:pt idx="27">
                  <c:v>0.0303807673983948</c:v>
                </c:pt>
                <c:pt idx="28">
                  <c:v>0.0304540623740243</c:v>
                </c:pt>
                <c:pt idx="29">
                  <c:v>0.0303441199105801</c:v>
                </c:pt>
                <c:pt idx="30">
                  <c:v>0.030234177447136</c:v>
                </c:pt>
                <c:pt idx="31">
                  <c:v>0.0302708249349507</c:v>
                </c:pt>
                <c:pt idx="32">
                  <c:v>0.0301975299593213</c:v>
                </c:pt>
                <c:pt idx="33">
                  <c:v>0.0301608824715066</c:v>
                </c:pt>
                <c:pt idx="34">
                  <c:v>0.030234177447136</c:v>
                </c:pt>
                <c:pt idx="35">
                  <c:v>0.0301242349836919</c:v>
                </c:pt>
                <c:pt idx="36">
                  <c:v>0.0301242349836919</c:v>
                </c:pt>
                <c:pt idx="37">
                  <c:v>0.0300142925202477</c:v>
                </c:pt>
                <c:pt idx="38">
                  <c:v>0.0301608824715066</c:v>
                </c:pt>
                <c:pt idx="39">
                  <c:v>0.0302708249349507</c:v>
                </c:pt>
                <c:pt idx="40">
                  <c:v>0.029977645032433</c:v>
                </c:pt>
                <c:pt idx="41">
                  <c:v>0.029977645032433</c:v>
                </c:pt>
                <c:pt idx="42">
                  <c:v>0.0300509400080624</c:v>
                </c:pt>
                <c:pt idx="43">
                  <c:v>0.0298677025689889</c:v>
                </c:pt>
                <c:pt idx="44">
                  <c:v>0.0299043500568036</c:v>
                </c:pt>
                <c:pt idx="45">
                  <c:v>0.0298310550811742</c:v>
                </c:pt>
              </c:numCache>
            </c:numRef>
          </c:yVal>
          <c:smooth val="0"/>
        </c:ser>
        <c:ser>
          <c:idx val="3"/>
          <c:order val="3"/>
          <c:spPr>
            <a:ln w="28575">
              <a:noFill/>
            </a:ln>
          </c:spPr>
          <c:marker>
            <c:symbol val="circle"/>
            <c:size val="3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2'!$A$7:$A$52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2'!$AW$7:$AW$52</c:f>
              <c:numCache>
                <c:formatCode>0.000_ </c:formatCode>
                <c:ptCount val="46"/>
                <c:pt idx="0">
                  <c:v>1.0</c:v>
                </c:pt>
                <c:pt idx="1">
                  <c:v>0.789502380865835</c:v>
                </c:pt>
                <c:pt idx="2">
                  <c:v>0.658463887172404</c:v>
                </c:pt>
                <c:pt idx="3">
                  <c:v>0.50499800079968</c:v>
                </c:pt>
                <c:pt idx="4">
                  <c:v>0.360837483188543</c:v>
                </c:pt>
                <c:pt idx="5">
                  <c:v>0.238268329032024</c:v>
                </c:pt>
                <c:pt idx="6">
                  <c:v>0.14557813238341</c:v>
                </c:pt>
                <c:pt idx="7">
                  <c:v>0.0858565664643233</c:v>
                </c:pt>
                <c:pt idx="8">
                  <c:v>0.0536876158627458</c:v>
                </c:pt>
                <c:pt idx="9">
                  <c:v>0.039329722656392</c:v>
                </c:pt>
                <c:pt idx="10">
                  <c:v>0.03387735814765</c:v>
                </c:pt>
                <c:pt idx="11">
                  <c:v>0.0319508560212279</c:v>
                </c:pt>
                <c:pt idx="12">
                  <c:v>0.0311148267965541</c:v>
                </c:pt>
                <c:pt idx="13">
                  <c:v>0.0306422885391298</c:v>
                </c:pt>
                <c:pt idx="14">
                  <c:v>0.0304605430555051</c:v>
                </c:pt>
                <c:pt idx="15">
                  <c:v>0.0303514957653302</c:v>
                </c:pt>
                <c:pt idx="16">
                  <c:v>0.0303151466686053</c:v>
                </c:pt>
                <c:pt idx="17">
                  <c:v>0.0298789575079059</c:v>
                </c:pt>
                <c:pt idx="18">
                  <c:v>0.0299880047980808</c:v>
                </c:pt>
                <c:pt idx="19">
                  <c:v>0.0299880047980808</c:v>
                </c:pt>
                <c:pt idx="20">
                  <c:v>0.0296972120242812</c:v>
                </c:pt>
                <c:pt idx="21">
                  <c:v>0.0296245138308313</c:v>
                </c:pt>
                <c:pt idx="22">
                  <c:v>0.0295154665406565</c:v>
                </c:pt>
                <c:pt idx="23">
                  <c:v>0.0295881647341064</c:v>
                </c:pt>
                <c:pt idx="24">
                  <c:v>0.0296972120242812</c:v>
                </c:pt>
                <c:pt idx="25">
                  <c:v>0.0294791174439315</c:v>
                </c:pt>
                <c:pt idx="26">
                  <c:v>0.0296245138308313</c:v>
                </c:pt>
                <c:pt idx="27">
                  <c:v>0.0294427683472066</c:v>
                </c:pt>
                <c:pt idx="28">
                  <c:v>0.0293700701537567</c:v>
                </c:pt>
                <c:pt idx="29">
                  <c:v>0.0294791174439315</c:v>
                </c:pt>
                <c:pt idx="30">
                  <c:v>0.0294791174439315</c:v>
                </c:pt>
                <c:pt idx="31">
                  <c:v>0.029115626476682</c:v>
                </c:pt>
                <c:pt idx="32">
                  <c:v>0.0294427683472066</c:v>
                </c:pt>
                <c:pt idx="33">
                  <c:v>0.0293337210570317</c:v>
                </c:pt>
                <c:pt idx="34">
                  <c:v>0.0294064192504816</c:v>
                </c:pt>
                <c:pt idx="35">
                  <c:v>0.029115626476682</c:v>
                </c:pt>
                <c:pt idx="36">
                  <c:v>0.0292973719603068</c:v>
                </c:pt>
                <c:pt idx="37">
                  <c:v>0.029151975573407</c:v>
                </c:pt>
                <c:pt idx="38">
                  <c:v>0.0292246737668569</c:v>
                </c:pt>
                <c:pt idx="39">
                  <c:v>0.0289702300897823</c:v>
                </c:pt>
                <c:pt idx="40">
                  <c:v>0.0292610228635818</c:v>
                </c:pt>
                <c:pt idx="41">
                  <c:v>0.0290792773799571</c:v>
                </c:pt>
                <c:pt idx="42">
                  <c:v>0.029115626476682</c:v>
                </c:pt>
                <c:pt idx="43">
                  <c:v>0.0289702300897823</c:v>
                </c:pt>
                <c:pt idx="44">
                  <c:v>0.029115626476682</c:v>
                </c:pt>
                <c:pt idx="45">
                  <c:v>0.0289702300897823</c:v>
                </c:pt>
              </c:numCache>
            </c:numRef>
          </c:yVal>
          <c:smooth val="0"/>
        </c:ser>
        <c:ser>
          <c:idx val="8"/>
          <c:order val="4"/>
          <c:spPr>
            <a:ln w="3175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'データ処理シート No. 4'!$A$6:$A$51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4'!$C$6:$C$51</c:f>
              <c:numCache>
                <c:formatCode>0.0000_ </c:formatCode>
                <c:ptCount val="46"/>
                <c:pt idx="0">
                  <c:v>1.0</c:v>
                </c:pt>
                <c:pt idx="1">
                  <c:v>0.980886140016295</c:v>
                </c:pt>
                <c:pt idx="2">
                  <c:v>0.981798750148178</c:v>
                </c:pt>
                <c:pt idx="3">
                  <c:v>0.976241235348349</c:v>
                </c:pt>
                <c:pt idx="4">
                  <c:v>0.966328471721478</c:v>
                </c:pt>
                <c:pt idx="5">
                  <c:v>0.932415862345157</c:v>
                </c:pt>
                <c:pt idx="6">
                  <c:v>0.796267280231768</c:v>
                </c:pt>
                <c:pt idx="7">
                  <c:v>0.597431373636583</c:v>
                </c:pt>
                <c:pt idx="8">
                  <c:v>0.404784089520715</c:v>
                </c:pt>
                <c:pt idx="9">
                  <c:v>0.249955019304464</c:v>
                </c:pt>
                <c:pt idx="10">
                  <c:v>0.141805381624876</c:v>
                </c:pt>
                <c:pt idx="11">
                  <c:v>0.0785966053562621</c:v>
                </c:pt>
                <c:pt idx="12">
                  <c:v>0.0487680893911308</c:v>
                </c:pt>
                <c:pt idx="13">
                  <c:v>0.0372462873657154</c:v>
                </c:pt>
                <c:pt idx="14">
                  <c:v>0.033365227599081</c:v>
                </c:pt>
                <c:pt idx="15">
                  <c:v>0.032051930503026</c:v>
                </c:pt>
                <c:pt idx="16">
                  <c:v>0.0317023164388857</c:v>
                </c:pt>
                <c:pt idx="17">
                  <c:v>0.0314274374999591</c:v>
                </c:pt>
                <c:pt idx="18">
                  <c:v>0.031243802647372</c:v>
                </c:pt>
                <c:pt idx="19">
                  <c:v>0.0312611124796036</c:v>
                </c:pt>
                <c:pt idx="20">
                  <c:v>0.0311710655183822</c:v>
                </c:pt>
                <c:pt idx="21">
                  <c:v>0.0311148554500329</c:v>
                </c:pt>
                <c:pt idx="22">
                  <c:v>0.0310608948339533</c:v>
                </c:pt>
                <c:pt idx="23">
                  <c:v>0.0309404758240151</c:v>
                </c:pt>
                <c:pt idx="24">
                  <c:v>0.0309402328804843</c:v>
                </c:pt>
                <c:pt idx="25">
                  <c:v>0.0308946478582634</c:v>
                </c:pt>
                <c:pt idx="26">
                  <c:v>0.0307940024629434</c:v>
                </c:pt>
                <c:pt idx="27">
                  <c:v>0.0306464085270143</c:v>
                </c:pt>
                <c:pt idx="28">
                  <c:v>0.0306644393942623</c:v>
                </c:pt>
                <c:pt idx="29">
                  <c:v>0.0307293342463228</c:v>
                </c:pt>
                <c:pt idx="30">
                  <c:v>0.0306283387424137</c:v>
                </c:pt>
                <c:pt idx="31">
                  <c:v>0.0306013490261469</c:v>
                </c:pt>
                <c:pt idx="32">
                  <c:v>0.0305451389577975</c:v>
                </c:pt>
                <c:pt idx="33">
                  <c:v>0.0304906904532725</c:v>
                </c:pt>
                <c:pt idx="34">
                  <c:v>0.0305100600183027</c:v>
                </c:pt>
                <c:pt idx="35">
                  <c:v>0.0304177038696209</c:v>
                </c:pt>
                <c:pt idx="36">
                  <c:v>0.0303335647171033</c:v>
                </c:pt>
                <c:pt idx="37">
                  <c:v>0.0302875658483345</c:v>
                </c:pt>
                <c:pt idx="38">
                  <c:v>0.0302880479425882</c:v>
                </c:pt>
                <c:pt idx="39">
                  <c:v>0.0303064146117185</c:v>
                </c:pt>
                <c:pt idx="40">
                  <c:v>0.0302974537613158</c:v>
                </c:pt>
                <c:pt idx="41">
                  <c:v>0.0302507955941051</c:v>
                </c:pt>
                <c:pt idx="42">
                  <c:v>0.0302239298579669</c:v>
                </c:pt>
                <c:pt idx="43">
                  <c:v>0.0301688669765047</c:v>
                </c:pt>
                <c:pt idx="44">
                  <c:v>0.0301509003541946</c:v>
                </c:pt>
                <c:pt idx="45">
                  <c:v>0.0300399775129723</c:v>
                </c:pt>
              </c:numCache>
            </c:numRef>
          </c:yVal>
          <c:smooth val="0"/>
        </c:ser>
        <c:ser>
          <c:idx val="9"/>
          <c:order val="5"/>
          <c:spPr>
            <a:ln w="3175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'データ処理シート No. 4'!$A$6:$A$51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4'!$F$6:$F$51</c:f>
              <c:numCache>
                <c:formatCode>0.0000_ </c:formatCode>
                <c:ptCount val="46"/>
                <c:pt idx="0">
                  <c:v>1.0</c:v>
                </c:pt>
                <c:pt idx="1">
                  <c:v>0.987335779505021</c:v>
                </c:pt>
                <c:pt idx="2">
                  <c:v>0.989029648594028</c:v>
                </c:pt>
                <c:pt idx="3">
                  <c:v>0.986660666111892</c:v>
                </c:pt>
                <c:pt idx="4">
                  <c:v>0.988333154331232</c:v>
                </c:pt>
                <c:pt idx="5">
                  <c:v>0.987465250656021</c:v>
                </c:pt>
                <c:pt idx="6">
                  <c:v>0.986445867277293</c:v>
                </c:pt>
                <c:pt idx="7">
                  <c:v>0.985867951432382</c:v>
                </c:pt>
                <c:pt idx="8">
                  <c:v>0.986256242340082</c:v>
                </c:pt>
                <c:pt idx="9">
                  <c:v>0.987113910332471</c:v>
                </c:pt>
                <c:pt idx="10">
                  <c:v>0.986188896226656</c:v>
                </c:pt>
                <c:pt idx="11">
                  <c:v>0.985174380948708</c:v>
                </c:pt>
                <c:pt idx="12">
                  <c:v>0.984542024813187</c:v>
                </c:pt>
                <c:pt idx="13">
                  <c:v>0.986375271316542</c:v>
                </c:pt>
                <c:pt idx="14">
                  <c:v>0.986504438061061</c:v>
                </c:pt>
                <c:pt idx="15">
                  <c:v>0.984915202661895</c:v>
                </c:pt>
                <c:pt idx="16">
                  <c:v>0.983816467536038</c:v>
                </c:pt>
                <c:pt idx="17">
                  <c:v>0.982235834532109</c:v>
                </c:pt>
                <c:pt idx="18">
                  <c:v>0.980886645221966</c:v>
                </c:pt>
                <c:pt idx="19">
                  <c:v>0.978720359928037</c:v>
                </c:pt>
                <c:pt idx="20">
                  <c:v>0.972369026506293</c:v>
                </c:pt>
                <c:pt idx="21">
                  <c:v>0.957401925382612</c:v>
                </c:pt>
                <c:pt idx="22">
                  <c:v>0.873117527809417</c:v>
                </c:pt>
                <c:pt idx="23">
                  <c:v>0.640777231956223</c:v>
                </c:pt>
                <c:pt idx="24">
                  <c:v>0.404804218678563</c:v>
                </c:pt>
                <c:pt idx="25">
                  <c:v>0.229174691725437</c:v>
                </c:pt>
                <c:pt idx="26">
                  <c:v>0.120022701970035</c:v>
                </c:pt>
                <c:pt idx="27">
                  <c:v>0.0648652042353324</c:v>
                </c:pt>
                <c:pt idx="28">
                  <c:v>0.0422329539673425</c:v>
                </c:pt>
                <c:pt idx="29">
                  <c:v>0.0343567295170094</c:v>
                </c:pt>
                <c:pt idx="30">
                  <c:v>0.0318284493248231</c:v>
                </c:pt>
                <c:pt idx="31">
                  <c:v>0.0310632475394085</c:v>
                </c:pt>
                <c:pt idx="32">
                  <c:v>0.0307585552341157</c:v>
                </c:pt>
                <c:pt idx="33">
                  <c:v>0.0307038869412866</c:v>
                </c:pt>
                <c:pt idx="34">
                  <c:v>0.0306112495525413</c:v>
                </c:pt>
                <c:pt idx="35">
                  <c:v>0.0305008306408265</c:v>
                </c:pt>
                <c:pt idx="36">
                  <c:v>0.0305563860573699</c:v>
                </c:pt>
                <c:pt idx="37">
                  <c:v>0.030574177946665</c:v>
                </c:pt>
                <c:pt idx="38">
                  <c:v>0.0305291163977979</c:v>
                </c:pt>
                <c:pt idx="39">
                  <c:v>0.0303990976920571</c:v>
                </c:pt>
                <c:pt idx="40">
                  <c:v>0.0304366549483881</c:v>
                </c:pt>
                <c:pt idx="41">
                  <c:v>0.0302620153925692</c:v>
                </c:pt>
                <c:pt idx="42">
                  <c:v>0.0303066717560252</c:v>
                </c:pt>
                <c:pt idx="43">
                  <c:v>0.0302803104971591</c:v>
                </c:pt>
                <c:pt idx="44">
                  <c:v>0.0302333947774265</c:v>
                </c:pt>
                <c:pt idx="45">
                  <c:v>0.030289614026267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39662304"/>
        <c:axId val="1739666224"/>
      </c:scatterChart>
      <c:valAx>
        <c:axId val="1739662304"/>
        <c:scaling>
          <c:orientation val="minMax"/>
          <c:max val="90.0"/>
          <c:min val="0.0"/>
        </c:scaling>
        <c:delete val="1"/>
        <c:axPos val="b"/>
        <c:numFmt formatCode="General" sourceLinked="1"/>
        <c:majorTickMark val="out"/>
        <c:minorTickMark val="none"/>
        <c:tickLblPos val="nextTo"/>
        <c:crossAx val="1739666224"/>
        <c:crosses val="autoZero"/>
        <c:crossBetween val="midCat"/>
      </c:valAx>
      <c:valAx>
        <c:axId val="1739666224"/>
        <c:scaling>
          <c:orientation val="minMax"/>
        </c:scaling>
        <c:delete val="1"/>
        <c:axPos val="l"/>
        <c:numFmt formatCode="0.000_ " sourceLinked="1"/>
        <c:majorTickMark val="out"/>
        <c:minorTickMark val="none"/>
        <c:tickLblPos val="nextTo"/>
        <c:crossAx val="1739662304"/>
        <c:crosses val="autoZero"/>
        <c:crossBetween val="midCat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/>
    <c:pageMargins b="0.75" l="0.7" r="0.7" t="0.75" header="0.512" footer="0.512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0773807274788194"/>
          <c:y val="0.13461585863269"/>
          <c:w val="0.845235638614797"/>
          <c:h val="0.730771804006033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square"/>
            <c:size val="3"/>
            <c:spPr>
              <a:solidFill>
                <a:schemeClr val="tx1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2'!$A$7:$A$52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2'!$AX$7:$AX$52</c:f>
              <c:numCache>
                <c:formatCode>0.000_ </c:formatCode>
                <c:ptCount val="46"/>
                <c:pt idx="0">
                  <c:v>1.0</c:v>
                </c:pt>
                <c:pt idx="1">
                  <c:v>0.816391290075501</c:v>
                </c:pt>
                <c:pt idx="2">
                  <c:v>0.690885217201007</c:v>
                </c:pt>
                <c:pt idx="3">
                  <c:v>0.541561804719699</c:v>
                </c:pt>
                <c:pt idx="4">
                  <c:v>0.392165444797024</c:v>
                </c:pt>
                <c:pt idx="5">
                  <c:v>0.263157894736842</c:v>
                </c:pt>
                <c:pt idx="6">
                  <c:v>0.162198635882846</c:v>
                </c:pt>
                <c:pt idx="7">
                  <c:v>0.0958529379582011</c:v>
                </c:pt>
                <c:pt idx="8">
                  <c:v>0.0587226903016377</c:v>
                </c:pt>
                <c:pt idx="9">
                  <c:v>0.0418718313455156</c:v>
                </c:pt>
                <c:pt idx="10">
                  <c:v>0.0351606667396141</c:v>
                </c:pt>
                <c:pt idx="11">
                  <c:v>0.0328628223365065</c:v>
                </c:pt>
                <c:pt idx="12">
                  <c:v>0.0318780318780319</c:v>
                </c:pt>
                <c:pt idx="13">
                  <c:v>0.0315132946711894</c:v>
                </c:pt>
                <c:pt idx="14">
                  <c:v>0.0312579786263997</c:v>
                </c:pt>
                <c:pt idx="15">
                  <c:v>0.0311120837436627</c:v>
                </c:pt>
                <c:pt idx="16">
                  <c:v>0.0308202939781887</c:v>
                </c:pt>
                <c:pt idx="17">
                  <c:v>0.0306743990954517</c:v>
                </c:pt>
                <c:pt idx="18">
                  <c:v>0.0306743990954517</c:v>
                </c:pt>
                <c:pt idx="19">
                  <c:v>0.030564977933399</c:v>
                </c:pt>
                <c:pt idx="20">
                  <c:v>0.0303096618886093</c:v>
                </c:pt>
                <c:pt idx="21">
                  <c:v>0.0302002407265565</c:v>
                </c:pt>
                <c:pt idx="22">
                  <c:v>0.0303826093299777</c:v>
                </c:pt>
                <c:pt idx="23">
                  <c:v>0.0302002407265565</c:v>
                </c:pt>
                <c:pt idx="24">
                  <c:v>0.0298719772403983</c:v>
                </c:pt>
                <c:pt idx="25">
                  <c:v>0.0299084509610825</c:v>
                </c:pt>
                <c:pt idx="26">
                  <c:v>0.0299449246817668</c:v>
                </c:pt>
                <c:pt idx="27">
                  <c:v>0.0297260823576613</c:v>
                </c:pt>
                <c:pt idx="28">
                  <c:v>0.0297260823576613</c:v>
                </c:pt>
                <c:pt idx="29">
                  <c:v>0.0297625560783455</c:v>
                </c:pt>
                <c:pt idx="30">
                  <c:v>0.0297260823576613</c:v>
                </c:pt>
                <c:pt idx="31">
                  <c:v>0.0296896086369771</c:v>
                </c:pt>
                <c:pt idx="32">
                  <c:v>0.0297260823576613</c:v>
                </c:pt>
                <c:pt idx="33">
                  <c:v>0.0295072400335558</c:v>
                </c:pt>
                <c:pt idx="34">
                  <c:v>0.0296896086369771</c:v>
                </c:pt>
                <c:pt idx="35">
                  <c:v>0.0296166611956086</c:v>
                </c:pt>
                <c:pt idx="36">
                  <c:v>0.0294342925921873</c:v>
                </c:pt>
                <c:pt idx="37">
                  <c:v>0.0296166611956086</c:v>
                </c:pt>
                <c:pt idx="38">
                  <c:v>0.0294707663128716</c:v>
                </c:pt>
                <c:pt idx="39">
                  <c:v>0.0295072400335558</c:v>
                </c:pt>
                <c:pt idx="40">
                  <c:v>0.0295072400335558</c:v>
                </c:pt>
                <c:pt idx="41">
                  <c:v>0.0295801874749243</c:v>
                </c:pt>
                <c:pt idx="42">
                  <c:v>0.0293613451508188</c:v>
                </c:pt>
                <c:pt idx="43">
                  <c:v>0.0293978188715031</c:v>
                </c:pt>
                <c:pt idx="44">
                  <c:v>0.0293978188715031</c:v>
                </c:pt>
                <c:pt idx="45">
                  <c:v>0.0294342925921873</c:v>
                </c:pt>
              </c:numCache>
            </c:numRef>
          </c:yVal>
          <c:smooth val="0"/>
        </c:ser>
        <c:ser>
          <c:idx val="1"/>
          <c:order val="1"/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2'!$A$7:$A$52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2'!$AY$7:$AY$52</c:f>
              <c:numCache>
                <c:formatCode>0.000_ </c:formatCode>
                <c:ptCount val="46"/>
                <c:pt idx="0">
                  <c:v>1.0</c:v>
                </c:pt>
                <c:pt idx="1">
                  <c:v>0.803007844980297</c:v>
                </c:pt>
                <c:pt idx="2">
                  <c:v>0.676042080908138</c:v>
                </c:pt>
                <c:pt idx="3">
                  <c:v>0.524492968439319</c:v>
                </c:pt>
                <c:pt idx="4">
                  <c:v>0.378077437547449</c:v>
                </c:pt>
                <c:pt idx="5">
                  <c:v>0.251509345287589</c:v>
                </c:pt>
                <c:pt idx="6">
                  <c:v>0.154477423086656</c:v>
                </c:pt>
                <c:pt idx="7">
                  <c:v>0.0908499331188315</c:v>
                </c:pt>
                <c:pt idx="8">
                  <c:v>0.0557463576877192</c:v>
                </c:pt>
                <c:pt idx="9">
                  <c:v>0.0402371570080619</c:v>
                </c:pt>
                <c:pt idx="10">
                  <c:v>0.0341274718918333</c:v>
                </c:pt>
                <c:pt idx="11">
                  <c:v>0.0318498969668486</c:v>
                </c:pt>
                <c:pt idx="12">
                  <c:v>0.0311268573081233</c:v>
                </c:pt>
                <c:pt idx="13">
                  <c:v>0.0307291854958244</c:v>
                </c:pt>
                <c:pt idx="14">
                  <c:v>0.030801489461697</c:v>
                </c:pt>
                <c:pt idx="15">
                  <c:v>0.0305122735982069</c:v>
                </c:pt>
                <c:pt idx="16">
                  <c:v>0.0305845775640794</c:v>
                </c:pt>
                <c:pt idx="17">
                  <c:v>0.0303676656664618</c:v>
                </c:pt>
                <c:pt idx="18">
                  <c:v>0.030259209717653</c:v>
                </c:pt>
                <c:pt idx="19">
                  <c:v>0.030114601785908</c:v>
                </c:pt>
                <c:pt idx="20">
                  <c:v>0.0302953617005893</c:v>
                </c:pt>
                <c:pt idx="21">
                  <c:v>0.0300422978200354</c:v>
                </c:pt>
                <c:pt idx="22">
                  <c:v>0.0303315136835255</c:v>
                </c:pt>
                <c:pt idx="23">
                  <c:v>0.0299338418712266</c:v>
                </c:pt>
                <c:pt idx="24">
                  <c:v>0.0300784498029717</c:v>
                </c:pt>
                <c:pt idx="25">
                  <c:v>0.0297892339394816</c:v>
                </c:pt>
                <c:pt idx="26">
                  <c:v>0.0297530819565453</c:v>
                </c:pt>
                <c:pt idx="27">
                  <c:v>0.029716929973609</c:v>
                </c:pt>
                <c:pt idx="28">
                  <c:v>0.029716929973609</c:v>
                </c:pt>
                <c:pt idx="29">
                  <c:v>0.0296807779906728</c:v>
                </c:pt>
                <c:pt idx="30">
                  <c:v>0.0296807779906728</c:v>
                </c:pt>
                <c:pt idx="31">
                  <c:v>0.0296446260077365</c:v>
                </c:pt>
                <c:pt idx="32">
                  <c:v>0.0296084740248003</c:v>
                </c:pt>
                <c:pt idx="33">
                  <c:v>0.0296446260077365</c:v>
                </c:pt>
                <c:pt idx="34">
                  <c:v>0.0296807779906728</c:v>
                </c:pt>
                <c:pt idx="35">
                  <c:v>0.0295361700589277</c:v>
                </c:pt>
                <c:pt idx="36">
                  <c:v>0.0294638660930552</c:v>
                </c:pt>
                <c:pt idx="37">
                  <c:v>0.0293192581613101</c:v>
                </c:pt>
                <c:pt idx="38">
                  <c:v>0.0293554101442464</c:v>
                </c:pt>
                <c:pt idx="39">
                  <c:v>0.0294277141101189</c:v>
                </c:pt>
                <c:pt idx="40">
                  <c:v>0.0293554101442464</c:v>
                </c:pt>
                <c:pt idx="41">
                  <c:v>0.0293915621271827</c:v>
                </c:pt>
                <c:pt idx="42">
                  <c:v>0.0294277141101189</c:v>
                </c:pt>
                <c:pt idx="43">
                  <c:v>0.0293192581613101</c:v>
                </c:pt>
                <c:pt idx="44">
                  <c:v>0.0294277141101189</c:v>
                </c:pt>
                <c:pt idx="45">
                  <c:v>0.0291384982466288</c:v>
                </c:pt>
              </c:numCache>
            </c:numRef>
          </c:yVal>
          <c:smooth val="0"/>
        </c:ser>
        <c:ser>
          <c:idx val="2"/>
          <c:order val="2"/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2'!$A$7:$A$52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2'!$AZ$7:$AZ$52</c:f>
              <c:numCache>
                <c:formatCode>0.000_ </c:formatCode>
                <c:ptCount val="46"/>
                <c:pt idx="0">
                  <c:v>1.0</c:v>
                </c:pt>
                <c:pt idx="1">
                  <c:v>0.798357831457791</c:v>
                </c:pt>
                <c:pt idx="2">
                  <c:v>0.667974047872145</c:v>
                </c:pt>
                <c:pt idx="3">
                  <c:v>0.517466368534878</c:v>
                </c:pt>
                <c:pt idx="4">
                  <c:v>0.371430666031304</c:v>
                </c:pt>
                <c:pt idx="5">
                  <c:v>0.246288625783512</c:v>
                </c:pt>
                <c:pt idx="6">
                  <c:v>0.150910890363256</c:v>
                </c:pt>
                <c:pt idx="7">
                  <c:v>0.0886697701697152</c:v>
                </c:pt>
                <c:pt idx="8">
                  <c:v>0.0554964993951834</c:v>
                </c:pt>
                <c:pt idx="9">
                  <c:v>0.0401011693119754</c:v>
                </c:pt>
                <c:pt idx="10">
                  <c:v>0.0342729372090466</c:v>
                </c:pt>
                <c:pt idx="11">
                  <c:v>0.0322935376269198</c:v>
                </c:pt>
                <c:pt idx="12">
                  <c:v>0.0315970822183937</c:v>
                </c:pt>
                <c:pt idx="13">
                  <c:v>0.031193871192405</c:v>
                </c:pt>
                <c:pt idx="14">
                  <c:v>0.031193871192405</c:v>
                </c:pt>
                <c:pt idx="15">
                  <c:v>0.0310472490011363</c:v>
                </c:pt>
                <c:pt idx="16">
                  <c:v>0.0309006268098677</c:v>
                </c:pt>
                <c:pt idx="17">
                  <c:v>0.0306440379751475</c:v>
                </c:pt>
                <c:pt idx="18">
                  <c:v>0.0306806935229647</c:v>
                </c:pt>
                <c:pt idx="19">
                  <c:v>0.0305707268795132</c:v>
                </c:pt>
                <c:pt idx="20">
                  <c:v>0.0305707268795132</c:v>
                </c:pt>
                <c:pt idx="21">
                  <c:v>0.0303874491404274</c:v>
                </c:pt>
                <c:pt idx="22">
                  <c:v>0.0306073824273304</c:v>
                </c:pt>
                <c:pt idx="23">
                  <c:v>0.0304607602360617</c:v>
                </c:pt>
                <c:pt idx="24">
                  <c:v>0.0304974157838789</c:v>
                </c:pt>
                <c:pt idx="25">
                  <c:v>0.0303874491404274</c:v>
                </c:pt>
                <c:pt idx="26">
                  <c:v>0.0304607602360617</c:v>
                </c:pt>
                <c:pt idx="27">
                  <c:v>0.0302408269491587</c:v>
                </c:pt>
                <c:pt idx="28">
                  <c:v>0.0301675158535244</c:v>
                </c:pt>
                <c:pt idx="29">
                  <c:v>0.0301308603057073</c:v>
                </c:pt>
                <c:pt idx="30">
                  <c:v>0.0301675158535244</c:v>
                </c:pt>
                <c:pt idx="31">
                  <c:v>0.0300575492100729</c:v>
                </c:pt>
                <c:pt idx="32">
                  <c:v>0.0300942047578901</c:v>
                </c:pt>
                <c:pt idx="33">
                  <c:v>0.0300942047578901</c:v>
                </c:pt>
                <c:pt idx="34">
                  <c:v>0.0299475825666215</c:v>
                </c:pt>
                <c:pt idx="35">
                  <c:v>0.0300575492100729</c:v>
                </c:pt>
                <c:pt idx="36">
                  <c:v>0.0301308603057073</c:v>
                </c:pt>
                <c:pt idx="37">
                  <c:v>0.0300208936622558</c:v>
                </c:pt>
                <c:pt idx="38">
                  <c:v>0.0299109270188043</c:v>
                </c:pt>
                <c:pt idx="39">
                  <c:v>0.0299475825666215</c:v>
                </c:pt>
                <c:pt idx="40">
                  <c:v>0.0299109270188043</c:v>
                </c:pt>
                <c:pt idx="41">
                  <c:v>0.0297643048275356</c:v>
                </c:pt>
                <c:pt idx="42">
                  <c:v>0.02983761592317</c:v>
                </c:pt>
                <c:pt idx="43">
                  <c:v>0.0297643048275356</c:v>
                </c:pt>
                <c:pt idx="44">
                  <c:v>0.0297643048275356</c:v>
                </c:pt>
                <c:pt idx="45">
                  <c:v>0.0297276492797185</c:v>
                </c:pt>
              </c:numCache>
            </c:numRef>
          </c:yVal>
          <c:smooth val="0"/>
        </c:ser>
        <c:ser>
          <c:idx val="3"/>
          <c:order val="3"/>
          <c:spPr>
            <a:ln w="28575">
              <a:noFill/>
            </a:ln>
          </c:spPr>
          <c:marker>
            <c:symbol val="circle"/>
            <c:size val="3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2'!$A$7:$A$52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2'!$BA$7:$BA$52</c:f>
              <c:numCache>
                <c:formatCode>0.000_ </c:formatCode>
                <c:ptCount val="46"/>
                <c:pt idx="0">
                  <c:v>1.0</c:v>
                </c:pt>
                <c:pt idx="1">
                  <c:v>0.790732600732601</c:v>
                </c:pt>
                <c:pt idx="2">
                  <c:v>0.657948717948718</c:v>
                </c:pt>
                <c:pt idx="3">
                  <c:v>0.504688644688645</c:v>
                </c:pt>
                <c:pt idx="4">
                  <c:v>0.359413919413919</c:v>
                </c:pt>
                <c:pt idx="5">
                  <c:v>0.237252747252747</c:v>
                </c:pt>
                <c:pt idx="6">
                  <c:v>0.144578754578755</c:v>
                </c:pt>
                <c:pt idx="7">
                  <c:v>0.0854212454212454</c:v>
                </c:pt>
                <c:pt idx="8">
                  <c:v>0.0535531135531135</c:v>
                </c:pt>
                <c:pt idx="9">
                  <c:v>0.0395604395604395</c:v>
                </c:pt>
                <c:pt idx="10">
                  <c:v>0.0342857142857143</c:v>
                </c:pt>
                <c:pt idx="11">
                  <c:v>0.0321978021978022</c:v>
                </c:pt>
                <c:pt idx="12">
                  <c:v>0.0316849816849817</c:v>
                </c:pt>
                <c:pt idx="13">
                  <c:v>0.0312820512820513</c:v>
                </c:pt>
                <c:pt idx="14">
                  <c:v>0.031025641025641</c:v>
                </c:pt>
                <c:pt idx="15">
                  <c:v>0.0307692307692308</c:v>
                </c:pt>
                <c:pt idx="16">
                  <c:v>0.0305128205128205</c:v>
                </c:pt>
                <c:pt idx="17">
                  <c:v>0.0305494505494505</c:v>
                </c:pt>
                <c:pt idx="18">
                  <c:v>0.0303663003663004</c:v>
                </c:pt>
                <c:pt idx="19">
                  <c:v>0.0302197802197802</c:v>
                </c:pt>
                <c:pt idx="20">
                  <c:v>0.0301465201465201</c:v>
                </c:pt>
                <c:pt idx="21">
                  <c:v>0.03003663003663</c:v>
                </c:pt>
                <c:pt idx="22">
                  <c:v>0.03003663003663</c:v>
                </c:pt>
                <c:pt idx="23">
                  <c:v>0.03003663003663</c:v>
                </c:pt>
                <c:pt idx="24">
                  <c:v>0.0298168498168498</c:v>
                </c:pt>
                <c:pt idx="25">
                  <c:v>0.0297802197802198</c:v>
                </c:pt>
                <c:pt idx="26">
                  <c:v>0.0297069597069597</c:v>
                </c:pt>
                <c:pt idx="27">
                  <c:v>0.0297069597069597</c:v>
                </c:pt>
                <c:pt idx="28">
                  <c:v>0.0296703296703297</c:v>
                </c:pt>
                <c:pt idx="29">
                  <c:v>0.0296336996336996</c:v>
                </c:pt>
                <c:pt idx="30">
                  <c:v>0.0295970695970696</c:v>
                </c:pt>
                <c:pt idx="31">
                  <c:v>0.0294871794871795</c:v>
                </c:pt>
                <c:pt idx="32">
                  <c:v>0.0294139194139194</c:v>
                </c:pt>
                <c:pt idx="33">
                  <c:v>0.0294871794871795</c:v>
                </c:pt>
                <c:pt idx="34">
                  <c:v>0.0292673992673993</c:v>
                </c:pt>
                <c:pt idx="35">
                  <c:v>0.0293772893772894</c:v>
                </c:pt>
                <c:pt idx="36">
                  <c:v>0.0292673992673993</c:v>
                </c:pt>
                <c:pt idx="37">
                  <c:v>0.0291941391941392</c:v>
                </c:pt>
                <c:pt idx="38">
                  <c:v>0.0292673992673993</c:v>
                </c:pt>
                <c:pt idx="39">
                  <c:v>0.0290842490842491</c:v>
                </c:pt>
                <c:pt idx="40">
                  <c:v>0.0293040293040293</c:v>
                </c:pt>
                <c:pt idx="41">
                  <c:v>0.0291941391941392</c:v>
                </c:pt>
                <c:pt idx="42">
                  <c:v>0.0292307692307692</c:v>
                </c:pt>
                <c:pt idx="43">
                  <c:v>0.0291941391941392</c:v>
                </c:pt>
                <c:pt idx="44">
                  <c:v>0.0290842490842491</c:v>
                </c:pt>
                <c:pt idx="45">
                  <c:v>0.0292673992673993</c:v>
                </c:pt>
              </c:numCache>
            </c:numRef>
          </c:yVal>
          <c:smooth val="0"/>
        </c:ser>
        <c:ser>
          <c:idx val="8"/>
          <c:order val="4"/>
          <c:spPr>
            <a:ln w="3175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'データ処理シート No. 4'!$A$6:$A$51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4'!$C$6:$C$51</c:f>
              <c:numCache>
                <c:formatCode>0.0000_ </c:formatCode>
                <c:ptCount val="46"/>
                <c:pt idx="0">
                  <c:v>1.0</c:v>
                </c:pt>
                <c:pt idx="1">
                  <c:v>0.980886140016295</c:v>
                </c:pt>
                <c:pt idx="2">
                  <c:v>0.981798750148178</c:v>
                </c:pt>
                <c:pt idx="3">
                  <c:v>0.976241235348349</c:v>
                </c:pt>
                <c:pt idx="4">
                  <c:v>0.966328471721478</c:v>
                </c:pt>
                <c:pt idx="5">
                  <c:v>0.932415862345157</c:v>
                </c:pt>
                <c:pt idx="6">
                  <c:v>0.796267280231768</c:v>
                </c:pt>
                <c:pt idx="7">
                  <c:v>0.597431373636583</c:v>
                </c:pt>
                <c:pt idx="8">
                  <c:v>0.404784089520715</c:v>
                </c:pt>
                <c:pt idx="9">
                  <c:v>0.249955019304464</c:v>
                </c:pt>
                <c:pt idx="10">
                  <c:v>0.141805381624876</c:v>
                </c:pt>
                <c:pt idx="11">
                  <c:v>0.0785966053562621</c:v>
                </c:pt>
                <c:pt idx="12">
                  <c:v>0.0487680893911308</c:v>
                </c:pt>
                <c:pt idx="13">
                  <c:v>0.0372462873657154</c:v>
                </c:pt>
                <c:pt idx="14">
                  <c:v>0.033365227599081</c:v>
                </c:pt>
                <c:pt idx="15">
                  <c:v>0.032051930503026</c:v>
                </c:pt>
                <c:pt idx="16">
                  <c:v>0.0317023164388857</c:v>
                </c:pt>
                <c:pt idx="17">
                  <c:v>0.0314274374999591</c:v>
                </c:pt>
                <c:pt idx="18">
                  <c:v>0.031243802647372</c:v>
                </c:pt>
                <c:pt idx="19">
                  <c:v>0.0312611124796036</c:v>
                </c:pt>
                <c:pt idx="20">
                  <c:v>0.0311710655183822</c:v>
                </c:pt>
                <c:pt idx="21">
                  <c:v>0.0311148554500329</c:v>
                </c:pt>
                <c:pt idx="22">
                  <c:v>0.0310608948339533</c:v>
                </c:pt>
                <c:pt idx="23">
                  <c:v>0.0309404758240151</c:v>
                </c:pt>
                <c:pt idx="24">
                  <c:v>0.0309402328804843</c:v>
                </c:pt>
                <c:pt idx="25">
                  <c:v>0.0308946478582634</c:v>
                </c:pt>
                <c:pt idx="26">
                  <c:v>0.0307940024629434</c:v>
                </c:pt>
                <c:pt idx="27">
                  <c:v>0.0306464085270143</c:v>
                </c:pt>
                <c:pt idx="28">
                  <c:v>0.0306644393942623</c:v>
                </c:pt>
                <c:pt idx="29">
                  <c:v>0.0307293342463228</c:v>
                </c:pt>
                <c:pt idx="30">
                  <c:v>0.0306283387424137</c:v>
                </c:pt>
                <c:pt idx="31">
                  <c:v>0.0306013490261469</c:v>
                </c:pt>
                <c:pt idx="32">
                  <c:v>0.0305451389577975</c:v>
                </c:pt>
                <c:pt idx="33">
                  <c:v>0.0304906904532725</c:v>
                </c:pt>
                <c:pt idx="34">
                  <c:v>0.0305100600183027</c:v>
                </c:pt>
                <c:pt idx="35">
                  <c:v>0.0304177038696209</c:v>
                </c:pt>
                <c:pt idx="36">
                  <c:v>0.0303335647171033</c:v>
                </c:pt>
                <c:pt idx="37">
                  <c:v>0.0302875658483345</c:v>
                </c:pt>
                <c:pt idx="38">
                  <c:v>0.0302880479425882</c:v>
                </c:pt>
                <c:pt idx="39">
                  <c:v>0.0303064146117185</c:v>
                </c:pt>
                <c:pt idx="40">
                  <c:v>0.0302974537613158</c:v>
                </c:pt>
                <c:pt idx="41">
                  <c:v>0.0302507955941051</c:v>
                </c:pt>
                <c:pt idx="42">
                  <c:v>0.0302239298579669</c:v>
                </c:pt>
                <c:pt idx="43">
                  <c:v>0.0301688669765047</c:v>
                </c:pt>
                <c:pt idx="44">
                  <c:v>0.0301509003541946</c:v>
                </c:pt>
                <c:pt idx="45">
                  <c:v>0.0300399775129723</c:v>
                </c:pt>
              </c:numCache>
            </c:numRef>
          </c:yVal>
          <c:smooth val="0"/>
        </c:ser>
        <c:ser>
          <c:idx val="9"/>
          <c:order val="5"/>
          <c:spPr>
            <a:ln w="3175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'データ処理シート No. 4'!$A$6:$A$51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4'!$F$6:$F$51</c:f>
              <c:numCache>
                <c:formatCode>0.0000_ </c:formatCode>
                <c:ptCount val="46"/>
                <c:pt idx="0">
                  <c:v>1.0</c:v>
                </c:pt>
                <c:pt idx="1">
                  <c:v>0.987335779505021</c:v>
                </c:pt>
                <c:pt idx="2">
                  <c:v>0.989029648594028</c:v>
                </c:pt>
                <c:pt idx="3">
                  <c:v>0.986660666111892</c:v>
                </c:pt>
                <c:pt idx="4">
                  <c:v>0.988333154331232</c:v>
                </c:pt>
                <c:pt idx="5">
                  <c:v>0.987465250656021</c:v>
                </c:pt>
                <c:pt idx="6">
                  <c:v>0.986445867277293</c:v>
                </c:pt>
                <c:pt idx="7">
                  <c:v>0.985867951432382</c:v>
                </c:pt>
                <c:pt idx="8">
                  <c:v>0.986256242340082</c:v>
                </c:pt>
                <c:pt idx="9">
                  <c:v>0.987113910332471</c:v>
                </c:pt>
                <c:pt idx="10">
                  <c:v>0.986188896226656</c:v>
                </c:pt>
                <c:pt idx="11">
                  <c:v>0.985174380948708</c:v>
                </c:pt>
                <c:pt idx="12">
                  <c:v>0.984542024813187</c:v>
                </c:pt>
                <c:pt idx="13">
                  <c:v>0.986375271316542</c:v>
                </c:pt>
                <c:pt idx="14">
                  <c:v>0.986504438061061</c:v>
                </c:pt>
                <c:pt idx="15">
                  <c:v>0.984915202661895</c:v>
                </c:pt>
                <c:pt idx="16">
                  <c:v>0.983816467536038</c:v>
                </c:pt>
                <c:pt idx="17">
                  <c:v>0.982235834532109</c:v>
                </c:pt>
                <c:pt idx="18">
                  <c:v>0.980886645221966</c:v>
                </c:pt>
                <c:pt idx="19">
                  <c:v>0.978720359928037</c:v>
                </c:pt>
                <c:pt idx="20">
                  <c:v>0.972369026506293</c:v>
                </c:pt>
                <c:pt idx="21">
                  <c:v>0.957401925382612</c:v>
                </c:pt>
                <c:pt idx="22">
                  <c:v>0.873117527809417</c:v>
                </c:pt>
                <c:pt idx="23">
                  <c:v>0.640777231956223</c:v>
                </c:pt>
                <c:pt idx="24">
                  <c:v>0.404804218678563</c:v>
                </c:pt>
                <c:pt idx="25">
                  <c:v>0.229174691725437</c:v>
                </c:pt>
                <c:pt idx="26">
                  <c:v>0.120022701970035</c:v>
                </c:pt>
                <c:pt idx="27">
                  <c:v>0.0648652042353324</c:v>
                </c:pt>
                <c:pt idx="28">
                  <c:v>0.0422329539673425</c:v>
                </c:pt>
                <c:pt idx="29">
                  <c:v>0.0343567295170094</c:v>
                </c:pt>
                <c:pt idx="30">
                  <c:v>0.0318284493248231</c:v>
                </c:pt>
                <c:pt idx="31">
                  <c:v>0.0310632475394085</c:v>
                </c:pt>
                <c:pt idx="32">
                  <c:v>0.0307585552341157</c:v>
                </c:pt>
                <c:pt idx="33">
                  <c:v>0.0307038869412866</c:v>
                </c:pt>
                <c:pt idx="34">
                  <c:v>0.0306112495525413</c:v>
                </c:pt>
                <c:pt idx="35">
                  <c:v>0.0305008306408265</c:v>
                </c:pt>
                <c:pt idx="36">
                  <c:v>0.0305563860573699</c:v>
                </c:pt>
                <c:pt idx="37">
                  <c:v>0.030574177946665</c:v>
                </c:pt>
                <c:pt idx="38">
                  <c:v>0.0305291163977979</c:v>
                </c:pt>
                <c:pt idx="39">
                  <c:v>0.0303990976920571</c:v>
                </c:pt>
                <c:pt idx="40">
                  <c:v>0.0304366549483881</c:v>
                </c:pt>
                <c:pt idx="41">
                  <c:v>0.0302620153925692</c:v>
                </c:pt>
                <c:pt idx="42">
                  <c:v>0.0303066717560252</c:v>
                </c:pt>
                <c:pt idx="43">
                  <c:v>0.0302803104971591</c:v>
                </c:pt>
                <c:pt idx="44">
                  <c:v>0.0302333947774265</c:v>
                </c:pt>
                <c:pt idx="45">
                  <c:v>0.030289614026267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39709232"/>
        <c:axId val="1739713152"/>
      </c:scatterChart>
      <c:valAx>
        <c:axId val="1739709232"/>
        <c:scaling>
          <c:orientation val="minMax"/>
          <c:max val="90.0"/>
          <c:min val="0.0"/>
        </c:scaling>
        <c:delete val="1"/>
        <c:axPos val="b"/>
        <c:numFmt formatCode="General" sourceLinked="1"/>
        <c:majorTickMark val="out"/>
        <c:minorTickMark val="none"/>
        <c:tickLblPos val="nextTo"/>
        <c:crossAx val="1739713152"/>
        <c:crosses val="autoZero"/>
        <c:crossBetween val="midCat"/>
      </c:valAx>
      <c:valAx>
        <c:axId val="1739713152"/>
        <c:scaling>
          <c:orientation val="minMax"/>
        </c:scaling>
        <c:delete val="1"/>
        <c:axPos val="l"/>
        <c:numFmt formatCode="0.000_ " sourceLinked="1"/>
        <c:majorTickMark val="out"/>
        <c:minorTickMark val="none"/>
        <c:tickLblPos val="nextTo"/>
        <c:crossAx val="1739709232"/>
        <c:crosses val="autoZero"/>
        <c:crossBetween val="midCat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/>
    <c:pageMargins b="0.75" l="0.7" r="0.7" t="0.75" header="0.512" footer="0.512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0738637900552717"/>
          <c:y val="0.13461585863269"/>
          <c:w val="0.852274500637749"/>
          <c:h val="0.730771804006033"/>
        </c:manualLayout>
      </c:layout>
      <c:scatterChart>
        <c:scatterStyle val="lineMarker"/>
        <c:varyColors val="0"/>
        <c:ser>
          <c:idx val="8"/>
          <c:order val="0"/>
          <c:spPr>
            <a:ln w="3175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'データ処理シート No. 4'!$A$6:$A$51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4'!$C$6:$C$51</c:f>
              <c:numCache>
                <c:formatCode>0.0000_ </c:formatCode>
                <c:ptCount val="46"/>
                <c:pt idx="0">
                  <c:v>1.0</c:v>
                </c:pt>
                <c:pt idx="1">
                  <c:v>0.980886140016295</c:v>
                </c:pt>
                <c:pt idx="2">
                  <c:v>0.981798750148178</c:v>
                </c:pt>
                <c:pt idx="3">
                  <c:v>0.976241235348349</c:v>
                </c:pt>
                <c:pt idx="4">
                  <c:v>0.966328471721478</c:v>
                </c:pt>
                <c:pt idx="5">
                  <c:v>0.932415862345157</c:v>
                </c:pt>
                <c:pt idx="6">
                  <c:v>0.796267280231768</c:v>
                </c:pt>
                <c:pt idx="7">
                  <c:v>0.597431373636583</c:v>
                </c:pt>
                <c:pt idx="8">
                  <c:v>0.404784089520715</c:v>
                </c:pt>
                <c:pt idx="9">
                  <c:v>0.249955019304464</c:v>
                </c:pt>
                <c:pt idx="10">
                  <c:v>0.141805381624876</c:v>
                </c:pt>
                <c:pt idx="11">
                  <c:v>0.0785966053562621</c:v>
                </c:pt>
                <c:pt idx="12">
                  <c:v>0.0487680893911308</c:v>
                </c:pt>
                <c:pt idx="13">
                  <c:v>0.0372462873657154</c:v>
                </c:pt>
                <c:pt idx="14">
                  <c:v>0.033365227599081</c:v>
                </c:pt>
                <c:pt idx="15">
                  <c:v>0.032051930503026</c:v>
                </c:pt>
                <c:pt idx="16">
                  <c:v>0.0317023164388857</c:v>
                </c:pt>
                <c:pt idx="17">
                  <c:v>0.0314274374999591</c:v>
                </c:pt>
                <c:pt idx="18">
                  <c:v>0.031243802647372</c:v>
                </c:pt>
                <c:pt idx="19">
                  <c:v>0.0312611124796036</c:v>
                </c:pt>
                <c:pt idx="20">
                  <c:v>0.0311710655183822</c:v>
                </c:pt>
                <c:pt idx="21">
                  <c:v>0.0311148554500329</c:v>
                </c:pt>
                <c:pt idx="22">
                  <c:v>0.0310608948339533</c:v>
                </c:pt>
                <c:pt idx="23">
                  <c:v>0.0309404758240151</c:v>
                </c:pt>
                <c:pt idx="24">
                  <c:v>0.0309402328804843</c:v>
                </c:pt>
                <c:pt idx="25">
                  <c:v>0.0308946478582634</c:v>
                </c:pt>
                <c:pt idx="26">
                  <c:v>0.0307940024629434</c:v>
                </c:pt>
                <c:pt idx="27">
                  <c:v>0.0306464085270143</c:v>
                </c:pt>
                <c:pt idx="28">
                  <c:v>0.0306644393942623</c:v>
                </c:pt>
                <c:pt idx="29">
                  <c:v>0.0307293342463228</c:v>
                </c:pt>
                <c:pt idx="30">
                  <c:v>0.0306283387424137</c:v>
                </c:pt>
                <c:pt idx="31">
                  <c:v>0.0306013490261469</c:v>
                </c:pt>
                <c:pt idx="32">
                  <c:v>0.0305451389577975</c:v>
                </c:pt>
                <c:pt idx="33">
                  <c:v>0.0304906904532725</c:v>
                </c:pt>
                <c:pt idx="34">
                  <c:v>0.0305100600183027</c:v>
                </c:pt>
                <c:pt idx="35">
                  <c:v>0.0304177038696209</c:v>
                </c:pt>
                <c:pt idx="36">
                  <c:v>0.0303335647171033</c:v>
                </c:pt>
                <c:pt idx="37">
                  <c:v>0.0302875658483345</c:v>
                </c:pt>
                <c:pt idx="38">
                  <c:v>0.0302880479425882</c:v>
                </c:pt>
                <c:pt idx="39">
                  <c:v>0.0303064146117185</c:v>
                </c:pt>
                <c:pt idx="40">
                  <c:v>0.0302974537613158</c:v>
                </c:pt>
                <c:pt idx="41">
                  <c:v>0.0302507955941051</c:v>
                </c:pt>
                <c:pt idx="42">
                  <c:v>0.0302239298579669</c:v>
                </c:pt>
                <c:pt idx="43">
                  <c:v>0.0301688669765047</c:v>
                </c:pt>
                <c:pt idx="44">
                  <c:v>0.0301509003541946</c:v>
                </c:pt>
                <c:pt idx="45">
                  <c:v>0.0300399775129723</c:v>
                </c:pt>
              </c:numCache>
            </c:numRef>
          </c:yVal>
          <c:smooth val="0"/>
        </c:ser>
        <c:ser>
          <c:idx val="9"/>
          <c:order val="1"/>
          <c:spPr>
            <a:ln w="3175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'データ処理シート No. 4'!$A$6:$A$51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4'!$F$6:$F$51</c:f>
              <c:numCache>
                <c:formatCode>0.0000_ </c:formatCode>
                <c:ptCount val="46"/>
                <c:pt idx="0">
                  <c:v>1.0</c:v>
                </c:pt>
                <c:pt idx="1">
                  <c:v>0.987335779505021</c:v>
                </c:pt>
                <c:pt idx="2">
                  <c:v>0.989029648594028</c:v>
                </c:pt>
                <c:pt idx="3">
                  <c:v>0.986660666111892</c:v>
                </c:pt>
                <c:pt idx="4">
                  <c:v>0.988333154331232</c:v>
                </c:pt>
                <c:pt idx="5">
                  <c:v>0.987465250656021</c:v>
                </c:pt>
                <c:pt idx="6">
                  <c:v>0.986445867277293</c:v>
                </c:pt>
                <c:pt idx="7">
                  <c:v>0.985867951432382</c:v>
                </c:pt>
                <c:pt idx="8">
                  <c:v>0.986256242340082</c:v>
                </c:pt>
                <c:pt idx="9">
                  <c:v>0.987113910332471</c:v>
                </c:pt>
                <c:pt idx="10">
                  <c:v>0.986188896226656</c:v>
                </c:pt>
                <c:pt idx="11">
                  <c:v>0.985174380948708</c:v>
                </c:pt>
                <c:pt idx="12">
                  <c:v>0.984542024813187</c:v>
                </c:pt>
                <c:pt idx="13">
                  <c:v>0.986375271316542</c:v>
                </c:pt>
                <c:pt idx="14">
                  <c:v>0.986504438061061</c:v>
                </c:pt>
                <c:pt idx="15">
                  <c:v>0.984915202661895</c:v>
                </c:pt>
                <c:pt idx="16">
                  <c:v>0.983816467536038</c:v>
                </c:pt>
                <c:pt idx="17">
                  <c:v>0.982235834532109</c:v>
                </c:pt>
                <c:pt idx="18">
                  <c:v>0.980886645221966</c:v>
                </c:pt>
                <c:pt idx="19">
                  <c:v>0.978720359928037</c:v>
                </c:pt>
                <c:pt idx="20">
                  <c:v>0.972369026506293</c:v>
                </c:pt>
                <c:pt idx="21">
                  <c:v>0.957401925382612</c:v>
                </c:pt>
                <c:pt idx="22">
                  <c:v>0.873117527809417</c:v>
                </c:pt>
                <c:pt idx="23">
                  <c:v>0.640777231956223</c:v>
                </c:pt>
                <c:pt idx="24">
                  <c:v>0.404804218678563</c:v>
                </c:pt>
                <c:pt idx="25">
                  <c:v>0.229174691725437</c:v>
                </c:pt>
                <c:pt idx="26">
                  <c:v>0.120022701970035</c:v>
                </c:pt>
                <c:pt idx="27">
                  <c:v>0.0648652042353324</c:v>
                </c:pt>
                <c:pt idx="28">
                  <c:v>0.0422329539673425</c:v>
                </c:pt>
                <c:pt idx="29">
                  <c:v>0.0343567295170094</c:v>
                </c:pt>
                <c:pt idx="30">
                  <c:v>0.0318284493248231</c:v>
                </c:pt>
                <c:pt idx="31">
                  <c:v>0.0310632475394085</c:v>
                </c:pt>
                <c:pt idx="32">
                  <c:v>0.0307585552341157</c:v>
                </c:pt>
                <c:pt idx="33">
                  <c:v>0.0307038869412866</c:v>
                </c:pt>
                <c:pt idx="34">
                  <c:v>0.0306112495525413</c:v>
                </c:pt>
                <c:pt idx="35">
                  <c:v>0.0305008306408265</c:v>
                </c:pt>
                <c:pt idx="36">
                  <c:v>0.0305563860573699</c:v>
                </c:pt>
                <c:pt idx="37">
                  <c:v>0.030574177946665</c:v>
                </c:pt>
                <c:pt idx="38">
                  <c:v>0.0305291163977979</c:v>
                </c:pt>
                <c:pt idx="39">
                  <c:v>0.0303990976920571</c:v>
                </c:pt>
                <c:pt idx="40">
                  <c:v>0.0304366549483881</c:v>
                </c:pt>
                <c:pt idx="41">
                  <c:v>0.0302620153925692</c:v>
                </c:pt>
                <c:pt idx="42">
                  <c:v>0.0303066717560252</c:v>
                </c:pt>
                <c:pt idx="43">
                  <c:v>0.0302803104971591</c:v>
                </c:pt>
                <c:pt idx="44">
                  <c:v>0.0302333947774265</c:v>
                </c:pt>
                <c:pt idx="45">
                  <c:v>0.030289614026267</c:v>
                </c:pt>
              </c:numCache>
            </c:numRef>
          </c:yVal>
          <c:smooth val="0"/>
        </c:ser>
        <c:ser>
          <c:idx val="0"/>
          <c:order val="2"/>
          <c:spPr>
            <a:ln w="28575">
              <a:noFill/>
            </a:ln>
          </c:spPr>
          <c:marker>
            <c:symbol val="square"/>
            <c:size val="3"/>
            <c:spPr>
              <a:solidFill>
                <a:schemeClr val="tx1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2'!$A$7:$A$52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2'!$BB$7:$BB$52</c:f>
              <c:numCache>
                <c:formatCode>0.000_ </c:formatCode>
                <c:ptCount val="46"/>
                <c:pt idx="0">
                  <c:v>1.0</c:v>
                </c:pt>
                <c:pt idx="1">
                  <c:v>0.806411430664957</c:v>
                </c:pt>
                <c:pt idx="2">
                  <c:v>0.684520974537461</c:v>
                </c:pt>
                <c:pt idx="3">
                  <c:v>0.532551749404653</c:v>
                </c:pt>
                <c:pt idx="4">
                  <c:v>0.384209562190877</c:v>
                </c:pt>
                <c:pt idx="5">
                  <c:v>0.255468034438542</c:v>
                </c:pt>
                <c:pt idx="6">
                  <c:v>0.157354826891372</c:v>
                </c:pt>
                <c:pt idx="7">
                  <c:v>0.092727605788606</c:v>
                </c:pt>
                <c:pt idx="8">
                  <c:v>0.0574097820113574</c:v>
                </c:pt>
                <c:pt idx="9">
                  <c:v>0.0415827074555779</c:v>
                </c:pt>
                <c:pt idx="10">
                  <c:v>0.0355010075105331</c:v>
                </c:pt>
                <c:pt idx="11">
                  <c:v>0.0335226231910606</c:v>
                </c:pt>
                <c:pt idx="12">
                  <c:v>0.0327898882579227</c:v>
                </c:pt>
                <c:pt idx="13">
                  <c:v>0.0324235207913537</c:v>
                </c:pt>
                <c:pt idx="14">
                  <c:v>0.0324235207913537</c:v>
                </c:pt>
                <c:pt idx="15">
                  <c:v>0.0319472430848141</c:v>
                </c:pt>
                <c:pt idx="16">
                  <c:v>0.0321304268180985</c:v>
                </c:pt>
                <c:pt idx="17">
                  <c:v>0.0318739695915003</c:v>
                </c:pt>
                <c:pt idx="18">
                  <c:v>0.0317274226048727</c:v>
                </c:pt>
                <c:pt idx="19">
                  <c:v>0.0316907858582158</c:v>
                </c:pt>
                <c:pt idx="20">
                  <c:v>0.0316541491115589</c:v>
                </c:pt>
                <c:pt idx="21">
                  <c:v>0.031617512364902</c:v>
                </c:pt>
                <c:pt idx="22">
                  <c:v>0.0314343286316175</c:v>
                </c:pt>
                <c:pt idx="23">
                  <c:v>0.0313610551383037</c:v>
                </c:pt>
                <c:pt idx="24">
                  <c:v>0.031251144898333</c:v>
                </c:pt>
                <c:pt idx="25">
                  <c:v>0.0310313244183916</c:v>
                </c:pt>
                <c:pt idx="26">
                  <c:v>0.0310679611650485</c:v>
                </c:pt>
                <c:pt idx="27">
                  <c:v>0.0308481406851072</c:v>
                </c:pt>
                <c:pt idx="28">
                  <c:v>0.0308847774317641</c:v>
                </c:pt>
                <c:pt idx="29">
                  <c:v>0.0310679611650485</c:v>
                </c:pt>
                <c:pt idx="30">
                  <c:v>0.0307382304451365</c:v>
                </c:pt>
                <c:pt idx="31">
                  <c:v>0.0308115039384503</c:v>
                </c:pt>
                <c:pt idx="32">
                  <c:v>0.0307748671917934</c:v>
                </c:pt>
                <c:pt idx="33">
                  <c:v>0.030555046711852</c:v>
                </c:pt>
                <c:pt idx="34">
                  <c:v>0.0307382304451365</c:v>
                </c:pt>
                <c:pt idx="35">
                  <c:v>0.0306649569518227</c:v>
                </c:pt>
                <c:pt idx="36">
                  <c:v>0.0305184099651951</c:v>
                </c:pt>
                <c:pt idx="37">
                  <c:v>0.0305916834585089</c:v>
                </c:pt>
                <c:pt idx="38">
                  <c:v>0.0305184099651951</c:v>
                </c:pt>
                <c:pt idx="39">
                  <c:v>0.0304451364718813</c:v>
                </c:pt>
                <c:pt idx="40">
                  <c:v>0.0307015936984796</c:v>
                </c:pt>
                <c:pt idx="41">
                  <c:v>0.0305916834585089</c:v>
                </c:pt>
                <c:pt idx="42">
                  <c:v>0.030555046711852</c:v>
                </c:pt>
                <c:pt idx="43">
                  <c:v>0.0305916834585089</c:v>
                </c:pt>
                <c:pt idx="44">
                  <c:v>0.0304084997252244</c:v>
                </c:pt>
                <c:pt idx="45">
                  <c:v>0.0304084997252244</c:v>
                </c:pt>
              </c:numCache>
            </c:numRef>
          </c:yVal>
          <c:smooth val="0"/>
        </c:ser>
        <c:ser>
          <c:idx val="1"/>
          <c:order val="3"/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2'!$A$7:$A$52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2'!$BC$7:$BC$52</c:f>
              <c:numCache>
                <c:formatCode>0.000_ </c:formatCode>
                <c:ptCount val="46"/>
                <c:pt idx="0">
                  <c:v>1.0</c:v>
                </c:pt>
                <c:pt idx="1">
                  <c:v>0.799890330835313</c:v>
                </c:pt>
                <c:pt idx="2">
                  <c:v>0.671979528422592</c:v>
                </c:pt>
                <c:pt idx="3">
                  <c:v>0.520160848108207</c:v>
                </c:pt>
                <c:pt idx="4">
                  <c:v>0.372253701334308</c:v>
                </c:pt>
                <c:pt idx="5">
                  <c:v>0.247011515262292</c:v>
                </c:pt>
                <c:pt idx="6">
                  <c:v>0.151306890879181</c:v>
                </c:pt>
                <c:pt idx="7">
                  <c:v>0.0885030159020289</c:v>
                </c:pt>
                <c:pt idx="8">
                  <c:v>0.054944251507951</c:v>
                </c:pt>
                <c:pt idx="9">
                  <c:v>0.0398830195576677</c:v>
                </c:pt>
                <c:pt idx="10">
                  <c:v>0.034216779382197</c:v>
                </c:pt>
                <c:pt idx="11">
                  <c:v>0.0322427344178395</c:v>
                </c:pt>
                <c:pt idx="12">
                  <c:v>0.0316943885944069</c:v>
                </c:pt>
                <c:pt idx="13">
                  <c:v>0.0314019374885761</c:v>
                </c:pt>
                <c:pt idx="14">
                  <c:v>0.0313653811003473</c:v>
                </c:pt>
                <c:pt idx="15">
                  <c:v>0.0312557119356607</c:v>
                </c:pt>
                <c:pt idx="16">
                  <c:v>0.03096326082983</c:v>
                </c:pt>
                <c:pt idx="17">
                  <c:v>0.0311094863827454</c:v>
                </c:pt>
                <c:pt idx="18">
                  <c:v>0.0308901480533723</c:v>
                </c:pt>
                <c:pt idx="19">
                  <c:v>0.0308901480533723</c:v>
                </c:pt>
                <c:pt idx="20">
                  <c:v>0.03096326082983</c:v>
                </c:pt>
                <c:pt idx="21">
                  <c:v>0.03096326082983</c:v>
                </c:pt>
                <c:pt idx="22">
                  <c:v>0.0305245841710839</c:v>
                </c:pt>
                <c:pt idx="23">
                  <c:v>0.0307073661122281</c:v>
                </c:pt>
                <c:pt idx="24">
                  <c:v>0.0307073661122281</c:v>
                </c:pt>
                <c:pt idx="25">
                  <c:v>0.030488027782855</c:v>
                </c:pt>
                <c:pt idx="26">
                  <c:v>0.0304514713946262</c:v>
                </c:pt>
                <c:pt idx="27">
                  <c:v>0.030488027782855</c:v>
                </c:pt>
                <c:pt idx="28">
                  <c:v>0.0302321330652531</c:v>
                </c:pt>
                <c:pt idx="29">
                  <c:v>0.0302321330652531</c:v>
                </c:pt>
                <c:pt idx="30">
                  <c:v>0.0301590202887955</c:v>
                </c:pt>
                <c:pt idx="31">
                  <c:v>0.0301590202887955</c:v>
                </c:pt>
                <c:pt idx="32">
                  <c:v>0.0302321330652531</c:v>
                </c:pt>
                <c:pt idx="33">
                  <c:v>0.0301955766770243</c:v>
                </c:pt>
                <c:pt idx="34">
                  <c:v>0.0299396819594224</c:v>
                </c:pt>
                <c:pt idx="35">
                  <c:v>0.0300493511241089</c:v>
                </c:pt>
                <c:pt idx="36">
                  <c:v>0.0300859075123378</c:v>
                </c:pt>
                <c:pt idx="37">
                  <c:v>0.0303052458417108</c:v>
                </c:pt>
                <c:pt idx="38">
                  <c:v>0.0299396819594224</c:v>
                </c:pt>
                <c:pt idx="39">
                  <c:v>0.0299031255711936</c:v>
                </c:pt>
                <c:pt idx="40">
                  <c:v>0.0299762383476512</c:v>
                </c:pt>
                <c:pt idx="41">
                  <c:v>0.0299762383476512</c:v>
                </c:pt>
                <c:pt idx="42">
                  <c:v>0.0298300127947359</c:v>
                </c:pt>
                <c:pt idx="43">
                  <c:v>0.0299031255711936</c:v>
                </c:pt>
                <c:pt idx="44">
                  <c:v>0.0298300127947359</c:v>
                </c:pt>
                <c:pt idx="45">
                  <c:v>0.0300493511241089</c:v>
                </c:pt>
              </c:numCache>
            </c:numRef>
          </c:yVal>
          <c:smooth val="0"/>
        </c:ser>
        <c:ser>
          <c:idx val="2"/>
          <c:order val="4"/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2'!$A$7:$A$52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2'!$BD$7:$BD$52</c:f>
              <c:numCache>
                <c:formatCode>0.000_ </c:formatCode>
                <c:ptCount val="46"/>
                <c:pt idx="0">
                  <c:v>1.0</c:v>
                </c:pt>
                <c:pt idx="1">
                  <c:v>0.795222592091305</c:v>
                </c:pt>
                <c:pt idx="2">
                  <c:v>0.665069319969272</c:v>
                </c:pt>
                <c:pt idx="3">
                  <c:v>0.514394410505908</c:v>
                </c:pt>
                <c:pt idx="4">
                  <c:v>0.368072575630098</c:v>
                </c:pt>
                <c:pt idx="5">
                  <c:v>0.242857665435125</c:v>
                </c:pt>
                <c:pt idx="6">
                  <c:v>0.14840692102279</c:v>
                </c:pt>
                <c:pt idx="7">
                  <c:v>0.087463876797015</c:v>
                </c:pt>
                <c:pt idx="8">
                  <c:v>0.0543951421150821</c:v>
                </c:pt>
                <c:pt idx="9">
                  <c:v>0.0395800563339064</c:v>
                </c:pt>
                <c:pt idx="10">
                  <c:v>0.0340929875260636</c:v>
                </c:pt>
                <c:pt idx="11">
                  <c:v>0.0321542232139591</c:v>
                </c:pt>
                <c:pt idx="12">
                  <c:v>0.03142261403958</c:v>
                </c:pt>
                <c:pt idx="13">
                  <c:v>0.0310933899111095</c:v>
                </c:pt>
                <c:pt idx="14">
                  <c:v>0.0309470680762337</c:v>
                </c:pt>
                <c:pt idx="15">
                  <c:v>0.0309104876175147</c:v>
                </c:pt>
                <c:pt idx="16">
                  <c:v>0.0308739071587958</c:v>
                </c:pt>
                <c:pt idx="17">
                  <c:v>0.0308373267000768</c:v>
                </c:pt>
                <c:pt idx="18">
                  <c:v>0.0305081025716062</c:v>
                </c:pt>
                <c:pt idx="19">
                  <c:v>0.0305812634890441</c:v>
                </c:pt>
                <c:pt idx="20">
                  <c:v>0.0304715221128873</c:v>
                </c:pt>
                <c:pt idx="21">
                  <c:v>0.0303983611954494</c:v>
                </c:pt>
                <c:pt idx="22">
                  <c:v>0.0304349416541683</c:v>
                </c:pt>
                <c:pt idx="23">
                  <c:v>0.0303983611954494</c:v>
                </c:pt>
                <c:pt idx="24">
                  <c:v>0.0302886198192925</c:v>
                </c:pt>
                <c:pt idx="25">
                  <c:v>0.0303252002780115</c:v>
                </c:pt>
                <c:pt idx="26">
                  <c:v>0.0300691370669788</c:v>
                </c:pt>
                <c:pt idx="27">
                  <c:v>0.0301788784431357</c:v>
                </c:pt>
                <c:pt idx="28">
                  <c:v>0.0300325566082599</c:v>
                </c:pt>
                <c:pt idx="29">
                  <c:v>0.0301788784431357</c:v>
                </c:pt>
                <c:pt idx="30">
                  <c:v>0.0301057175256978</c:v>
                </c:pt>
                <c:pt idx="31">
                  <c:v>0.029959395690822</c:v>
                </c:pt>
                <c:pt idx="32">
                  <c:v>0.029959395690822</c:v>
                </c:pt>
                <c:pt idx="33">
                  <c:v>0.029922815232103</c:v>
                </c:pt>
                <c:pt idx="34">
                  <c:v>0.029922815232103</c:v>
                </c:pt>
                <c:pt idx="35">
                  <c:v>0.0299959761495409</c:v>
                </c:pt>
                <c:pt idx="36">
                  <c:v>0.029959395690822</c:v>
                </c:pt>
                <c:pt idx="37">
                  <c:v>0.029959395690822</c:v>
                </c:pt>
                <c:pt idx="38">
                  <c:v>0.0298496543146651</c:v>
                </c:pt>
                <c:pt idx="39">
                  <c:v>0.0295570106449135</c:v>
                </c:pt>
                <c:pt idx="40">
                  <c:v>0.0297399129385082</c:v>
                </c:pt>
                <c:pt idx="41">
                  <c:v>0.0297033324797893</c:v>
                </c:pt>
                <c:pt idx="42">
                  <c:v>0.0297399129385082</c:v>
                </c:pt>
                <c:pt idx="43">
                  <c:v>0.0295935911036324</c:v>
                </c:pt>
                <c:pt idx="44">
                  <c:v>0.0297033324797893</c:v>
                </c:pt>
                <c:pt idx="45">
                  <c:v>0.0295204301861945</c:v>
                </c:pt>
              </c:numCache>
            </c:numRef>
          </c:yVal>
          <c:smooth val="0"/>
        </c:ser>
        <c:ser>
          <c:idx val="3"/>
          <c:order val="5"/>
          <c:spPr>
            <a:ln w="28575">
              <a:noFill/>
            </a:ln>
          </c:spPr>
          <c:marker>
            <c:symbol val="circle"/>
            <c:size val="3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2'!$A$7:$A$52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2'!$BE$7:$BE$52</c:f>
              <c:numCache>
                <c:formatCode>0.000_ </c:formatCode>
                <c:ptCount val="46"/>
                <c:pt idx="0">
                  <c:v>1.0</c:v>
                </c:pt>
                <c:pt idx="1">
                  <c:v>0.775129839036429</c:v>
                </c:pt>
                <c:pt idx="2">
                  <c:v>0.64164425945707</c:v>
                </c:pt>
                <c:pt idx="3">
                  <c:v>0.489078787432318</c:v>
                </c:pt>
                <c:pt idx="4">
                  <c:v>0.344248406939482</c:v>
                </c:pt>
                <c:pt idx="5">
                  <c:v>0.224464989502376</c:v>
                </c:pt>
                <c:pt idx="6">
                  <c:v>0.135474603116137</c:v>
                </c:pt>
                <c:pt idx="7">
                  <c:v>0.0798924453939372</c:v>
                </c:pt>
                <c:pt idx="8">
                  <c:v>0.0513462742642455</c:v>
                </c:pt>
                <c:pt idx="9">
                  <c:v>0.0386386238903827</c:v>
                </c:pt>
                <c:pt idx="10">
                  <c:v>0.0339607352020332</c:v>
                </c:pt>
                <c:pt idx="11">
                  <c:v>0.0324505506648495</c:v>
                </c:pt>
                <c:pt idx="12">
                  <c:v>0.0318980441268555</c:v>
                </c:pt>
                <c:pt idx="13">
                  <c:v>0.0317138752808575</c:v>
                </c:pt>
                <c:pt idx="14">
                  <c:v>0.0315297064348595</c:v>
                </c:pt>
                <c:pt idx="15">
                  <c:v>0.0315297064348595</c:v>
                </c:pt>
                <c:pt idx="16">
                  <c:v>0.0314192051272607</c:v>
                </c:pt>
                <c:pt idx="17">
                  <c:v>0.0310877012044642</c:v>
                </c:pt>
                <c:pt idx="18">
                  <c:v>0.0310508674352646</c:v>
                </c:pt>
                <c:pt idx="19">
                  <c:v>0.0309771998968654</c:v>
                </c:pt>
                <c:pt idx="20">
                  <c:v>0.0309035323584662</c:v>
                </c:pt>
                <c:pt idx="21">
                  <c:v>0.0309403661276658</c:v>
                </c:pt>
                <c:pt idx="22">
                  <c:v>0.0307930310508674</c:v>
                </c:pt>
                <c:pt idx="23">
                  <c:v>0.0308666985892666</c:v>
                </c:pt>
                <c:pt idx="24">
                  <c:v>0.0305720284356698</c:v>
                </c:pt>
                <c:pt idx="25">
                  <c:v>0.0303878595896718</c:v>
                </c:pt>
                <c:pt idx="26">
                  <c:v>0.0303510258204722</c:v>
                </c:pt>
                <c:pt idx="27">
                  <c:v>0.0301668569744742</c:v>
                </c:pt>
                <c:pt idx="28">
                  <c:v>0.030277358282073</c:v>
                </c:pt>
                <c:pt idx="29">
                  <c:v>0.0300563556668754</c:v>
                </c:pt>
                <c:pt idx="30">
                  <c:v>0.030093189436075</c:v>
                </c:pt>
                <c:pt idx="31">
                  <c:v>0.0299826881284762</c:v>
                </c:pt>
                <c:pt idx="32">
                  <c:v>0.0301300232052746</c:v>
                </c:pt>
                <c:pt idx="33">
                  <c:v>0.0299826881284762</c:v>
                </c:pt>
                <c:pt idx="34">
                  <c:v>0.0300195218976758</c:v>
                </c:pt>
                <c:pt idx="35">
                  <c:v>0.0298353530516778</c:v>
                </c:pt>
                <c:pt idx="36">
                  <c:v>0.029909020590077</c:v>
                </c:pt>
                <c:pt idx="37">
                  <c:v>0.029724851744079</c:v>
                </c:pt>
                <c:pt idx="38">
                  <c:v>0.0297985192824782</c:v>
                </c:pt>
                <c:pt idx="39">
                  <c:v>0.0299826881284762</c:v>
                </c:pt>
                <c:pt idx="40">
                  <c:v>0.0298353530516778</c:v>
                </c:pt>
                <c:pt idx="41">
                  <c:v>0.0297616855132786</c:v>
                </c:pt>
                <c:pt idx="42">
                  <c:v>0.0296511842056798</c:v>
                </c:pt>
                <c:pt idx="43">
                  <c:v>0.0297616855132786</c:v>
                </c:pt>
                <c:pt idx="44">
                  <c:v>0.0297616855132786</c:v>
                </c:pt>
                <c:pt idx="45">
                  <c:v>0.029724851744079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39530000"/>
        <c:axId val="1739538576"/>
      </c:scatterChart>
      <c:valAx>
        <c:axId val="1739530000"/>
        <c:scaling>
          <c:orientation val="minMax"/>
          <c:max val="90.0"/>
          <c:min val="0.0"/>
        </c:scaling>
        <c:delete val="1"/>
        <c:axPos val="b"/>
        <c:numFmt formatCode="General" sourceLinked="1"/>
        <c:majorTickMark val="out"/>
        <c:minorTickMark val="none"/>
        <c:tickLblPos val="nextTo"/>
        <c:crossAx val="1739538576"/>
        <c:crosses val="autoZero"/>
        <c:crossBetween val="midCat"/>
      </c:valAx>
      <c:valAx>
        <c:axId val="1739538576"/>
        <c:scaling>
          <c:orientation val="minMax"/>
        </c:scaling>
        <c:delete val="1"/>
        <c:axPos val="l"/>
        <c:numFmt formatCode="0.0000_ " sourceLinked="1"/>
        <c:majorTickMark val="out"/>
        <c:minorTickMark val="none"/>
        <c:tickLblPos val="nextTo"/>
        <c:crossAx val="1739530000"/>
        <c:crosses val="autoZero"/>
        <c:crossBetween val="midCat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/>
    <c:pageMargins b="0.75" l="0.7" r="0.7" t="0.75" header="0.512" footer="0.512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0764705882352941"/>
          <c:y val="0.115385021685163"/>
          <c:w val="0.841176470588235"/>
          <c:h val="0.72115638553227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square"/>
            <c:size val="3"/>
            <c:spPr>
              <a:solidFill>
                <a:schemeClr val="tx1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2'!$A$7:$A$52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2'!$BF$7:$BF$52</c:f>
              <c:numCache>
                <c:formatCode>0.000_ </c:formatCode>
                <c:ptCount val="46"/>
                <c:pt idx="0">
                  <c:v>1.0</c:v>
                </c:pt>
                <c:pt idx="1">
                  <c:v>0.790093218789983</c:v>
                </c:pt>
                <c:pt idx="2">
                  <c:v>0.662511423871321</c:v>
                </c:pt>
                <c:pt idx="3">
                  <c:v>0.511460427709742</c:v>
                </c:pt>
                <c:pt idx="4">
                  <c:v>0.362895265947724</c:v>
                </c:pt>
                <c:pt idx="5">
                  <c:v>0.237872418205081</c:v>
                </c:pt>
                <c:pt idx="6">
                  <c:v>0.143520380186438</c:v>
                </c:pt>
                <c:pt idx="7">
                  <c:v>0.0831292268323889</c:v>
                </c:pt>
                <c:pt idx="8">
                  <c:v>0.0518004021202705</c:v>
                </c:pt>
                <c:pt idx="9">
                  <c:v>0.0383476512520563</c:v>
                </c:pt>
                <c:pt idx="10">
                  <c:v>0.0333394260647048</c:v>
                </c:pt>
                <c:pt idx="11">
                  <c:v>0.0319502833120088</c:v>
                </c:pt>
                <c:pt idx="12">
                  <c:v>0.0311825991592031</c:v>
                </c:pt>
                <c:pt idx="13">
                  <c:v>0.0308535916651435</c:v>
                </c:pt>
                <c:pt idx="14">
                  <c:v>0.0307804788886858</c:v>
                </c:pt>
                <c:pt idx="15">
                  <c:v>0.0307073661122281</c:v>
                </c:pt>
                <c:pt idx="16">
                  <c:v>0.0306342533357704</c:v>
                </c:pt>
                <c:pt idx="17">
                  <c:v>0.030488027782855</c:v>
                </c:pt>
                <c:pt idx="18">
                  <c:v>0.030488027782855</c:v>
                </c:pt>
                <c:pt idx="19">
                  <c:v>0.030488027782855</c:v>
                </c:pt>
                <c:pt idx="20">
                  <c:v>0.0303783586181685</c:v>
                </c:pt>
                <c:pt idx="21">
                  <c:v>0.0302321330652531</c:v>
                </c:pt>
                <c:pt idx="22">
                  <c:v>0.0301224639005666</c:v>
                </c:pt>
                <c:pt idx="23">
                  <c:v>0.0300127947358801</c:v>
                </c:pt>
                <c:pt idx="24">
                  <c:v>0.0301224639005666</c:v>
                </c:pt>
                <c:pt idx="25">
                  <c:v>0.0300127947358801</c:v>
                </c:pt>
                <c:pt idx="26">
                  <c:v>0.0299396819594224</c:v>
                </c:pt>
                <c:pt idx="27">
                  <c:v>0.0299762383476512</c:v>
                </c:pt>
                <c:pt idx="28">
                  <c:v>0.0299762383476512</c:v>
                </c:pt>
                <c:pt idx="29">
                  <c:v>0.0299031255711936</c:v>
                </c:pt>
                <c:pt idx="30">
                  <c:v>0.0299031255711936</c:v>
                </c:pt>
                <c:pt idx="31">
                  <c:v>0.0296106744653628</c:v>
                </c:pt>
                <c:pt idx="32">
                  <c:v>0.0297203436300493</c:v>
                </c:pt>
                <c:pt idx="33">
                  <c:v>0.0296837872418205</c:v>
                </c:pt>
                <c:pt idx="34">
                  <c:v>0.029793456406507</c:v>
                </c:pt>
                <c:pt idx="35">
                  <c:v>0.0297203436300493</c:v>
                </c:pt>
                <c:pt idx="36">
                  <c:v>0.0296837872418205</c:v>
                </c:pt>
                <c:pt idx="37">
                  <c:v>0.0296106744653628</c:v>
                </c:pt>
                <c:pt idx="38">
                  <c:v>0.0297569000182782</c:v>
                </c:pt>
                <c:pt idx="39">
                  <c:v>0.0296106744653628</c:v>
                </c:pt>
                <c:pt idx="40">
                  <c:v>0.029574118077134</c:v>
                </c:pt>
                <c:pt idx="41">
                  <c:v>0.0295375616889051</c:v>
                </c:pt>
                <c:pt idx="42">
                  <c:v>0.0294644489124474</c:v>
                </c:pt>
                <c:pt idx="43">
                  <c:v>0.0295375616889051</c:v>
                </c:pt>
                <c:pt idx="44">
                  <c:v>0.0293547797477609</c:v>
                </c:pt>
                <c:pt idx="45">
                  <c:v>0.0293913361359898</c:v>
                </c:pt>
              </c:numCache>
            </c:numRef>
          </c:yVal>
          <c:smooth val="0"/>
        </c:ser>
        <c:ser>
          <c:idx val="1"/>
          <c:order val="1"/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2'!$A$7:$A$52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2'!$BG$7:$BG$52</c:f>
              <c:numCache>
                <c:formatCode>0.000_ </c:formatCode>
                <c:ptCount val="46"/>
                <c:pt idx="0">
                  <c:v>1.0</c:v>
                </c:pt>
                <c:pt idx="1">
                  <c:v>0.781313645621181</c:v>
                </c:pt>
                <c:pt idx="2">
                  <c:v>0.652604015129473</c:v>
                </c:pt>
                <c:pt idx="3">
                  <c:v>0.498872563281932</c:v>
                </c:pt>
                <c:pt idx="4">
                  <c:v>0.352996799534478</c:v>
                </c:pt>
                <c:pt idx="5">
                  <c:v>0.230033459412278</c:v>
                </c:pt>
                <c:pt idx="6">
                  <c:v>0.138165551352924</c:v>
                </c:pt>
                <c:pt idx="7">
                  <c:v>0.0803753273203375</c:v>
                </c:pt>
                <c:pt idx="8">
                  <c:v>0.0508801280186209</c:v>
                </c:pt>
                <c:pt idx="9">
                  <c:v>0.0381510037823683</c:v>
                </c:pt>
                <c:pt idx="10">
                  <c:v>0.0334957812045388</c:v>
                </c:pt>
                <c:pt idx="11">
                  <c:v>0.0321137620017457</c:v>
                </c:pt>
                <c:pt idx="12">
                  <c:v>0.0312409077684027</c:v>
                </c:pt>
                <c:pt idx="13">
                  <c:v>0.0310954320628455</c:v>
                </c:pt>
                <c:pt idx="14">
                  <c:v>0.0308772185045097</c:v>
                </c:pt>
                <c:pt idx="15">
                  <c:v>0.0310954320628455</c:v>
                </c:pt>
                <c:pt idx="16">
                  <c:v>0.030913587430899</c:v>
                </c:pt>
                <c:pt idx="17">
                  <c:v>0.0305498981670061</c:v>
                </c:pt>
                <c:pt idx="18">
                  <c:v>0.0306953738725633</c:v>
                </c:pt>
                <c:pt idx="19">
                  <c:v>0.0305862670933954</c:v>
                </c:pt>
                <c:pt idx="20">
                  <c:v>0.030659004946174</c:v>
                </c:pt>
                <c:pt idx="21">
                  <c:v>0.0304044224614489</c:v>
                </c:pt>
                <c:pt idx="22">
                  <c:v>0.0303680535350596</c:v>
                </c:pt>
                <c:pt idx="23">
                  <c:v>0.0304407913878382</c:v>
                </c:pt>
                <c:pt idx="24">
                  <c:v>0.0304771603142275</c:v>
                </c:pt>
                <c:pt idx="25">
                  <c:v>0.0302225778295025</c:v>
                </c:pt>
                <c:pt idx="26">
                  <c:v>0.0301498399767239</c:v>
                </c:pt>
                <c:pt idx="27">
                  <c:v>0.0301134710503346</c:v>
                </c:pt>
                <c:pt idx="28">
                  <c:v>0.0301134710503346</c:v>
                </c:pt>
                <c:pt idx="29">
                  <c:v>0.0300771021239453</c:v>
                </c:pt>
                <c:pt idx="30">
                  <c:v>0.0301134710503346</c:v>
                </c:pt>
                <c:pt idx="31">
                  <c:v>0.0300771021239453</c:v>
                </c:pt>
                <c:pt idx="32">
                  <c:v>0.0300771021239453</c:v>
                </c:pt>
                <c:pt idx="33">
                  <c:v>0.0300771021239453</c:v>
                </c:pt>
                <c:pt idx="34">
                  <c:v>0.0298588885656095</c:v>
                </c:pt>
                <c:pt idx="35">
                  <c:v>0.0298588885656095</c:v>
                </c:pt>
                <c:pt idx="36">
                  <c:v>0.0298225196392202</c:v>
                </c:pt>
                <c:pt idx="37">
                  <c:v>0.0299679953447774</c:v>
                </c:pt>
                <c:pt idx="38">
                  <c:v>0.0298225196392202</c:v>
                </c:pt>
                <c:pt idx="39">
                  <c:v>0.029786150712831</c:v>
                </c:pt>
                <c:pt idx="40">
                  <c:v>0.0297497817864417</c:v>
                </c:pt>
                <c:pt idx="41">
                  <c:v>0.0299316264183881</c:v>
                </c:pt>
                <c:pt idx="42">
                  <c:v>0.0297497817864417</c:v>
                </c:pt>
                <c:pt idx="43">
                  <c:v>0.0297497817864417</c:v>
                </c:pt>
                <c:pt idx="44">
                  <c:v>0.0297134128600524</c:v>
                </c:pt>
                <c:pt idx="45">
                  <c:v>0.029786150712831</c:v>
                </c:pt>
              </c:numCache>
            </c:numRef>
          </c:yVal>
          <c:smooth val="0"/>
        </c:ser>
        <c:ser>
          <c:idx val="2"/>
          <c:order val="2"/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2'!$A$7:$A$52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2'!$BH$7:$BH$52</c:f>
              <c:numCache>
                <c:formatCode>0.000_ </c:formatCode>
                <c:ptCount val="46"/>
                <c:pt idx="0">
                  <c:v>1.0</c:v>
                </c:pt>
                <c:pt idx="1">
                  <c:v>0.779672957840483</c:v>
                </c:pt>
                <c:pt idx="2">
                  <c:v>0.650487596870481</c:v>
                </c:pt>
                <c:pt idx="3">
                  <c:v>0.497237569060773</c:v>
                </c:pt>
                <c:pt idx="4">
                  <c:v>0.352590010753087</c:v>
                </c:pt>
                <c:pt idx="5">
                  <c:v>0.229226148540917</c:v>
                </c:pt>
                <c:pt idx="6">
                  <c:v>0.138158626571248</c:v>
                </c:pt>
                <c:pt idx="7">
                  <c:v>0.0810189476806704</c:v>
                </c:pt>
                <c:pt idx="8">
                  <c:v>0.0514294189625125</c:v>
                </c:pt>
                <c:pt idx="9">
                  <c:v>0.0389706700285513</c:v>
                </c:pt>
                <c:pt idx="10">
                  <c:v>0.0341874003485483</c:v>
                </c:pt>
                <c:pt idx="11">
                  <c:v>0.0325558975119582</c:v>
                </c:pt>
                <c:pt idx="12">
                  <c:v>0.0321851014127331</c:v>
                </c:pt>
                <c:pt idx="13">
                  <c:v>0.0317401460936631</c:v>
                </c:pt>
                <c:pt idx="14">
                  <c:v>0.0317030664837406</c:v>
                </c:pt>
                <c:pt idx="15">
                  <c:v>0.0316659868738181</c:v>
                </c:pt>
                <c:pt idx="16">
                  <c:v>0.0314805888242056</c:v>
                </c:pt>
                <c:pt idx="17">
                  <c:v>0.0315918276539731</c:v>
                </c:pt>
                <c:pt idx="18">
                  <c:v>0.0313322703845155</c:v>
                </c:pt>
                <c:pt idx="19">
                  <c:v>0.0313322703845155</c:v>
                </c:pt>
                <c:pt idx="20">
                  <c:v>0.0313322703845155</c:v>
                </c:pt>
                <c:pt idx="21">
                  <c:v>0.0312581111646705</c:v>
                </c:pt>
                <c:pt idx="22">
                  <c:v>0.0313322703845155</c:v>
                </c:pt>
                <c:pt idx="23">
                  <c:v>0.0312581111646705</c:v>
                </c:pt>
                <c:pt idx="24">
                  <c:v>0.031072713115058</c:v>
                </c:pt>
                <c:pt idx="25">
                  <c:v>0.0311839519448255</c:v>
                </c:pt>
                <c:pt idx="26">
                  <c:v>0.030998553895213</c:v>
                </c:pt>
                <c:pt idx="27">
                  <c:v>0.0310356335051355</c:v>
                </c:pt>
                <c:pt idx="28">
                  <c:v>0.030776076235678</c:v>
                </c:pt>
                <c:pt idx="29">
                  <c:v>0.0309614742852905</c:v>
                </c:pt>
                <c:pt idx="30">
                  <c:v>0.0308131558456005</c:v>
                </c:pt>
                <c:pt idx="31">
                  <c:v>0.030850235455523</c:v>
                </c:pt>
                <c:pt idx="32">
                  <c:v>0.030850235455523</c:v>
                </c:pt>
                <c:pt idx="33">
                  <c:v>0.030701917015833</c:v>
                </c:pt>
                <c:pt idx="34">
                  <c:v>0.030776076235678</c:v>
                </c:pt>
                <c:pt idx="35">
                  <c:v>0.0305906781860655</c:v>
                </c:pt>
                <c:pt idx="36">
                  <c:v>0.0306648374059105</c:v>
                </c:pt>
                <c:pt idx="37">
                  <c:v>0.0305165189662205</c:v>
                </c:pt>
                <c:pt idx="38">
                  <c:v>0.030776076235678</c:v>
                </c:pt>
                <c:pt idx="39">
                  <c:v>0.030627757795988</c:v>
                </c:pt>
                <c:pt idx="40">
                  <c:v>0.0306648374059105</c:v>
                </c:pt>
                <c:pt idx="41">
                  <c:v>0.030701917015833</c:v>
                </c:pt>
                <c:pt idx="42">
                  <c:v>0.030776076235678</c:v>
                </c:pt>
                <c:pt idx="43">
                  <c:v>0.0304423597463755</c:v>
                </c:pt>
                <c:pt idx="44">
                  <c:v>0.0305165189662205</c:v>
                </c:pt>
                <c:pt idx="45">
                  <c:v>0.030553598576143</c:v>
                </c:pt>
              </c:numCache>
            </c:numRef>
          </c:yVal>
          <c:smooth val="0"/>
        </c:ser>
        <c:ser>
          <c:idx val="3"/>
          <c:order val="3"/>
          <c:spPr>
            <a:ln w="28575">
              <a:noFill/>
            </a:ln>
          </c:spPr>
          <c:marker>
            <c:symbol val="circle"/>
            <c:size val="3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2'!$A$7:$A$52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2'!$BI$7:$BI$52</c:f>
              <c:numCache>
                <c:formatCode>0.000_ </c:formatCode>
                <c:ptCount val="46"/>
                <c:pt idx="0">
                  <c:v>1.0</c:v>
                </c:pt>
                <c:pt idx="1">
                  <c:v>0.759183523083158</c:v>
                </c:pt>
                <c:pt idx="2">
                  <c:v>0.626027043955639</c:v>
                </c:pt>
                <c:pt idx="3">
                  <c:v>0.473711359198261</c:v>
                </c:pt>
                <c:pt idx="4">
                  <c:v>0.332043771415939</c:v>
                </c:pt>
                <c:pt idx="5">
                  <c:v>0.212225046976898</c:v>
                </c:pt>
                <c:pt idx="6">
                  <c:v>0.127040271176449</c:v>
                </c:pt>
                <c:pt idx="7">
                  <c:v>0.074352455694337</c:v>
                </c:pt>
                <c:pt idx="8">
                  <c:v>0.0479717033270697</c:v>
                </c:pt>
                <c:pt idx="9">
                  <c:v>0.0371393832209572</c:v>
                </c:pt>
                <c:pt idx="10">
                  <c:v>0.0331233189639291</c:v>
                </c:pt>
                <c:pt idx="11">
                  <c:v>0.0317969124203235</c:v>
                </c:pt>
                <c:pt idx="12">
                  <c:v>0.0313916215319996</c:v>
                </c:pt>
                <c:pt idx="13">
                  <c:v>0.0312442430271545</c:v>
                </c:pt>
                <c:pt idx="14">
                  <c:v>0.0310600198960981</c:v>
                </c:pt>
                <c:pt idx="15">
                  <c:v>0.0309863306436756</c:v>
                </c:pt>
                <c:pt idx="16">
                  <c:v>0.0309126413912531</c:v>
                </c:pt>
                <c:pt idx="17">
                  <c:v>0.030765262886408</c:v>
                </c:pt>
                <c:pt idx="18">
                  <c:v>0.0308021075126193</c:v>
                </c:pt>
                <c:pt idx="19">
                  <c:v>0.0306178843815629</c:v>
                </c:pt>
                <c:pt idx="20">
                  <c:v>0.0305810397553517</c:v>
                </c:pt>
                <c:pt idx="21">
                  <c:v>0.0305073505029291</c:v>
                </c:pt>
                <c:pt idx="22">
                  <c:v>0.0305073505029291</c:v>
                </c:pt>
                <c:pt idx="23">
                  <c:v>0.0303231273718728</c:v>
                </c:pt>
                <c:pt idx="24">
                  <c:v>0.0304336612505066</c:v>
                </c:pt>
                <c:pt idx="25">
                  <c:v>0.0301389042408165</c:v>
                </c:pt>
                <c:pt idx="26">
                  <c:v>0.0302862827456615</c:v>
                </c:pt>
                <c:pt idx="27">
                  <c:v>0.0302862827456615</c:v>
                </c:pt>
                <c:pt idx="28">
                  <c:v>0.0301757488670277</c:v>
                </c:pt>
                <c:pt idx="29">
                  <c:v>0.0300652149883939</c:v>
                </c:pt>
                <c:pt idx="30">
                  <c:v>0.0300652149883939</c:v>
                </c:pt>
                <c:pt idx="31">
                  <c:v>0.0301389042408165</c:v>
                </c:pt>
                <c:pt idx="32">
                  <c:v>0.0301020596146052</c:v>
                </c:pt>
                <c:pt idx="33">
                  <c:v>0.0299915257359714</c:v>
                </c:pt>
                <c:pt idx="34">
                  <c:v>0.0299915257359714</c:v>
                </c:pt>
                <c:pt idx="35">
                  <c:v>0.0298809918573376</c:v>
                </c:pt>
                <c:pt idx="36">
                  <c:v>0.0299178364835489</c:v>
                </c:pt>
                <c:pt idx="37">
                  <c:v>0.0299178364835489</c:v>
                </c:pt>
                <c:pt idx="38">
                  <c:v>0.0298441472311263</c:v>
                </c:pt>
                <c:pt idx="39">
                  <c:v>0.0299915257359714</c:v>
                </c:pt>
                <c:pt idx="40">
                  <c:v>0.0297704579787038</c:v>
                </c:pt>
                <c:pt idx="41">
                  <c:v>0.0296230794738587</c:v>
                </c:pt>
                <c:pt idx="42">
                  <c:v>0.0298809918573376</c:v>
                </c:pt>
                <c:pt idx="43">
                  <c:v>0.0297336133524925</c:v>
                </c:pt>
                <c:pt idx="44">
                  <c:v>0.0297704579787038</c:v>
                </c:pt>
                <c:pt idx="45">
                  <c:v>0.02965992410007</c:v>
                </c:pt>
              </c:numCache>
            </c:numRef>
          </c:yVal>
          <c:smooth val="0"/>
        </c:ser>
        <c:ser>
          <c:idx val="8"/>
          <c:order val="4"/>
          <c:spPr>
            <a:ln w="3175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'データ処理シート No. 4'!$A$6:$A$51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4'!$C$6:$C$51</c:f>
              <c:numCache>
                <c:formatCode>0.0000_ </c:formatCode>
                <c:ptCount val="46"/>
                <c:pt idx="0">
                  <c:v>1.0</c:v>
                </c:pt>
                <c:pt idx="1">
                  <c:v>0.980886140016295</c:v>
                </c:pt>
                <c:pt idx="2">
                  <c:v>0.981798750148178</c:v>
                </c:pt>
                <c:pt idx="3">
                  <c:v>0.976241235348349</c:v>
                </c:pt>
                <c:pt idx="4">
                  <c:v>0.966328471721478</c:v>
                </c:pt>
                <c:pt idx="5">
                  <c:v>0.932415862345157</c:v>
                </c:pt>
                <c:pt idx="6">
                  <c:v>0.796267280231768</c:v>
                </c:pt>
                <c:pt idx="7">
                  <c:v>0.597431373636583</c:v>
                </c:pt>
                <c:pt idx="8">
                  <c:v>0.404784089520715</c:v>
                </c:pt>
                <c:pt idx="9">
                  <c:v>0.249955019304464</c:v>
                </c:pt>
                <c:pt idx="10">
                  <c:v>0.141805381624876</c:v>
                </c:pt>
                <c:pt idx="11">
                  <c:v>0.0785966053562621</c:v>
                </c:pt>
                <c:pt idx="12">
                  <c:v>0.0487680893911308</c:v>
                </c:pt>
                <c:pt idx="13">
                  <c:v>0.0372462873657154</c:v>
                </c:pt>
                <c:pt idx="14">
                  <c:v>0.033365227599081</c:v>
                </c:pt>
                <c:pt idx="15">
                  <c:v>0.032051930503026</c:v>
                </c:pt>
                <c:pt idx="16">
                  <c:v>0.0317023164388857</c:v>
                </c:pt>
                <c:pt idx="17">
                  <c:v>0.0314274374999591</c:v>
                </c:pt>
                <c:pt idx="18">
                  <c:v>0.031243802647372</c:v>
                </c:pt>
                <c:pt idx="19">
                  <c:v>0.0312611124796036</c:v>
                </c:pt>
                <c:pt idx="20">
                  <c:v>0.0311710655183822</c:v>
                </c:pt>
                <c:pt idx="21">
                  <c:v>0.0311148554500329</c:v>
                </c:pt>
                <c:pt idx="22">
                  <c:v>0.0310608948339533</c:v>
                </c:pt>
                <c:pt idx="23">
                  <c:v>0.0309404758240151</c:v>
                </c:pt>
                <c:pt idx="24">
                  <c:v>0.0309402328804843</c:v>
                </c:pt>
                <c:pt idx="25">
                  <c:v>0.0308946478582634</c:v>
                </c:pt>
                <c:pt idx="26">
                  <c:v>0.0307940024629434</c:v>
                </c:pt>
                <c:pt idx="27">
                  <c:v>0.0306464085270143</c:v>
                </c:pt>
                <c:pt idx="28">
                  <c:v>0.0306644393942623</c:v>
                </c:pt>
                <c:pt idx="29">
                  <c:v>0.0307293342463228</c:v>
                </c:pt>
                <c:pt idx="30">
                  <c:v>0.0306283387424137</c:v>
                </c:pt>
                <c:pt idx="31">
                  <c:v>0.0306013490261469</c:v>
                </c:pt>
                <c:pt idx="32">
                  <c:v>0.0305451389577975</c:v>
                </c:pt>
                <c:pt idx="33">
                  <c:v>0.0304906904532725</c:v>
                </c:pt>
                <c:pt idx="34">
                  <c:v>0.0305100600183027</c:v>
                </c:pt>
                <c:pt idx="35">
                  <c:v>0.0304177038696209</c:v>
                </c:pt>
                <c:pt idx="36">
                  <c:v>0.0303335647171033</c:v>
                </c:pt>
                <c:pt idx="37">
                  <c:v>0.0302875658483345</c:v>
                </c:pt>
                <c:pt idx="38">
                  <c:v>0.0302880479425882</c:v>
                </c:pt>
                <c:pt idx="39">
                  <c:v>0.0303064146117185</c:v>
                </c:pt>
                <c:pt idx="40">
                  <c:v>0.0302974537613158</c:v>
                </c:pt>
                <c:pt idx="41">
                  <c:v>0.0302507955941051</c:v>
                </c:pt>
                <c:pt idx="42">
                  <c:v>0.0302239298579669</c:v>
                </c:pt>
                <c:pt idx="43">
                  <c:v>0.0301688669765047</c:v>
                </c:pt>
                <c:pt idx="44">
                  <c:v>0.0301509003541946</c:v>
                </c:pt>
                <c:pt idx="45">
                  <c:v>0.0300399775129723</c:v>
                </c:pt>
              </c:numCache>
            </c:numRef>
          </c:yVal>
          <c:smooth val="0"/>
        </c:ser>
        <c:ser>
          <c:idx val="9"/>
          <c:order val="5"/>
          <c:spPr>
            <a:ln w="3175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'データ処理シート No. 4'!$A$6:$A$51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4'!$F$6:$F$51</c:f>
              <c:numCache>
                <c:formatCode>0.0000_ </c:formatCode>
                <c:ptCount val="46"/>
                <c:pt idx="0">
                  <c:v>1.0</c:v>
                </c:pt>
                <c:pt idx="1">
                  <c:v>0.987335779505021</c:v>
                </c:pt>
                <c:pt idx="2">
                  <c:v>0.989029648594028</c:v>
                </c:pt>
                <c:pt idx="3">
                  <c:v>0.986660666111892</c:v>
                </c:pt>
                <c:pt idx="4">
                  <c:v>0.988333154331232</c:v>
                </c:pt>
                <c:pt idx="5">
                  <c:v>0.987465250656021</c:v>
                </c:pt>
                <c:pt idx="6">
                  <c:v>0.986445867277293</c:v>
                </c:pt>
                <c:pt idx="7">
                  <c:v>0.985867951432382</c:v>
                </c:pt>
                <c:pt idx="8">
                  <c:v>0.986256242340082</c:v>
                </c:pt>
                <c:pt idx="9">
                  <c:v>0.987113910332471</c:v>
                </c:pt>
                <c:pt idx="10">
                  <c:v>0.986188896226656</c:v>
                </c:pt>
                <c:pt idx="11">
                  <c:v>0.985174380948708</c:v>
                </c:pt>
                <c:pt idx="12">
                  <c:v>0.984542024813187</c:v>
                </c:pt>
                <c:pt idx="13">
                  <c:v>0.986375271316542</c:v>
                </c:pt>
                <c:pt idx="14">
                  <c:v>0.986504438061061</c:v>
                </c:pt>
                <c:pt idx="15">
                  <c:v>0.984915202661895</c:v>
                </c:pt>
                <c:pt idx="16">
                  <c:v>0.983816467536038</c:v>
                </c:pt>
                <c:pt idx="17">
                  <c:v>0.982235834532109</c:v>
                </c:pt>
                <c:pt idx="18">
                  <c:v>0.980886645221966</c:v>
                </c:pt>
                <c:pt idx="19">
                  <c:v>0.978720359928037</c:v>
                </c:pt>
                <c:pt idx="20">
                  <c:v>0.972369026506293</c:v>
                </c:pt>
                <c:pt idx="21">
                  <c:v>0.957401925382612</c:v>
                </c:pt>
                <c:pt idx="22">
                  <c:v>0.873117527809417</c:v>
                </c:pt>
                <c:pt idx="23">
                  <c:v>0.640777231956223</c:v>
                </c:pt>
                <c:pt idx="24">
                  <c:v>0.404804218678563</c:v>
                </c:pt>
                <c:pt idx="25">
                  <c:v>0.229174691725437</c:v>
                </c:pt>
                <c:pt idx="26">
                  <c:v>0.120022701970035</c:v>
                </c:pt>
                <c:pt idx="27">
                  <c:v>0.0648652042353324</c:v>
                </c:pt>
                <c:pt idx="28">
                  <c:v>0.0422329539673425</c:v>
                </c:pt>
                <c:pt idx="29">
                  <c:v>0.0343567295170094</c:v>
                </c:pt>
                <c:pt idx="30">
                  <c:v>0.0318284493248231</c:v>
                </c:pt>
                <c:pt idx="31">
                  <c:v>0.0310632475394085</c:v>
                </c:pt>
                <c:pt idx="32">
                  <c:v>0.0307585552341157</c:v>
                </c:pt>
                <c:pt idx="33">
                  <c:v>0.0307038869412866</c:v>
                </c:pt>
                <c:pt idx="34">
                  <c:v>0.0306112495525413</c:v>
                </c:pt>
                <c:pt idx="35">
                  <c:v>0.0305008306408265</c:v>
                </c:pt>
                <c:pt idx="36">
                  <c:v>0.0305563860573699</c:v>
                </c:pt>
                <c:pt idx="37">
                  <c:v>0.030574177946665</c:v>
                </c:pt>
                <c:pt idx="38">
                  <c:v>0.0305291163977979</c:v>
                </c:pt>
                <c:pt idx="39">
                  <c:v>0.0303990976920571</c:v>
                </c:pt>
                <c:pt idx="40">
                  <c:v>0.0304366549483881</c:v>
                </c:pt>
                <c:pt idx="41">
                  <c:v>0.0302620153925692</c:v>
                </c:pt>
                <c:pt idx="42">
                  <c:v>0.0303066717560252</c:v>
                </c:pt>
                <c:pt idx="43">
                  <c:v>0.0302803104971591</c:v>
                </c:pt>
                <c:pt idx="44">
                  <c:v>0.0302333947774265</c:v>
                </c:pt>
                <c:pt idx="45">
                  <c:v>0.030289614026267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39789968"/>
        <c:axId val="1739793696"/>
      </c:scatterChart>
      <c:valAx>
        <c:axId val="1739789968"/>
        <c:scaling>
          <c:orientation val="minMax"/>
          <c:max val="90.0"/>
          <c:min val="0.0"/>
        </c:scaling>
        <c:delete val="1"/>
        <c:axPos val="b"/>
        <c:numFmt formatCode="General" sourceLinked="1"/>
        <c:majorTickMark val="out"/>
        <c:minorTickMark val="none"/>
        <c:tickLblPos val="nextTo"/>
        <c:crossAx val="1739793696"/>
        <c:crosses val="autoZero"/>
        <c:crossBetween val="midCat"/>
      </c:valAx>
      <c:valAx>
        <c:axId val="1739793696"/>
        <c:scaling>
          <c:orientation val="minMax"/>
        </c:scaling>
        <c:delete val="1"/>
        <c:axPos val="l"/>
        <c:numFmt formatCode="0.000_ " sourceLinked="1"/>
        <c:majorTickMark val="out"/>
        <c:minorTickMark val="none"/>
        <c:tickLblPos val="nextTo"/>
        <c:crossAx val="1739789968"/>
        <c:crosses val="autoZero"/>
        <c:crossBetween val="midCat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/>
    <c:pageMargins b="0.75" l="0.7" r="0.7" t="0.75" header="0.512" footer="0.512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altLang="ja-JP"/>
              <a:t>Net AUC (0-90 min)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'4. レポート (手を加えず印刷)'!#REF!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xVal>
          <c:yVal>
            <c:numRef>
              <c:f>'4. レポート (手を加えず印刷)'!#REF!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yVal>
          <c:smooth val="0"/>
        </c:ser>
        <c:ser>
          <c:idx val="1"/>
          <c:order val="1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'4. レポート (手を加えず印刷)'!#REF!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xVal>
          <c:yVal>
            <c:numRef>
              <c:f>'4. レポート (手を加えず印刷)'!#REF!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yVal>
          <c:smooth val="0"/>
        </c:ser>
        <c:ser>
          <c:idx val="2"/>
          <c:order val="2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DD0806"/>
              </a:solidFill>
              <a:ln>
                <a:solidFill>
                  <a:srgbClr val="DD0806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DD0806"/>
                </a:solidFill>
                <a:prstDash val="solid"/>
              </a:ln>
            </c:spPr>
            <c:trendlineType val="poly"/>
            <c:order val="2"/>
            <c:dispRSqr val="1"/>
            <c:dispEq val="1"/>
            <c:trendlineLbl>
              <c:numFmt formatCode="General" sourceLinked="0"/>
              <c:spPr>
                <a:solidFill>
                  <a:srgbClr val="CC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3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ja-JP"/>
                </a:p>
              </c:txPr>
            </c:trendlineLbl>
          </c:trendline>
          <c:xVal>
            <c:numRef>
              <c:f>'4. レポート (手を加えず印刷)'!#REF!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xVal>
          <c:yVal>
            <c:numRef>
              <c:f>'4. レポート (手を加えず印刷)'!#REF!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yVal>
          <c:smooth val="0"/>
        </c:ser>
        <c:ser>
          <c:idx val="3"/>
          <c:order val="3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'4. レポート (手を加えず印刷)'!#REF!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xVal>
          <c:yVal>
            <c:numRef>
              <c:f>'4. レポート (手を加えず印刷)'!#REF!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yVal>
          <c:smooth val="0"/>
        </c:ser>
        <c:ser>
          <c:idx val="4"/>
          <c:order val="4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'4. レポート (手を加えず印刷)'!#REF!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xVal>
          <c:yVal>
            <c:numRef>
              <c:f>'4. レポート (手を加えず印刷)'!#REF!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40814352"/>
        <c:axId val="1740043408"/>
      </c:scatterChart>
      <c:valAx>
        <c:axId val="17408143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3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altLang="ja-JP"/>
                  <a:t>Net AUC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ja-JP"/>
          </a:p>
        </c:txPr>
        <c:crossAx val="1740043408"/>
        <c:crosses val="autoZero"/>
        <c:crossBetween val="midCat"/>
      </c:valAx>
      <c:valAx>
        <c:axId val="174004340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3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altLang="ja-JP"/>
                  <a:t>Conc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ja-JP"/>
          </a:p>
        </c:txPr>
        <c:crossAx val="1740814352"/>
        <c:crosses val="autoZero"/>
        <c:crossBetween val="midCat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ja-JP"/>
    </a:p>
  </c:txPr>
  <c:printSettings>
    <c:headerFooter/>
    <c:pageMargins b="0.75" l="0.7" r="0.7" t="0.75" header="0.512" footer="0.51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altLang="ja-JP"/>
              <a:t>Net AUC (4-90 min)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'3. データを確認するシート'!#REF!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xVal>
          <c:yVal>
            <c:numRef>
              <c:f>'3. データを確認するシート'!#REF!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yVal>
          <c:smooth val="0"/>
        </c:ser>
        <c:ser>
          <c:idx val="1"/>
          <c:order val="1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'3. データを確認するシート'!#REF!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xVal>
          <c:yVal>
            <c:numRef>
              <c:f>'3. データを確認するシート'!#REF!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yVal>
          <c:smooth val="0"/>
        </c:ser>
        <c:ser>
          <c:idx val="2"/>
          <c:order val="2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DD0806"/>
              </a:solidFill>
              <a:ln>
                <a:solidFill>
                  <a:srgbClr val="DD0806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DD0806"/>
                </a:solidFill>
                <a:prstDash val="solid"/>
              </a:ln>
            </c:spPr>
            <c:trendlineType val="poly"/>
            <c:order val="2"/>
            <c:dispRSqr val="1"/>
            <c:dispEq val="1"/>
            <c:trendlineLbl>
              <c:numFmt formatCode="General" sourceLinked="0"/>
              <c:spPr>
                <a:solidFill>
                  <a:srgbClr val="CC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3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ja-JP"/>
                </a:p>
              </c:txPr>
            </c:trendlineLbl>
          </c:trendline>
          <c:xVal>
            <c:numRef>
              <c:f>'3. データを確認するシート'!#REF!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xVal>
          <c:yVal>
            <c:numRef>
              <c:f>'3. データを確認するシート'!#REF!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yVal>
          <c:smooth val="0"/>
        </c:ser>
        <c:ser>
          <c:idx val="3"/>
          <c:order val="3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'3. データを確認するシート'!#REF!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xVal>
          <c:yVal>
            <c:numRef>
              <c:f>'3. データを確認するシート'!#REF!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yVal>
          <c:smooth val="0"/>
        </c:ser>
        <c:ser>
          <c:idx val="4"/>
          <c:order val="4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'3. データを確認するシート'!#REF!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xVal>
          <c:yVal>
            <c:numRef>
              <c:f>'3. データを確認するシート'!#REF!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37430992"/>
        <c:axId val="1737442208"/>
      </c:scatterChart>
      <c:valAx>
        <c:axId val="17374309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3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altLang="ja-JP"/>
                  <a:t>Net AUC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ja-JP"/>
          </a:p>
        </c:txPr>
        <c:crossAx val="1737442208"/>
        <c:crosses val="autoZero"/>
        <c:crossBetween val="midCat"/>
      </c:valAx>
      <c:valAx>
        <c:axId val="173744220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3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altLang="ja-JP"/>
                  <a:t>Conc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ja-JP"/>
          </a:p>
        </c:txPr>
        <c:crossAx val="1737430992"/>
        <c:crosses val="autoZero"/>
        <c:crossBetween val="midCat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ja-JP"/>
    </a:p>
  </c:txPr>
  <c:printSettings>
    <c:headerFooter/>
    <c:pageMargins b="0.75" l="0.7" r="0.7" t="0.75" header="0.512" footer="0.512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altLang="ja-JP"/>
              <a:t>Net AUC (2-90 min)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'4. レポート (手を加えず印刷)'!#REF!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xVal>
          <c:yVal>
            <c:numRef>
              <c:f>'4. レポート (手を加えず印刷)'!#REF!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yVal>
          <c:smooth val="0"/>
        </c:ser>
        <c:ser>
          <c:idx val="1"/>
          <c:order val="1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'4. レポート (手を加えず印刷)'!#REF!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xVal>
          <c:yVal>
            <c:numRef>
              <c:f>'4. レポート (手を加えず印刷)'!#REF!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yVal>
          <c:smooth val="0"/>
        </c:ser>
        <c:ser>
          <c:idx val="2"/>
          <c:order val="2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DD0806"/>
              </a:solidFill>
              <a:ln>
                <a:solidFill>
                  <a:srgbClr val="DD0806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DD0806"/>
                </a:solidFill>
                <a:prstDash val="solid"/>
              </a:ln>
            </c:spPr>
            <c:trendlineType val="poly"/>
            <c:order val="2"/>
            <c:dispRSqr val="1"/>
            <c:dispEq val="1"/>
            <c:trendlineLbl>
              <c:numFmt formatCode="General" sourceLinked="0"/>
              <c:spPr>
                <a:solidFill>
                  <a:srgbClr val="CC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3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ja-JP"/>
                </a:p>
              </c:txPr>
            </c:trendlineLbl>
          </c:trendline>
          <c:xVal>
            <c:numRef>
              <c:f>'4. レポート (手を加えず印刷)'!#REF!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xVal>
          <c:yVal>
            <c:numRef>
              <c:f>'4. レポート (手を加えず印刷)'!#REF!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yVal>
          <c:smooth val="0"/>
        </c:ser>
        <c:ser>
          <c:idx val="3"/>
          <c:order val="3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'4. レポート (手を加えず印刷)'!#REF!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xVal>
          <c:yVal>
            <c:numRef>
              <c:f>'4. レポート (手を加えず印刷)'!#REF!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yVal>
          <c:smooth val="0"/>
        </c:ser>
        <c:ser>
          <c:idx val="4"/>
          <c:order val="4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'4. レポート (手を加えず印刷)'!#REF!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xVal>
          <c:yVal>
            <c:numRef>
              <c:f>'4. レポート (手を加えず印刷)'!#REF!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40103056"/>
        <c:axId val="1740898288"/>
      </c:scatterChart>
      <c:valAx>
        <c:axId val="17401030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3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altLang="ja-JP"/>
                  <a:t>Net AUC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ja-JP"/>
          </a:p>
        </c:txPr>
        <c:crossAx val="1740898288"/>
        <c:crosses val="autoZero"/>
        <c:crossBetween val="midCat"/>
      </c:valAx>
      <c:valAx>
        <c:axId val="174089828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3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altLang="ja-JP"/>
                  <a:t>Conc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ja-JP"/>
          </a:p>
        </c:txPr>
        <c:crossAx val="1740103056"/>
        <c:crosses val="autoZero"/>
        <c:crossBetween val="midCat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ja-JP"/>
    </a:p>
  </c:txPr>
  <c:printSettings>
    <c:headerFooter/>
    <c:pageMargins b="0.75" l="0.7" r="0.7" t="0.75" header="0.512" footer="0.512"/>
    <c:pageSetup paperSize="9" orientation="landscape" horizontalDpi="300" verticalDpi="300"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altLang="ja-JP"/>
              <a:t>Net AUC (4-90 min)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'4. レポート (手を加えず印刷)'!#REF!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xVal>
          <c:yVal>
            <c:numRef>
              <c:f>'4. レポート (手を加えず印刷)'!#REF!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yVal>
          <c:smooth val="0"/>
        </c:ser>
        <c:ser>
          <c:idx val="1"/>
          <c:order val="1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'4. レポート (手を加えず印刷)'!#REF!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xVal>
          <c:yVal>
            <c:numRef>
              <c:f>'4. レポート (手を加えず印刷)'!#REF!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yVal>
          <c:smooth val="0"/>
        </c:ser>
        <c:ser>
          <c:idx val="2"/>
          <c:order val="2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DD0806"/>
              </a:solidFill>
              <a:ln>
                <a:solidFill>
                  <a:srgbClr val="DD0806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DD0806"/>
                </a:solidFill>
                <a:prstDash val="solid"/>
              </a:ln>
            </c:spPr>
            <c:trendlineType val="poly"/>
            <c:order val="2"/>
            <c:dispRSqr val="1"/>
            <c:dispEq val="1"/>
            <c:trendlineLbl>
              <c:numFmt formatCode="General" sourceLinked="0"/>
              <c:spPr>
                <a:solidFill>
                  <a:srgbClr val="CC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3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ja-JP"/>
                </a:p>
              </c:txPr>
            </c:trendlineLbl>
          </c:trendline>
          <c:xVal>
            <c:numRef>
              <c:f>'4. レポート (手を加えず印刷)'!#REF!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xVal>
          <c:yVal>
            <c:numRef>
              <c:f>'4. レポート (手を加えず印刷)'!#REF!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yVal>
          <c:smooth val="0"/>
        </c:ser>
        <c:ser>
          <c:idx val="3"/>
          <c:order val="3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'4. レポート (手を加えず印刷)'!#REF!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xVal>
          <c:yVal>
            <c:numRef>
              <c:f>'4. レポート (手を加えず印刷)'!#REF!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yVal>
          <c:smooth val="0"/>
        </c:ser>
        <c:ser>
          <c:idx val="4"/>
          <c:order val="4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'4. レポート (手を加えず印刷)'!#REF!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xVal>
          <c:yVal>
            <c:numRef>
              <c:f>'4. レポート (手を加えず印刷)'!#REF!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40952864"/>
        <c:axId val="1740143824"/>
      </c:scatterChart>
      <c:valAx>
        <c:axId val="17409528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3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altLang="ja-JP"/>
                  <a:t>Net AUC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ja-JP"/>
          </a:p>
        </c:txPr>
        <c:crossAx val="1740143824"/>
        <c:crosses val="autoZero"/>
        <c:crossBetween val="midCat"/>
      </c:valAx>
      <c:valAx>
        <c:axId val="174014382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3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altLang="ja-JP"/>
                  <a:t>Conc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ja-JP"/>
          </a:p>
        </c:txPr>
        <c:crossAx val="1740952864"/>
        <c:crosses val="autoZero"/>
        <c:crossBetween val="midCat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ja-JP"/>
    </a:p>
  </c:txPr>
  <c:printSettings>
    <c:headerFooter/>
    <c:pageMargins b="0.75" l="0.7" r="0.7" t="0.75" header="0.512" footer="0.512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altLang="ja-JP"/>
              <a:t>Net AUC (6-90 min)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'4. レポート (手を加えず印刷)'!#REF!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xVal>
          <c:yVal>
            <c:numRef>
              <c:f>'4. レポート (手を加えず印刷)'!#REF!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yVal>
          <c:smooth val="0"/>
        </c:ser>
        <c:ser>
          <c:idx val="1"/>
          <c:order val="1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'4. レポート (手を加えず印刷)'!#REF!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xVal>
          <c:yVal>
            <c:numRef>
              <c:f>'4. レポート (手を加えず印刷)'!#REF!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yVal>
          <c:smooth val="0"/>
        </c:ser>
        <c:ser>
          <c:idx val="2"/>
          <c:order val="2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DD0806"/>
              </a:solidFill>
              <a:ln>
                <a:solidFill>
                  <a:srgbClr val="DD0806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DD0806"/>
                </a:solidFill>
                <a:prstDash val="solid"/>
              </a:ln>
            </c:spPr>
            <c:trendlineType val="poly"/>
            <c:order val="2"/>
            <c:dispRSqr val="1"/>
            <c:dispEq val="1"/>
            <c:trendlineLbl>
              <c:numFmt formatCode="General" sourceLinked="0"/>
              <c:spPr>
                <a:solidFill>
                  <a:srgbClr val="CC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3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ja-JP"/>
                </a:p>
              </c:txPr>
            </c:trendlineLbl>
          </c:trendline>
          <c:xVal>
            <c:numRef>
              <c:f>'4. レポート (手を加えず印刷)'!#REF!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xVal>
          <c:yVal>
            <c:numRef>
              <c:f>'4. レポート (手を加えず印刷)'!#REF!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yVal>
          <c:smooth val="0"/>
        </c:ser>
        <c:ser>
          <c:idx val="3"/>
          <c:order val="3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'4. レポート (手を加えず印刷)'!#REF!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xVal>
          <c:yVal>
            <c:numRef>
              <c:f>'4. レポート (手を加えず印刷)'!#REF!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yVal>
          <c:smooth val="0"/>
        </c:ser>
        <c:ser>
          <c:idx val="4"/>
          <c:order val="4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'4. レポート (手を加えず印刷)'!#REF!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xVal>
          <c:yVal>
            <c:numRef>
              <c:f>'4. レポート (手を加えず印刷)'!#REF!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40997456"/>
        <c:axId val="1741005408"/>
      </c:scatterChart>
      <c:valAx>
        <c:axId val="17409974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3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altLang="ja-JP"/>
                  <a:t>Net AUC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ja-JP"/>
          </a:p>
        </c:txPr>
        <c:crossAx val="1741005408"/>
        <c:crosses val="autoZero"/>
        <c:crossBetween val="midCat"/>
      </c:valAx>
      <c:valAx>
        <c:axId val="174100540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3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altLang="ja-JP"/>
                  <a:t>Conc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ja-JP"/>
          </a:p>
        </c:txPr>
        <c:crossAx val="1740997456"/>
        <c:crosses val="autoZero"/>
        <c:crossBetween val="midCat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ja-JP"/>
    </a:p>
  </c:txPr>
  <c:printSettings>
    <c:headerFooter/>
    <c:pageMargins b="0.75" l="0.7" r="0.7" t="0.75" header="0.512" footer="0.512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0078020615188"/>
          <c:y val="0.090322367244911"/>
          <c:w val="0.498055184409556"/>
          <c:h val="0.670966156676482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'4. レポート (手を加えず印刷)'!$A$10:$A$13</c:f>
              <c:numCache>
                <c:formatCode>General</c:formatCode>
                <c:ptCount val="4"/>
                <c:pt idx="0">
                  <c:v>6.24</c:v>
                </c:pt>
                <c:pt idx="1">
                  <c:v>12.49</c:v>
                </c:pt>
                <c:pt idx="2">
                  <c:v>24.97</c:v>
                </c:pt>
                <c:pt idx="3">
                  <c:v>49.94</c:v>
                </c:pt>
              </c:numCache>
            </c:numRef>
          </c:xVal>
          <c:yVal>
            <c:numRef>
              <c:f>'4. レポート (手を加えず印刷)'!$B$10:$B$13</c:f>
              <c:numCache>
                <c:formatCode>0.0_ </c:formatCode>
                <c:ptCount val="4"/>
                <c:pt idx="0">
                  <c:v>6.130731930765156</c:v>
                </c:pt>
                <c:pt idx="1">
                  <c:v>11.65752551745886</c:v>
                </c:pt>
                <c:pt idx="2">
                  <c:v>20.75794752129625</c:v>
                </c:pt>
                <c:pt idx="3">
                  <c:v>36.80756417175893</c:v>
                </c:pt>
              </c:numCache>
            </c:numRef>
          </c:yVal>
          <c:smooth val="0"/>
        </c:ser>
        <c:ser>
          <c:idx val="1"/>
          <c:order val="1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'4. レポート (手を加えず印刷)'!$A$10:$A$13</c:f>
              <c:numCache>
                <c:formatCode>General</c:formatCode>
                <c:ptCount val="4"/>
                <c:pt idx="0">
                  <c:v>6.24</c:v>
                </c:pt>
                <c:pt idx="1">
                  <c:v>12.49</c:v>
                </c:pt>
                <c:pt idx="2">
                  <c:v>24.97</c:v>
                </c:pt>
                <c:pt idx="3">
                  <c:v>49.94</c:v>
                </c:pt>
              </c:numCache>
            </c:numRef>
          </c:xVal>
          <c:yVal>
            <c:numRef>
              <c:f>'4. レポート (手を加えず印刷)'!$C$10:$C$13</c:f>
              <c:numCache>
                <c:formatCode>0.0_ </c:formatCode>
                <c:ptCount val="4"/>
                <c:pt idx="0">
                  <c:v>6.007559095443294</c:v>
                </c:pt>
                <c:pt idx="1">
                  <c:v>11.42625096093949</c:v>
                </c:pt>
                <c:pt idx="2">
                  <c:v>20.35025262382689</c:v>
                </c:pt>
                <c:pt idx="3">
                  <c:v>35.95642515591057</c:v>
                </c:pt>
              </c:numCache>
            </c:numRef>
          </c:yVal>
          <c:smooth val="0"/>
        </c:ser>
        <c:ser>
          <c:idx val="2"/>
          <c:order val="2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00"/>
                </a:solidFill>
                <a:prstDash val="solid"/>
              </a:ln>
            </c:spPr>
            <c:trendlineType val="power"/>
            <c:dispRSqr val="1"/>
            <c:dispEq val="1"/>
            <c:trendlineLbl>
              <c:layout>
                <c:manualLayout>
                  <c:x val="0.482775298966733"/>
                  <c:y val="0.232257210915128"/>
                </c:manualLayout>
              </c:layout>
              <c:numFmt formatCode="0.000000_ " sourceLinked="0"/>
              <c:spPr>
                <a:solidFill>
                  <a:srgbClr val="FFFFFF"/>
                </a:solidFill>
                <a:ln w="3175">
                  <a:solidFill>
                    <a:srgbClr val="000000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87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ja-JP"/>
                </a:p>
              </c:txPr>
            </c:trendlineLbl>
          </c:trendline>
          <c:xVal>
            <c:numRef>
              <c:f>'4. レポート (手を加えず印刷)'!$A$10:$A$13</c:f>
              <c:numCache>
                <c:formatCode>General</c:formatCode>
                <c:ptCount val="4"/>
                <c:pt idx="0">
                  <c:v>6.24</c:v>
                </c:pt>
                <c:pt idx="1">
                  <c:v>12.49</c:v>
                </c:pt>
                <c:pt idx="2">
                  <c:v>24.97</c:v>
                </c:pt>
                <c:pt idx="3">
                  <c:v>49.94</c:v>
                </c:pt>
              </c:numCache>
            </c:numRef>
          </c:xVal>
          <c:yVal>
            <c:numRef>
              <c:f>'4. レポート (手を加えず印刷)'!$F$10:$F$13</c:f>
              <c:numCache>
                <c:formatCode>0.0_ </c:formatCode>
                <c:ptCount val="4"/>
                <c:pt idx="0">
                  <c:v>5.798284485737552</c:v>
                </c:pt>
                <c:pt idx="1">
                  <c:v>11.32464498728331</c:v>
                </c:pt>
                <c:pt idx="2">
                  <c:v>20.41277648849048</c:v>
                </c:pt>
                <c:pt idx="3">
                  <c:v>36.47633081697961</c:v>
                </c:pt>
              </c:numCache>
            </c:numRef>
          </c:yVal>
          <c:smooth val="0"/>
        </c:ser>
        <c:ser>
          <c:idx val="3"/>
          <c:order val="3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'4. レポート (手を加えず印刷)'!$A$10:$A$13</c:f>
              <c:numCache>
                <c:formatCode>General</c:formatCode>
                <c:ptCount val="4"/>
                <c:pt idx="0">
                  <c:v>6.24</c:v>
                </c:pt>
                <c:pt idx="1">
                  <c:v>12.49</c:v>
                </c:pt>
                <c:pt idx="2">
                  <c:v>24.97</c:v>
                </c:pt>
                <c:pt idx="3">
                  <c:v>49.94</c:v>
                </c:pt>
              </c:numCache>
            </c:numRef>
          </c:xVal>
          <c:yVal>
            <c:numRef>
              <c:f>'4. レポート (手を加えず印刷)'!$D$10:$D$13</c:f>
              <c:numCache>
                <c:formatCode>0.0_ </c:formatCode>
                <c:ptCount val="4"/>
                <c:pt idx="0">
                  <c:v>5.552750951757668</c:v>
                </c:pt>
                <c:pt idx="1">
                  <c:v>11.19501432235949</c:v>
                </c:pt>
                <c:pt idx="2">
                  <c:v>20.4893384573534</c:v>
                </c:pt>
                <c:pt idx="3">
                  <c:v>37.15524632288362</c:v>
                </c:pt>
              </c:numCache>
            </c:numRef>
          </c:yVal>
          <c:smooth val="0"/>
        </c:ser>
        <c:ser>
          <c:idx val="4"/>
          <c:order val="4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'4. レポート (手を加えず印刷)'!$A$10:$A$13</c:f>
              <c:numCache>
                <c:formatCode>General</c:formatCode>
                <c:ptCount val="4"/>
                <c:pt idx="0">
                  <c:v>6.24</c:v>
                </c:pt>
                <c:pt idx="1">
                  <c:v>12.49</c:v>
                </c:pt>
                <c:pt idx="2">
                  <c:v>24.97</c:v>
                </c:pt>
                <c:pt idx="3">
                  <c:v>49.94</c:v>
                </c:pt>
              </c:numCache>
            </c:numRef>
          </c:xVal>
          <c:yVal>
            <c:numRef>
              <c:f>'4. レポート (手を加えず印刷)'!$E$10:$E$13</c:f>
              <c:numCache>
                <c:formatCode>0.0_ </c:formatCode>
                <c:ptCount val="4"/>
                <c:pt idx="0">
                  <c:v>5.50209596498409</c:v>
                </c:pt>
                <c:pt idx="1">
                  <c:v>11.01978914837542</c:v>
                </c:pt>
                <c:pt idx="2">
                  <c:v>20.05356735148538</c:v>
                </c:pt>
                <c:pt idx="3">
                  <c:v>35.98608761736537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41049024"/>
        <c:axId val="1741053712"/>
      </c:scatterChart>
      <c:valAx>
        <c:axId val="1741049024"/>
        <c:scaling>
          <c:logBase val="10.0"/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altLang="ja-JP"/>
                  <a:t>Trolox (uM)</a:t>
                </a:r>
              </a:p>
            </c:rich>
          </c:tx>
          <c:layout>
            <c:manualLayout>
              <c:xMode val="edge"/>
              <c:yMode val="edge"/>
              <c:x val="0.326848861791109"/>
              <c:y val="0.85161087122174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ja-JP"/>
          </a:p>
        </c:txPr>
        <c:crossAx val="1741053712"/>
        <c:crosses val="autoZero"/>
        <c:crossBetween val="midCat"/>
      </c:valAx>
      <c:valAx>
        <c:axId val="1741053712"/>
        <c:scaling>
          <c:logBase val="10.0"/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altLang="ja-JP"/>
                  <a:t>net AUC</a:t>
                </a:r>
              </a:p>
            </c:rich>
          </c:tx>
          <c:layout>
            <c:manualLayout>
              <c:xMode val="edge"/>
              <c:yMode val="edge"/>
              <c:x val="0.0194552529182879"/>
              <c:y val="0.354837693675387"/>
            </c:manualLayout>
          </c:layout>
          <c:overlay val="0"/>
          <c:spPr>
            <a:noFill/>
            <a:ln w="25400">
              <a:noFill/>
            </a:ln>
          </c:spPr>
        </c:title>
        <c:numFmt formatCode="0.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ja-JP"/>
          </a:p>
        </c:txPr>
        <c:crossAx val="1741049024"/>
        <c:crosses val="autoZero"/>
        <c:crossBetween val="midCat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ja-JP"/>
    </a:p>
  </c:txPr>
  <c:printSettings>
    <c:headerFooter/>
    <c:pageMargins b="0.75" l="0.7" r="0.7" t="0.75" header="0.512" footer="0.512"/>
    <c:pageSetup paperSize="9" orientation="landscape" horizontalDpi="300" verticalDpi="300"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0701755387877187"/>
          <c:y val="0.13265306122449"/>
          <c:w val="0.865498311715197"/>
          <c:h val="0.73469387755102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2'!$A$7:$A$52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2'!$B$7:$B$52</c:f>
              <c:numCache>
                <c:formatCode>0.000_ </c:formatCode>
                <c:ptCount val="46"/>
                <c:pt idx="0">
                  <c:v>1.0</c:v>
                </c:pt>
                <c:pt idx="1">
                  <c:v>0.856498294266535</c:v>
                </c:pt>
                <c:pt idx="2">
                  <c:v>0.732254869593925</c:v>
                </c:pt>
                <c:pt idx="3">
                  <c:v>0.577418289864642</c:v>
                </c:pt>
                <c:pt idx="4">
                  <c:v>0.419206925644694</c:v>
                </c:pt>
                <c:pt idx="5">
                  <c:v>0.280400572246066</c:v>
                </c:pt>
                <c:pt idx="6">
                  <c:v>0.17211400902388</c:v>
                </c:pt>
                <c:pt idx="7">
                  <c:v>0.0997762371152929</c:v>
                </c:pt>
                <c:pt idx="8">
                  <c:v>0.0603426139906826</c:v>
                </c:pt>
                <c:pt idx="9">
                  <c:v>0.0421481236931881</c:v>
                </c:pt>
                <c:pt idx="10">
                  <c:v>0.0358020615531345</c:v>
                </c:pt>
                <c:pt idx="11">
                  <c:v>0.0334910678258318</c:v>
                </c:pt>
                <c:pt idx="12">
                  <c:v>0.0327574190235134</c:v>
                </c:pt>
                <c:pt idx="13">
                  <c:v>0.0325740068229339</c:v>
                </c:pt>
                <c:pt idx="14">
                  <c:v>0.0320971351014269</c:v>
                </c:pt>
                <c:pt idx="15">
                  <c:v>0.0320237702211951</c:v>
                </c:pt>
                <c:pt idx="16">
                  <c:v>0.0320971351014269</c:v>
                </c:pt>
                <c:pt idx="17">
                  <c:v>0.0319504053409633</c:v>
                </c:pt>
                <c:pt idx="18">
                  <c:v>0.0318770404607314</c:v>
                </c:pt>
                <c:pt idx="19">
                  <c:v>0.0317669931403837</c:v>
                </c:pt>
                <c:pt idx="20">
                  <c:v>0.0318036755804996</c:v>
                </c:pt>
                <c:pt idx="21">
                  <c:v>0.0316569458200359</c:v>
                </c:pt>
                <c:pt idx="22">
                  <c:v>0.03162026337992</c:v>
                </c:pt>
                <c:pt idx="23">
                  <c:v>0.0314001687392245</c:v>
                </c:pt>
                <c:pt idx="24">
                  <c:v>0.0311433916584131</c:v>
                </c:pt>
                <c:pt idx="25">
                  <c:v>0.0309232970177176</c:v>
                </c:pt>
                <c:pt idx="26">
                  <c:v>0.0308499321374858</c:v>
                </c:pt>
                <c:pt idx="27">
                  <c:v>0.0308499321374858</c:v>
                </c:pt>
                <c:pt idx="28">
                  <c:v>0.0307765672572539</c:v>
                </c:pt>
                <c:pt idx="29">
                  <c:v>0.0305564726165584</c:v>
                </c:pt>
                <c:pt idx="30">
                  <c:v>0.030739884817138</c:v>
                </c:pt>
                <c:pt idx="31">
                  <c:v>0.0306298374967903</c:v>
                </c:pt>
                <c:pt idx="32">
                  <c:v>0.0306665199369062</c:v>
                </c:pt>
                <c:pt idx="33">
                  <c:v>0.0304464252962107</c:v>
                </c:pt>
                <c:pt idx="34">
                  <c:v>0.0304464252962107</c:v>
                </c:pt>
                <c:pt idx="35">
                  <c:v>0.0303363779758629</c:v>
                </c:pt>
                <c:pt idx="36">
                  <c:v>0.0304464252962107</c:v>
                </c:pt>
                <c:pt idx="37">
                  <c:v>0.0303363779758629</c:v>
                </c:pt>
                <c:pt idx="38">
                  <c:v>0.0303363779758629</c:v>
                </c:pt>
                <c:pt idx="39">
                  <c:v>0.0301529657752834</c:v>
                </c:pt>
                <c:pt idx="40">
                  <c:v>0.0302630130956311</c:v>
                </c:pt>
                <c:pt idx="41">
                  <c:v>0.0301896482153993</c:v>
                </c:pt>
                <c:pt idx="42">
                  <c:v>0.0300429184549356</c:v>
                </c:pt>
                <c:pt idx="43">
                  <c:v>0.0302630130956311</c:v>
                </c:pt>
                <c:pt idx="44">
                  <c:v>0.0301896482153993</c:v>
                </c:pt>
                <c:pt idx="45">
                  <c:v>0.0301529657752834</c:v>
                </c:pt>
              </c:numCache>
            </c:numRef>
          </c:yVal>
          <c:smooth val="0"/>
        </c:ser>
        <c:ser>
          <c:idx val="1"/>
          <c:order val="1"/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2'!$A$7:$A$52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2'!$C$7:$C$52</c:f>
              <c:numCache>
                <c:formatCode>0.000_ </c:formatCode>
                <c:ptCount val="46"/>
                <c:pt idx="0">
                  <c:v>1.0</c:v>
                </c:pt>
                <c:pt idx="1">
                  <c:v>0.789861953107881</c:v>
                </c:pt>
                <c:pt idx="2">
                  <c:v>0.660689504053758</c:v>
                </c:pt>
                <c:pt idx="3">
                  <c:v>0.505076327514426</c:v>
                </c:pt>
                <c:pt idx="4">
                  <c:v>0.356438536264699</c:v>
                </c:pt>
                <c:pt idx="5">
                  <c:v>0.230772040026295</c:v>
                </c:pt>
                <c:pt idx="6">
                  <c:v>0.137973851435249</c:v>
                </c:pt>
                <c:pt idx="7">
                  <c:v>0.0801986706595574</c:v>
                </c:pt>
                <c:pt idx="8">
                  <c:v>0.0507997954860857</c:v>
                </c:pt>
                <c:pt idx="9">
                  <c:v>0.0386750419983931</c:v>
                </c:pt>
                <c:pt idx="10">
                  <c:v>0.0343291213205756</c:v>
                </c:pt>
                <c:pt idx="11">
                  <c:v>0.0329413483310204</c:v>
                </c:pt>
                <c:pt idx="12">
                  <c:v>0.0324665838872252</c:v>
                </c:pt>
                <c:pt idx="13">
                  <c:v>0.0321379008107516</c:v>
                </c:pt>
                <c:pt idx="14">
                  <c:v>0.0322839821780732</c:v>
                </c:pt>
                <c:pt idx="15">
                  <c:v>0.0321013804689212</c:v>
                </c:pt>
                <c:pt idx="16">
                  <c:v>0.0318822584179388</c:v>
                </c:pt>
                <c:pt idx="17">
                  <c:v>0.0315535753414652</c:v>
                </c:pt>
                <c:pt idx="18">
                  <c:v>0.0317726973924476</c:v>
                </c:pt>
                <c:pt idx="19">
                  <c:v>0.0317726973924476</c:v>
                </c:pt>
                <c:pt idx="20">
                  <c:v>0.0315535753414652</c:v>
                </c:pt>
                <c:pt idx="21">
                  <c:v>0.0315535753414652</c:v>
                </c:pt>
                <c:pt idx="22">
                  <c:v>0.0314074939741436</c:v>
                </c:pt>
                <c:pt idx="23">
                  <c:v>0.0315535753414652</c:v>
                </c:pt>
                <c:pt idx="24">
                  <c:v>0.0313709736323132</c:v>
                </c:pt>
                <c:pt idx="25">
                  <c:v>0.0311883719231612</c:v>
                </c:pt>
                <c:pt idx="26">
                  <c:v>0.0309692498721788</c:v>
                </c:pt>
                <c:pt idx="27">
                  <c:v>0.030896209188518</c:v>
                </c:pt>
                <c:pt idx="28">
                  <c:v>0.0309692498721788</c:v>
                </c:pt>
                <c:pt idx="29">
                  <c:v>0.0308596888466876</c:v>
                </c:pt>
                <c:pt idx="30">
                  <c:v>0.0309327295303484</c:v>
                </c:pt>
                <c:pt idx="31">
                  <c:v>0.0308596888466876</c:v>
                </c:pt>
                <c:pt idx="32">
                  <c:v>0.0309327295303484</c:v>
                </c:pt>
                <c:pt idx="33">
                  <c:v>0.030896209188518</c:v>
                </c:pt>
                <c:pt idx="34">
                  <c:v>0.0308231685048572</c:v>
                </c:pt>
                <c:pt idx="35">
                  <c:v>0.0308231685048572</c:v>
                </c:pt>
                <c:pt idx="36">
                  <c:v>0.0306040464538748</c:v>
                </c:pt>
                <c:pt idx="37">
                  <c:v>0.030713607479366</c:v>
                </c:pt>
                <c:pt idx="38">
                  <c:v>0.0306770871375356</c:v>
                </c:pt>
                <c:pt idx="39">
                  <c:v>0.0306405667957052</c:v>
                </c:pt>
                <c:pt idx="40">
                  <c:v>0.0306770871375356</c:v>
                </c:pt>
                <c:pt idx="41">
                  <c:v>0.030713607479366</c:v>
                </c:pt>
                <c:pt idx="42">
                  <c:v>0.0306040464538748</c:v>
                </c:pt>
                <c:pt idx="43">
                  <c:v>0.0306040464538748</c:v>
                </c:pt>
                <c:pt idx="44">
                  <c:v>0.0305675261120444</c:v>
                </c:pt>
                <c:pt idx="45">
                  <c:v>0.0306040464538748</c:v>
                </c:pt>
              </c:numCache>
            </c:numRef>
          </c:yVal>
          <c:smooth val="0"/>
        </c:ser>
        <c:ser>
          <c:idx val="2"/>
          <c:order val="2"/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2'!$A$7:$A$52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2'!$D$7:$D$52</c:f>
              <c:numCache>
                <c:formatCode>0.000_ </c:formatCode>
                <c:ptCount val="46"/>
                <c:pt idx="0">
                  <c:v>1.0</c:v>
                </c:pt>
                <c:pt idx="1">
                  <c:v>0.80450342976439</c:v>
                </c:pt>
                <c:pt idx="2">
                  <c:v>0.663622129436326</c:v>
                </c:pt>
                <c:pt idx="3">
                  <c:v>0.507567849686848</c:v>
                </c:pt>
                <c:pt idx="4">
                  <c:v>0.358410378765285</c:v>
                </c:pt>
                <c:pt idx="5">
                  <c:v>0.234230539815091</c:v>
                </c:pt>
                <c:pt idx="6">
                  <c:v>0.141738741425589</c:v>
                </c:pt>
                <c:pt idx="7">
                  <c:v>0.0829853862212943</c:v>
                </c:pt>
                <c:pt idx="8">
                  <c:v>0.052713987473904</c:v>
                </c:pt>
                <c:pt idx="9">
                  <c:v>0.0397405308678795</c:v>
                </c:pt>
                <c:pt idx="10">
                  <c:v>0.0348941246644796</c:v>
                </c:pt>
                <c:pt idx="11">
                  <c:v>0.033067402326275</c:v>
                </c:pt>
                <c:pt idx="12">
                  <c:v>0.0324336415150611</c:v>
                </c:pt>
                <c:pt idx="13">
                  <c:v>0.0321354011333134</c:v>
                </c:pt>
                <c:pt idx="14">
                  <c:v>0.0320235609901581</c:v>
                </c:pt>
                <c:pt idx="15">
                  <c:v>0.0317998807038473</c:v>
                </c:pt>
                <c:pt idx="16">
                  <c:v>0.0317626006561288</c:v>
                </c:pt>
                <c:pt idx="17">
                  <c:v>0.0315389203698181</c:v>
                </c:pt>
                <c:pt idx="18">
                  <c:v>0.0314643602743811</c:v>
                </c:pt>
                <c:pt idx="19">
                  <c:v>0.0315389203698181</c:v>
                </c:pt>
                <c:pt idx="20">
                  <c:v>0.0315389203698181</c:v>
                </c:pt>
                <c:pt idx="21">
                  <c:v>0.0312779600357888</c:v>
                </c:pt>
                <c:pt idx="22">
                  <c:v>0.0311661198926335</c:v>
                </c:pt>
                <c:pt idx="23">
                  <c:v>0.0309424396063227</c:v>
                </c:pt>
                <c:pt idx="24">
                  <c:v>0.0307187593200119</c:v>
                </c:pt>
                <c:pt idx="25">
                  <c:v>0.0306814792722935</c:v>
                </c:pt>
                <c:pt idx="26">
                  <c:v>0.0303832388905458</c:v>
                </c:pt>
                <c:pt idx="27">
                  <c:v>0.0304577989859827</c:v>
                </c:pt>
                <c:pt idx="28">
                  <c:v>0.0304205189382642</c:v>
                </c:pt>
                <c:pt idx="29">
                  <c:v>0.0301968386519535</c:v>
                </c:pt>
                <c:pt idx="30">
                  <c:v>0.0302341186996719</c:v>
                </c:pt>
                <c:pt idx="31">
                  <c:v>0.030159558604235</c:v>
                </c:pt>
                <c:pt idx="32">
                  <c:v>0.030159558604235</c:v>
                </c:pt>
                <c:pt idx="33">
                  <c:v>0.030159558604235</c:v>
                </c:pt>
                <c:pt idx="34">
                  <c:v>0.0299731583656427</c:v>
                </c:pt>
                <c:pt idx="35">
                  <c:v>0.0300104384133612</c:v>
                </c:pt>
                <c:pt idx="36">
                  <c:v>0.0299358783179242</c:v>
                </c:pt>
                <c:pt idx="37">
                  <c:v>0.0300477184610796</c:v>
                </c:pt>
                <c:pt idx="38">
                  <c:v>0.0299731583656427</c:v>
                </c:pt>
                <c:pt idx="39">
                  <c:v>0.0298240381747689</c:v>
                </c:pt>
                <c:pt idx="40">
                  <c:v>0.0298240381747689</c:v>
                </c:pt>
                <c:pt idx="41">
                  <c:v>0.029674917983895</c:v>
                </c:pt>
                <c:pt idx="42">
                  <c:v>0.029674917983895</c:v>
                </c:pt>
                <c:pt idx="43">
                  <c:v>0.0298613182224873</c:v>
                </c:pt>
                <c:pt idx="44">
                  <c:v>0.0297867581270504</c:v>
                </c:pt>
                <c:pt idx="45">
                  <c:v>0.029674917983895</c:v>
                </c:pt>
              </c:numCache>
            </c:numRef>
          </c:yVal>
          <c:smooth val="0"/>
        </c:ser>
        <c:ser>
          <c:idx val="3"/>
          <c:order val="3"/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2'!$A$7:$A$52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2'!$E$7:$E$52</c:f>
              <c:numCache>
                <c:formatCode>0.000_ </c:formatCode>
                <c:ptCount val="46"/>
                <c:pt idx="0">
                  <c:v>1.0</c:v>
                </c:pt>
                <c:pt idx="1">
                  <c:v>0.748782935077483</c:v>
                </c:pt>
                <c:pt idx="2">
                  <c:v>0.60897840871084</c:v>
                </c:pt>
                <c:pt idx="3">
                  <c:v>0.456910327399755</c:v>
                </c:pt>
                <c:pt idx="4">
                  <c:v>0.314838901482775</c:v>
                </c:pt>
                <c:pt idx="5">
                  <c:v>0.199041212977071</c:v>
                </c:pt>
                <c:pt idx="6">
                  <c:v>0.117284180014122</c:v>
                </c:pt>
                <c:pt idx="7">
                  <c:v>0.0695306403062172</c:v>
                </c:pt>
                <c:pt idx="8">
                  <c:v>0.0461183990486454</c:v>
                </c:pt>
                <c:pt idx="9">
                  <c:v>0.0369764762718793</c:v>
                </c:pt>
                <c:pt idx="10">
                  <c:v>0.0341521424058865</c:v>
                </c:pt>
                <c:pt idx="11">
                  <c:v>0.0328514623360214</c:v>
                </c:pt>
                <c:pt idx="12">
                  <c:v>0.0324798394589171</c:v>
                </c:pt>
                <c:pt idx="13">
                  <c:v>0.0323683525957858</c:v>
                </c:pt>
                <c:pt idx="14">
                  <c:v>0.0320338920063919</c:v>
                </c:pt>
                <c:pt idx="15">
                  <c:v>0.031959567430971</c:v>
                </c:pt>
                <c:pt idx="16">
                  <c:v>0.0319967297186815</c:v>
                </c:pt>
                <c:pt idx="17">
                  <c:v>0.0318480805678397</c:v>
                </c:pt>
                <c:pt idx="18">
                  <c:v>0.0320338920063919</c:v>
                </c:pt>
                <c:pt idx="19">
                  <c:v>0.0319224051432606</c:v>
                </c:pt>
                <c:pt idx="20">
                  <c:v>0.031699431416998</c:v>
                </c:pt>
                <c:pt idx="21">
                  <c:v>0.031699431416998</c:v>
                </c:pt>
                <c:pt idx="22">
                  <c:v>0.0317737559924189</c:v>
                </c:pt>
                <c:pt idx="23">
                  <c:v>0.0315879445538667</c:v>
                </c:pt>
                <c:pt idx="24">
                  <c:v>0.0313278085398937</c:v>
                </c:pt>
                <c:pt idx="25">
                  <c:v>0.0313278085398937</c:v>
                </c:pt>
                <c:pt idx="26">
                  <c:v>0.030919023375079</c:v>
                </c:pt>
                <c:pt idx="27">
                  <c:v>0.0311048348136311</c:v>
                </c:pt>
                <c:pt idx="28">
                  <c:v>0.0311419971013416</c:v>
                </c:pt>
                <c:pt idx="29">
                  <c:v>0.0308446987996581</c:v>
                </c:pt>
                <c:pt idx="30">
                  <c:v>0.0309933479504998</c:v>
                </c:pt>
                <c:pt idx="31">
                  <c:v>0.0309561856627894</c:v>
                </c:pt>
                <c:pt idx="32">
                  <c:v>0.030919023375079</c:v>
                </c:pt>
                <c:pt idx="33">
                  <c:v>0.0308075365119477</c:v>
                </c:pt>
                <c:pt idx="34">
                  <c:v>0.0308818610873685</c:v>
                </c:pt>
                <c:pt idx="35">
                  <c:v>0.030919023375079</c:v>
                </c:pt>
                <c:pt idx="36">
                  <c:v>0.0308818610873685</c:v>
                </c:pt>
                <c:pt idx="37">
                  <c:v>0.0307332119365268</c:v>
                </c:pt>
                <c:pt idx="38">
                  <c:v>0.0306588873611059</c:v>
                </c:pt>
                <c:pt idx="39">
                  <c:v>0.0308075365119477</c:v>
                </c:pt>
                <c:pt idx="40">
                  <c:v>0.0306960496488164</c:v>
                </c:pt>
                <c:pt idx="41">
                  <c:v>0.0306588873611059</c:v>
                </c:pt>
                <c:pt idx="42">
                  <c:v>0.0306960496488164</c:v>
                </c:pt>
                <c:pt idx="43">
                  <c:v>0.0304730759225538</c:v>
                </c:pt>
                <c:pt idx="44">
                  <c:v>0.0307332119365268</c:v>
                </c:pt>
                <c:pt idx="45">
                  <c:v>0.0305845627856851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40267552"/>
        <c:axId val="1741093408"/>
      </c:scatterChart>
      <c:valAx>
        <c:axId val="1740267552"/>
        <c:scaling>
          <c:orientation val="minMax"/>
          <c:max val="90.0"/>
          <c:min val="0.0"/>
        </c:scaling>
        <c:delete val="1"/>
        <c:axPos val="b"/>
        <c:numFmt formatCode="General" sourceLinked="1"/>
        <c:majorTickMark val="out"/>
        <c:minorTickMark val="none"/>
        <c:tickLblPos val="nextTo"/>
        <c:crossAx val="1741093408"/>
        <c:crosses val="autoZero"/>
        <c:crossBetween val="midCat"/>
      </c:valAx>
      <c:valAx>
        <c:axId val="1741093408"/>
        <c:scaling>
          <c:orientation val="minMax"/>
        </c:scaling>
        <c:delete val="1"/>
        <c:axPos val="l"/>
        <c:numFmt formatCode="0.000_ " sourceLinked="1"/>
        <c:majorTickMark val="out"/>
        <c:minorTickMark val="none"/>
        <c:tickLblPos val="nextTo"/>
        <c:crossAx val="1740267552"/>
        <c:crosses val="autoZero"/>
        <c:crossBetween val="midCat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4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/>
    <c:pageMargins b="0.75" l="0.7" r="0.7" t="0.75" header="0.512" footer="0.512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0683229813664596"/>
          <c:y val="0.13265306122449"/>
          <c:w val="0.857142857142857"/>
          <c:h val="0.73469387755102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2'!$A$7:$A$52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2'!$F$7:$F$52</c:f>
              <c:numCache>
                <c:formatCode>0.000_ </c:formatCode>
                <c:ptCount val="46"/>
                <c:pt idx="0">
                  <c:v>1.0</c:v>
                </c:pt>
                <c:pt idx="1">
                  <c:v>0.982288281050287</c:v>
                </c:pt>
                <c:pt idx="2">
                  <c:v>0.984698535587773</c:v>
                </c:pt>
                <c:pt idx="3">
                  <c:v>0.978453785195194</c:v>
                </c:pt>
                <c:pt idx="4">
                  <c:v>0.971076945550159</c:v>
                </c:pt>
                <c:pt idx="5">
                  <c:v>0.946024905963554</c:v>
                </c:pt>
                <c:pt idx="6">
                  <c:v>0.831501296424789</c:v>
                </c:pt>
                <c:pt idx="7">
                  <c:v>0.634663842530037</c:v>
                </c:pt>
                <c:pt idx="8">
                  <c:v>0.436000438228098</c:v>
                </c:pt>
                <c:pt idx="9">
                  <c:v>0.272139648687142</c:v>
                </c:pt>
                <c:pt idx="10">
                  <c:v>0.155059708578315</c:v>
                </c:pt>
                <c:pt idx="11">
                  <c:v>0.0851988459993426</c:v>
                </c:pt>
                <c:pt idx="12">
                  <c:v>0.0515648394989592</c:v>
                </c:pt>
                <c:pt idx="13">
                  <c:v>0.038454515575357</c:v>
                </c:pt>
                <c:pt idx="14">
                  <c:v>0.0335244494759522</c:v>
                </c:pt>
                <c:pt idx="15">
                  <c:v>0.0321732461746339</c:v>
                </c:pt>
                <c:pt idx="16">
                  <c:v>0.0319176131176277</c:v>
                </c:pt>
                <c:pt idx="17">
                  <c:v>0.0314428660117591</c:v>
                </c:pt>
                <c:pt idx="18">
                  <c:v>0.0311872329547529</c:v>
                </c:pt>
                <c:pt idx="19">
                  <c:v>0.0312967899791842</c:v>
                </c:pt>
                <c:pt idx="20">
                  <c:v>0.0311141949384655</c:v>
                </c:pt>
                <c:pt idx="21">
                  <c:v>0.0311507139466092</c:v>
                </c:pt>
                <c:pt idx="22">
                  <c:v>0.031041156922178</c:v>
                </c:pt>
                <c:pt idx="23">
                  <c:v>0.0309681189058905</c:v>
                </c:pt>
                <c:pt idx="24">
                  <c:v>0.031041156922178</c:v>
                </c:pt>
                <c:pt idx="25">
                  <c:v>0.030895080889603</c:v>
                </c:pt>
                <c:pt idx="26">
                  <c:v>0.0307855238651718</c:v>
                </c:pt>
                <c:pt idx="27">
                  <c:v>0.0306029288244531</c:v>
                </c:pt>
                <c:pt idx="28">
                  <c:v>0.0307124858488843</c:v>
                </c:pt>
                <c:pt idx="29">
                  <c:v>0.0307124858488843</c:v>
                </c:pt>
                <c:pt idx="30">
                  <c:v>0.0306759668407406</c:v>
                </c:pt>
                <c:pt idx="31">
                  <c:v>0.0305664098163094</c:v>
                </c:pt>
                <c:pt idx="32">
                  <c:v>0.0306029288244531</c:v>
                </c:pt>
                <c:pt idx="33">
                  <c:v>0.0306029288244531</c:v>
                </c:pt>
                <c:pt idx="34">
                  <c:v>0.0304203337837344</c:v>
                </c:pt>
                <c:pt idx="35">
                  <c:v>0.0304203337837344</c:v>
                </c:pt>
                <c:pt idx="36">
                  <c:v>0.0302742577511595</c:v>
                </c:pt>
                <c:pt idx="37">
                  <c:v>0.0301647007267283</c:v>
                </c:pt>
                <c:pt idx="38">
                  <c:v>0.0303107767593032</c:v>
                </c:pt>
                <c:pt idx="39">
                  <c:v>0.0303838147755907</c:v>
                </c:pt>
                <c:pt idx="40">
                  <c:v>0.030347295767447</c:v>
                </c:pt>
                <c:pt idx="41">
                  <c:v>0.0302377387430157</c:v>
                </c:pt>
                <c:pt idx="42">
                  <c:v>0.030201219734872</c:v>
                </c:pt>
                <c:pt idx="43">
                  <c:v>0.0301281817185845</c:v>
                </c:pt>
                <c:pt idx="44">
                  <c:v>0.0301281817185845</c:v>
                </c:pt>
                <c:pt idx="45">
                  <c:v>0.0300186246941533</c:v>
                </c:pt>
              </c:numCache>
            </c:numRef>
          </c:yVal>
          <c:smooth val="0"/>
        </c:ser>
        <c:ser>
          <c:idx val="1"/>
          <c:order val="1"/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2'!$A$7:$A$52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2'!$G$7:$G$52</c:f>
              <c:numCache>
                <c:formatCode>0.000_ </c:formatCode>
                <c:ptCount val="46"/>
                <c:pt idx="0">
                  <c:v>1.0</c:v>
                </c:pt>
                <c:pt idx="1">
                  <c:v>0.981581050643028</c:v>
                </c:pt>
                <c:pt idx="2">
                  <c:v>0.983252197921965</c:v>
                </c:pt>
                <c:pt idx="3">
                  <c:v>0.979146988301969</c:v>
                </c:pt>
                <c:pt idx="4">
                  <c:v>0.968720482452954</c:v>
                </c:pt>
                <c:pt idx="5">
                  <c:v>0.943871249000945</c:v>
                </c:pt>
                <c:pt idx="6">
                  <c:v>0.82006103320497</c:v>
                </c:pt>
                <c:pt idx="7">
                  <c:v>0.621630458475623</c:v>
                </c:pt>
                <c:pt idx="8">
                  <c:v>0.423599505921674</c:v>
                </c:pt>
                <c:pt idx="9">
                  <c:v>0.262842403545739</c:v>
                </c:pt>
                <c:pt idx="10">
                  <c:v>0.148732107825329</c:v>
                </c:pt>
                <c:pt idx="11">
                  <c:v>0.0816682409358425</c:v>
                </c:pt>
                <c:pt idx="12">
                  <c:v>0.0498437840587081</c:v>
                </c:pt>
                <c:pt idx="13">
                  <c:v>0.0376371430647388</c:v>
                </c:pt>
                <c:pt idx="14">
                  <c:v>0.0334956041560706</c:v>
                </c:pt>
                <c:pt idx="15">
                  <c:v>0.0319697740318245</c:v>
                </c:pt>
                <c:pt idx="16">
                  <c:v>0.0316791397224442</c:v>
                </c:pt>
                <c:pt idx="17">
                  <c:v>0.0314974932790816</c:v>
                </c:pt>
                <c:pt idx="18">
                  <c:v>0.0312431882583739</c:v>
                </c:pt>
                <c:pt idx="19">
                  <c:v>0.0313158468357189</c:v>
                </c:pt>
                <c:pt idx="20">
                  <c:v>0.0311342003923563</c:v>
                </c:pt>
                <c:pt idx="21">
                  <c:v>0.0311342003923563</c:v>
                </c:pt>
                <c:pt idx="22">
                  <c:v>0.0310252125263387</c:v>
                </c:pt>
                <c:pt idx="23">
                  <c:v>0.0309888832376662</c:v>
                </c:pt>
                <c:pt idx="24">
                  <c:v>0.0309162246603211</c:v>
                </c:pt>
                <c:pt idx="25">
                  <c:v>0.0309888832376662</c:v>
                </c:pt>
                <c:pt idx="26">
                  <c:v>0.0308435660829761</c:v>
                </c:pt>
                <c:pt idx="27">
                  <c:v>0.0307345782169585</c:v>
                </c:pt>
                <c:pt idx="28">
                  <c:v>0.0307345782169585</c:v>
                </c:pt>
                <c:pt idx="29">
                  <c:v>0.030770907505631</c:v>
                </c:pt>
                <c:pt idx="30">
                  <c:v>0.0305892610622684</c:v>
                </c:pt>
                <c:pt idx="31">
                  <c:v>0.0306255903509409</c:v>
                </c:pt>
                <c:pt idx="32">
                  <c:v>0.0306255903509409</c:v>
                </c:pt>
                <c:pt idx="33">
                  <c:v>0.0303349560415607</c:v>
                </c:pt>
                <c:pt idx="34">
                  <c:v>0.0304439439075783</c:v>
                </c:pt>
                <c:pt idx="35">
                  <c:v>0.0303712853302332</c:v>
                </c:pt>
                <c:pt idx="36">
                  <c:v>0.0304802731962508</c:v>
                </c:pt>
                <c:pt idx="37">
                  <c:v>0.0304439439075783</c:v>
                </c:pt>
                <c:pt idx="38">
                  <c:v>0.0303712853302332</c:v>
                </c:pt>
                <c:pt idx="39">
                  <c:v>0.0303349560415607</c:v>
                </c:pt>
                <c:pt idx="40">
                  <c:v>0.0303349560415607</c:v>
                </c:pt>
                <c:pt idx="41">
                  <c:v>0.0304076146189058</c:v>
                </c:pt>
                <c:pt idx="42">
                  <c:v>0.0301896388868706</c:v>
                </c:pt>
                <c:pt idx="43">
                  <c:v>0.0302622974642156</c:v>
                </c:pt>
                <c:pt idx="44">
                  <c:v>0.030007992443508</c:v>
                </c:pt>
                <c:pt idx="45">
                  <c:v>0.0301169803095255</c:v>
                </c:pt>
              </c:numCache>
            </c:numRef>
          </c:yVal>
          <c:smooth val="0"/>
        </c:ser>
        <c:ser>
          <c:idx val="2"/>
          <c:order val="2"/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2'!$A$7:$A$52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2'!$H$7:$H$52</c:f>
              <c:numCache>
                <c:formatCode>0.000_ </c:formatCode>
                <c:ptCount val="46"/>
                <c:pt idx="0">
                  <c:v>1.0</c:v>
                </c:pt>
                <c:pt idx="1">
                  <c:v>0.979561278730254</c:v>
                </c:pt>
                <c:pt idx="2">
                  <c:v>0.98012278206184</c:v>
                </c:pt>
                <c:pt idx="3">
                  <c:v>0.973609343415438</c:v>
                </c:pt>
                <c:pt idx="4">
                  <c:v>0.962678745227222</c:v>
                </c:pt>
                <c:pt idx="5">
                  <c:v>0.920303960470165</c:v>
                </c:pt>
                <c:pt idx="6">
                  <c:v>0.765890544283896</c:v>
                </c:pt>
                <c:pt idx="7">
                  <c:v>0.566182526016321</c:v>
                </c:pt>
                <c:pt idx="8">
                  <c:v>0.379201916598038</c:v>
                </c:pt>
                <c:pt idx="9">
                  <c:v>0.232013176611515</c:v>
                </c:pt>
                <c:pt idx="10">
                  <c:v>0.131578947368421</c:v>
                </c:pt>
                <c:pt idx="11">
                  <c:v>0.0738564048813356</c:v>
                </c:pt>
                <c:pt idx="12">
                  <c:v>0.0470914127423823</c:v>
                </c:pt>
                <c:pt idx="13">
                  <c:v>0.036797184996631</c:v>
                </c:pt>
                <c:pt idx="14">
                  <c:v>0.0336527663397469</c:v>
                </c:pt>
                <c:pt idx="15">
                  <c:v>0.0323425918993786</c:v>
                </c:pt>
                <c:pt idx="16">
                  <c:v>0.0319682563449876</c:v>
                </c:pt>
                <c:pt idx="17">
                  <c:v>0.0318559556786704</c:v>
                </c:pt>
                <c:pt idx="18">
                  <c:v>0.0316313543460358</c:v>
                </c:pt>
                <c:pt idx="19">
                  <c:v>0.0314816201242794</c:v>
                </c:pt>
                <c:pt idx="20">
                  <c:v>0.031706221456914</c:v>
                </c:pt>
                <c:pt idx="21">
                  <c:v>0.0314816201242794</c:v>
                </c:pt>
                <c:pt idx="22">
                  <c:v>0.0316313543460358</c:v>
                </c:pt>
                <c:pt idx="23">
                  <c:v>0.0313693194579621</c:v>
                </c:pt>
                <c:pt idx="24">
                  <c:v>0.0312944523470839</c:v>
                </c:pt>
                <c:pt idx="25">
                  <c:v>0.0313693194579621</c:v>
                </c:pt>
                <c:pt idx="26">
                  <c:v>0.031331885902523</c:v>
                </c:pt>
                <c:pt idx="27">
                  <c:v>0.0310698510144493</c:v>
                </c:pt>
                <c:pt idx="28">
                  <c:v>0.0310324174590103</c:v>
                </c:pt>
                <c:pt idx="29">
                  <c:v>0.0311821516807666</c:v>
                </c:pt>
                <c:pt idx="30">
                  <c:v>0.0310698510144493</c:v>
                </c:pt>
                <c:pt idx="31">
                  <c:v>0.0311821516807666</c:v>
                </c:pt>
                <c:pt idx="32">
                  <c:v>0.0309575503481321</c:v>
                </c:pt>
                <c:pt idx="33">
                  <c:v>0.030920116792693</c:v>
                </c:pt>
                <c:pt idx="34">
                  <c:v>0.0311447181253275</c:v>
                </c:pt>
                <c:pt idx="35">
                  <c:v>0.0309949839035712</c:v>
                </c:pt>
                <c:pt idx="36">
                  <c:v>0.0306955154600584</c:v>
                </c:pt>
                <c:pt idx="37">
                  <c:v>0.0306206483491802</c:v>
                </c:pt>
                <c:pt idx="38">
                  <c:v>0.0307329490154975</c:v>
                </c:pt>
                <c:pt idx="39">
                  <c:v>0.0307329490154975</c:v>
                </c:pt>
                <c:pt idx="40">
                  <c:v>0.0307703825709366</c:v>
                </c:pt>
                <c:pt idx="41">
                  <c:v>0.0306206483491802</c:v>
                </c:pt>
                <c:pt idx="42">
                  <c:v>0.0306206483491802</c:v>
                </c:pt>
                <c:pt idx="43">
                  <c:v>0.0306580819046193</c:v>
                </c:pt>
                <c:pt idx="44">
                  <c:v>0.0305832147937411</c:v>
                </c:pt>
                <c:pt idx="45">
                  <c:v>0.0304709141274238</c:v>
                </c:pt>
              </c:numCache>
            </c:numRef>
          </c:yVal>
          <c:smooth val="0"/>
        </c:ser>
        <c:ser>
          <c:idx val="3"/>
          <c:order val="3"/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2'!$A$7:$A$52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2'!$I$7:$I$52</c:f>
              <c:numCache>
                <c:formatCode>0.000_ </c:formatCode>
                <c:ptCount val="46"/>
                <c:pt idx="0">
                  <c:v>1.0</c:v>
                </c:pt>
                <c:pt idx="1">
                  <c:v>0.98011394964161</c:v>
                </c:pt>
                <c:pt idx="2">
                  <c:v>0.979121485021136</c:v>
                </c:pt>
                <c:pt idx="3">
                  <c:v>0.973754824480794</c:v>
                </c:pt>
                <c:pt idx="4">
                  <c:v>0.962837713655578</c:v>
                </c:pt>
                <c:pt idx="5">
                  <c:v>0.919463333945966</c:v>
                </c:pt>
                <c:pt idx="6">
                  <c:v>0.767616247013417</c:v>
                </c:pt>
                <c:pt idx="7">
                  <c:v>0.567248667524352</c:v>
                </c:pt>
                <c:pt idx="8">
                  <c:v>0.380334497335049</c:v>
                </c:pt>
                <c:pt idx="9">
                  <c:v>0.232824848373461</c:v>
                </c:pt>
                <c:pt idx="10">
                  <c:v>0.13185076272744</c:v>
                </c:pt>
                <c:pt idx="11">
                  <c:v>0.0736629296085278</c:v>
                </c:pt>
                <c:pt idx="12">
                  <c:v>0.0465723212644734</c:v>
                </c:pt>
                <c:pt idx="13">
                  <c:v>0.0360963058261349</c:v>
                </c:pt>
                <c:pt idx="14">
                  <c:v>0.0327880904245543</c:v>
                </c:pt>
                <c:pt idx="15">
                  <c:v>0.0317221099062672</c:v>
                </c:pt>
                <c:pt idx="16">
                  <c:v>0.0312442565704834</c:v>
                </c:pt>
                <c:pt idx="17">
                  <c:v>0.0309134350303253</c:v>
                </c:pt>
                <c:pt idx="18">
                  <c:v>0.0309134350303253</c:v>
                </c:pt>
                <c:pt idx="19">
                  <c:v>0.0309501929792318</c:v>
                </c:pt>
                <c:pt idx="20">
                  <c:v>0.030729645285793</c:v>
                </c:pt>
                <c:pt idx="21">
                  <c:v>0.0306928873368866</c:v>
                </c:pt>
                <c:pt idx="22">
                  <c:v>0.0305458555412608</c:v>
                </c:pt>
                <c:pt idx="23">
                  <c:v>0.0304355816945414</c:v>
                </c:pt>
                <c:pt idx="24">
                  <c:v>0.0305090975923543</c:v>
                </c:pt>
                <c:pt idx="25">
                  <c:v>0.0303253078478221</c:v>
                </c:pt>
                <c:pt idx="26">
                  <c:v>0.0302150340011027</c:v>
                </c:pt>
                <c:pt idx="27">
                  <c:v>0.0301782760521963</c:v>
                </c:pt>
                <c:pt idx="28">
                  <c:v>0.0301782760521963</c:v>
                </c:pt>
                <c:pt idx="29">
                  <c:v>0.0302517919500092</c:v>
                </c:pt>
                <c:pt idx="30">
                  <c:v>0.0301782760521963</c:v>
                </c:pt>
                <c:pt idx="31">
                  <c:v>0.0300312442565705</c:v>
                </c:pt>
                <c:pt idx="32">
                  <c:v>0.029994486307664</c:v>
                </c:pt>
                <c:pt idx="33">
                  <c:v>0.0301047601543834</c:v>
                </c:pt>
                <c:pt idx="34">
                  <c:v>0.0300312442565705</c:v>
                </c:pt>
                <c:pt idx="35">
                  <c:v>0.0298842124609447</c:v>
                </c:pt>
                <c:pt idx="36">
                  <c:v>0.0298842124609447</c:v>
                </c:pt>
                <c:pt idx="37">
                  <c:v>0.0299209704098511</c:v>
                </c:pt>
                <c:pt idx="38">
                  <c:v>0.0297371806653189</c:v>
                </c:pt>
                <c:pt idx="39">
                  <c:v>0.0297739386142253</c:v>
                </c:pt>
                <c:pt idx="40">
                  <c:v>0.0297371806653189</c:v>
                </c:pt>
                <c:pt idx="41">
                  <c:v>0.0297371806653189</c:v>
                </c:pt>
                <c:pt idx="42">
                  <c:v>0.0298842124609447</c:v>
                </c:pt>
                <c:pt idx="43">
                  <c:v>0.0296269068185995</c:v>
                </c:pt>
                <c:pt idx="44">
                  <c:v>0.0298842124609447</c:v>
                </c:pt>
                <c:pt idx="45">
                  <c:v>0.0295533909207866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41128176"/>
        <c:axId val="1740304736"/>
      </c:scatterChart>
      <c:valAx>
        <c:axId val="1741128176"/>
        <c:scaling>
          <c:orientation val="minMax"/>
          <c:max val="90.0"/>
          <c:min val="0.0"/>
        </c:scaling>
        <c:delete val="1"/>
        <c:axPos val="b"/>
        <c:numFmt formatCode="General" sourceLinked="1"/>
        <c:majorTickMark val="out"/>
        <c:minorTickMark val="none"/>
        <c:tickLblPos val="nextTo"/>
        <c:crossAx val="1740304736"/>
        <c:crosses val="autoZero"/>
        <c:crossBetween val="midCat"/>
      </c:valAx>
      <c:valAx>
        <c:axId val="1740304736"/>
        <c:scaling>
          <c:orientation val="minMax"/>
        </c:scaling>
        <c:delete val="1"/>
        <c:axPos val="l"/>
        <c:numFmt formatCode="0.000_ " sourceLinked="1"/>
        <c:majorTickMark val="out"/>
        <c:minorTickMark val="none"/>
        <c:tickLblPos val="nextTo"/>
        <c:crossAx val="1741128176"/>
        <c:crosses val="autoZero"/>
        <c:crossBetween val="midCat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3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/>
    <c:pageMargins b="0.75" l="0.7" r="0.7" t="0.75" header="0.512" footer="0.512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0700637487433357"/>
          <c:y val="0.145832591590415"/>
          <c:w val="0.853503848327908"/>
          <c:h val="0.718746344267048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2'!$A$7:$A$52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2'!$J$7:$J$52</c:f>
              <c:numCache>
                <c:formatCode>0.000_ </c:formatCode>
                <c:ptCount val="46"/>
                <c:pt idx="0">
                  <c:v>1.0</c:v>
                </c:pt>
                <c:pt idx="1">
                  <c:v>0.990489724529952</c:v>
                </c:pt>
                <c:pt idx="2">
                  <c:v>0.990890540737502</c:v>
                </c:pt>
                <c:pt idx="3">
                  <c:v>0.989141524559102</c:v>
                </c:pt>
                <c:pt idx="4">
                  <c:v>0.987866200262352</c:v>
                </c:pt>
                <c:pt idx="5">
                  <c:v>0.987647573240052</c:v>
                </c:pt>
                <c:pt idx="6">
                  <c:v>0.983675849001603</c:v>
                </c:pt>
                <c:pt idx="7">
                  <c:v>0.975076519457805</c:v>
                </c:pt>
                <c:pt idx="8">
                  <c:v>0.956930476606909</c:v>
                </c:pt>
                <c:pt idx="9">
                  <c:v>0.842224165573531</c:v>
                </c:pt>
                <c:pt idx="10">
                  <c:v>0.623451391925375</c:v>
                </c:pt>
                <c:pt idx="11">
                  <c:v>0.409269785745518</c:v>
                </c:pt>
                <c:pt idx="12">
                  <c:v>0.241801486663752</c:v>
                </c:pt>
                <c:pt idx="13">
                  <c:v>0.130957586357674</c:v>
                </c:pt>
                <c:pt idx="14">
                  <c:v>0.0710902200845358</c:v>
                </c:pt>
                <c:pt idx="15">
                  <c:v>0.044891415245591</c:v>
                </c:pt>
                <c:pt idx="16">
                  <c:v>0.0355633289607929</c:v>
                </c:pt>
                <c:pt idx="17">
                  <c:v>0.0325754263226935</c:v>
                </c:pt>
                <c:pt idx="18">
                  <c:v>0.0318102317446436</c:v>
                </c:pt>
                <c:pt idx="19">
                  <c:v>0.0311907885147938</c:v>
                </c:pt>
                <c:pt idx="20">
                  <c:v>0.0311907885147938</c:v>
                </c:pt>
                <c:pt idx="21">
                  <c:v>0.0312272263518437</c:v>
                </c:pt>
                <c:pt idx="22">
                  <c:v>0.0309357236554438</c:v>
                </c:pt>
                <c:pt idx="23">
                  <c:v>0.0310085993295438</c:v>
                </c:pt>
                <c:pt idx="24">
                  <c:v>0.0308992858183938</c:v>
                </c:pt>
                <c:pt idx="25">
                  <c:v>0.0308992858183938</c:v>
                </c:pt>
                <c:pt idx="26">
                  <c:v>0.0307535344701938</c:v>
                </c:pt>
                <c:pt idx="27">
                  <c:v>0.0306442209590439</c:v>
                </c:pt>
                <c:pt idx="28">
                  <c:v>0.0306442209590439</c:v>
                </c:pt>
                <c:pt idx="29">
                  <c:v>0.0306077831219939</c:v>
                </c:pt>
                <c:pt idx="30">
                  <c:v>0.0304255939367439</c:v>
                </c:pt>
                <c:pt idx="31">
                  <c:v>0.0305713452849439</c:v>
                </c:pt>
                <c:pt idx="32">
                  <c:v>0.0304984696108439</c:v>
                </c:pt>
                <c:pt idx="33">
                  <c:v>0.0304620317737939</c:v>
                </c:pt>
                <c:pt idx="34">
                  <c:v>0.0303891560996939</c:v>
                </c:pt>
                <c:pt idx="35">
                  <c:v>0.0304620317737939</c:v>
                </c:pt>
                <c:pt idx="36">
                  <c:v>0.0303162804255939</c:v>
                </c:pt>
                <c:pt idx="37">
                  <c:v>0.0303527182626439</c:v>
                </c:pt>
                <c:pt idx="38">
                  <c:v>0.0303162804255939</c:v>
                </c:pt>
                <c:pt idx="39">
                  <c:v>0.0303527182626439</c:v>
                </c:pt>
                <c:pt idx="40">
                  <c:v>0.030061215566244</c:v>
                </c:pt>
                <c:pt idx="41">
                  <c:v>0.030170529077394</c:v>
                </c:pt>
                <c:pt idx="42">
                  <c:v>0.0302434047514939</c:v>
                </c:pt>
                <c:pt idx="43">
                  <c:v>0.030061215566244</c:v>
                </c:pt>
                <c:pt idx="44">
                  <c:v>0.030097653403294</c:v>
                </c:pt>
                <c:pt idx="45">
                  <c:v>0.029806150706894</c:v>
                </c:pt>
              </c:numCache>
            </c:numRef>
          </c:yVal>
          <c:smooth val="0"/>
        </c:ser>
        <c:ser>
          <c:idx val="1"/>
          <c:order val="1"/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2'!$A$7:$A$52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2'!$K$7:$K$52</c:f>
              <c:numCache>
                <c:formatCode>0.000_ </c:formatCode>
                <c:ptCount val="46"/>
                <c:pt idx="0">
                  <c:v>1.0</c:v>
                </c:pt>
                <c:pt idx="1">
                  <c:v>0.986522911051213</c:v>
                </c:pt>
                <c:pt idx="2">
                  <c:v>0.986850732133751</c:v>
                </c:pt>
                <c:pt idx="3">
                  <c:v>0.987251402345742</c:v>
                </c:pt>
                <c:pt idx="4">
                  <c:v>0.984920230203249</c:v>
                </c:pt>
                <c:pt idx="5">
                  <c:v>0.983718219567276</c:v>
                </c:pt>
                <c:pt idx="6">
                  <c:v>0.977708166387412</c:v>
                </c:pt>
                <c:pt idx="7">
                  <c:v>0.972754425584614</c:v>
                </c:pt>
                <c:pt idx="8">
                  <c:v>0.950863262184017</c:v>
                </c:pt>
                <c:pt idx="9">
                  <c:v>0.8249799664894</c:v>
                </c:pt>
                <c:pt idx="10">
                  <c:v>0.602389451446055</c:v>
                </c:pt>
                <c:pt idx="11">
                  <c:v>0.391527646244627</c:v>
                </c:pt>
                <c:pt idx="12">
                  <c:v>0.229474757776645</c:v>
                </c:pt>
                <c:pt idx="13">
                  <c:v>0.123552123552124</c:v>
                </c:pt>
                <c:pt idx="14">
                  <c:v>0.067203321920303</c:v>
                </c:pt>
                <c:pt idx="15">
                  <c:v>0.0430902600713921</c:v>
                </c:pt>
                <c:pt idx="16">
                  <c:v>0.0348947330079405</c:v>
                </c:pt>
                <c:pt idx="17">
                  <c:v>0.0320536169592773</c:v>
                </c:pt>
                <c:pt idx="18">
                  <c:v>0.0312522765352954</c:v>
                </c:pt>
                <c:pt idx="19">
                  <c:v>0.0308516063233044</c:v>
                </c:pt>
                <c:pt idx="20">
                  <c:v>0.0307423326291251</c:v>
                </c:pt>
                <c:pt idx="21">
                  <c:v>0.0307787571938515</c:v>
                </c:pt>
                <c:pt idx="22">
                  <c:v>0.0307787571938515</c:v>
                </c:pt>
                <c:pt idx="23">
                  <c:v>0.0304509361113135</c:v>
                </c:pt>
                <c:pt idx="24">
                  <c:v>0.0302688132876812</c:v>
                </c:pt>
                <c:pt idx="25">
                  <c:v>0.030414511546587</c:v>
                </c:pt>
                <c:pt idx="26">
                  <c:v>0.0301595395935019</c:v>
                </c:pt>
                <c:pt idx="27">
                  <c:v>0.0301595395935019</c:v>
                </c:pt>
                <c:pt idx="28">
                  <c:v>0.0300866904640489</c:v>
                </c:pt>
                <c:pt idx="29">
                  <c:v>0.0301959641582283</c:v>
                </c:pt>
                <c:pt idx="30">
                  <c:v>0.0301959641582283</c:v>
                </c:pt>
                <c:pt idx="31">
                  <c:v>0.0298681430756902</c:v>
                </c:pt>
                <c:pt idx="32">
                  <c:v>0.0299774167698696</c:v>
                </c:pt>
                <c:pt idx="33">
                  <c:v>0.0299774167698696</c:v>
                </c:pt>
                <c:pt idx="34">
                  <c:v>0.0299045676404167</c:v>
                </c:pt>
                <c:pt idx="35">
                  <c:v>0.0298317185109638</c:v>
                </c:pt>
                <c:pt idx="36">
                  <c:v>0.0297588693815109</c:v>
                </c:pt>
                <c:pt idx="37">
                  <c:v>0.0298681430756902</c:v>
                </c:pt>
                <c:pt idx="38">
                  <c:v>0.0297588693815109</c:v>
                </c:pt>
                <c:pt idx="39">
                  <c:v>0.0298681430756902</c:v>
                </c:pt>
                <c:pt idx="40">
                  <c:v>0.0296495956873315</c:v>
                </c:pt>
                <c:pt idx="41">
                  <c:v>0.0297224448167844</c:v>
                </c:pt>
                <c:pt idx="42">
                  <c:v>0.0296495956873315</c:v>
                </c:pt>
                <c:pt idx="43">
                  <c:v>0.029686020252058</c:v>
                </c:pt>
                <c:pt idx="44">
                  <c:v>0.0296131711226051</c:v>
                </c:pt>
                <c:pt idx="45">
                  <c:v>0.0296131711226051</c:v>
                </c:pt>
              </c:numCache>
            </c:numRef>
          </c:yVal>
          <c:smooth val="0"/>
        </c:ser>
        <c:ser>
          <c:idx val="2"/>
          <c:order val="2"/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2'!$A$7:$A$52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2'!$L$7:$L$52</c:f>
              <c:numCache>
                <c:formatCode>0.000_ </c:formatCode>
                <c:ptCount val="46"/>
                <c:pt idx="0">
                  <c:v>1.0</c:v>
                </c:pt>
                <c:pt idx="1">
                  <c:v>0.987008166295471</c:v>
                </c:pt>
                <c:pt idx="2">
                  <c:v>0.985968819599109</c:v>
                </c:pt>
                <c:pt idx="3">
                  <c:v>0.986859688195991</c:v>
                </c:pt>
                <c:pt idx="4">
                  <c:v>0.98648849294729</c:v>
                </c:pt>
                <c:pt idx="5">
                  <c:v>0.983964365256125</c:v>
                </c:pt>
                <c:pt idx="6">
                  <c:v>0.978136599851522</c:v>
                </c:pt>
                <c:pt idx="7">
                  <c:v>0.971306607275427</c:v>
                </c:pt>
                <c:pt idx="8">
                  <c:v>0.941314031180401</c:v>
                </c:pt>
                <c:pt idx="9">
                  <c:v>0.787156644394952</c:v>
                </c:pt>
                <c:pt idx="10">
                  <c:v>0.567260579064588</c:v>
                </c:pt>
                <c:pt idx="11">
                  <c:v>0.366889383815887</c:v>
                </c:pt>
                <c:pt idx="12">
                  <c:v>0.215812917594655</c:v>
                </c:pt>
                <c:pt idx="13">
                  <c:v>0.117743132887899</c:v>
                </c:pt>
                <c:pt idx="14">
                  <c:v>0.0652190051967335</c:v>
                </c:pt>
                <c:pt idx="15">
                  <c:v>0.043170007423905</c:v>
                </c:pt>
                <c:pt idx="16">
                  <c:v>0.0351521900519673</c:v>
                </c:pt>
                <c:pt idx="17">
                  <c:v>0.0325538233110616</c:v>
                </c:pt>
                <c:pt idx="18">
                  <c:v>0.0317000742390497</c:v>
                </c:pt>
                <c:pt idx="19">
                  <c:v>0.0312917594654788</c:v>
                </c:pt>
                <c:pt idx="20">
                  <c:v>0.0312175204157387</c:v>
                </c:pt>
                <c:pt idx="21">
                  <c:v>0.0312175204157387</c:v>
                </c:pt>
                <c:pt idx="22">
                  <c:v>0.0310319227913883</c:v>
                </c:pt>
                <c:pt idx="23">
                  <c:v>0.0307720861172977</c:v>
                </c:pt>
                <c:pt idx="24">
                  <c:v>0.0306978470675575</c:v>
                </c:pt>
                <c:pt idx="25">
                  <c:v>0.0306978470675575</c:v>
                </c:pt>
                <c:pt idx="26">
                  <c:v>0.0309576837416481</c:v>
                </c:pt>
                <c:pt idx="27">
                  <c:v>0.0306607275426874</c:v>
                </c:pt>
                <c:pt idx="28">
                  <c:v>0.0305493689680772</c:v>
                </c:pt>
                <c:pt idx="29">
                  <c:v>0.0306236080178174</c:v>
                </c:pt>
                <c:pt idx="30">
                  <c:v>0.0306236080178174</c:v>
                </c:pt>
                <c:pt idx="31">
                  <c:v>0.0306236080178174</c:v>
                </c:pt>
                <c:pt idx="32">
                  <c:v>0.030475129918337</c:v>
                </c:pt>
                <c:pt idx="33">
                  <c:v>0.0304008908685969</c:v>
                </c:pt>
                <c:pt idx="34">
                  <c:v>0.0303266518188567</c:v>
                </c:pt>
                <c:pt idx="35">
                  <c:v>0.0302152932442465</c:v>
                </c:pt>
                <c:pt idx="36">
                  <c:v>0.0302895322939866</c:v>
                </c:pt>
                <c:pt idx="37">
                  <c:v>0.0301781737193764</c:v>
                </c:pt>
                <c:pt idx="38">
                  <c:v>0.0302895322939866</c:v>
                </c:pt>
                <c:pt idx="39">
                  <c:v>0.0303266518188567</c:v>
                </c:pt>
                <c:pt idx="40">
                  <c:v>0.0301410541945063</c:v>
                </c:pt>
                <c:pt idx="41">
                  <c:v>0.0302152932442465</c:v>
                </c:pt>
                <c:pt idx="42">
                  <c:v>0.0298440979955456</c:v>
                </c:pt>
                <c:pt idx="43">
                  <c:v>0.0300668151447661</c:v>
                </c:pt>
                <c:pt idx="44">
                  <c:v>0.0299554565701559</c:v>
                </c:pt>
                <c:pt idx="45">
                  <c:v>0.0300296956198961</c:v>
                </c:pt>
              </c:numCache>
            </c:numRef>
          </c:yVal>
          <c:smooth val="0"/>
        </c:ser>
        <c:ser>
          <c:idx val="3"/>
          <c:order val="3"/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2'!$A$7:$A$52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2'!$M$7:$M$52</c:f>
              <c:numCache>
                <c:formatCode>0.000_ </c:formatCode>
                <c:ptCount val="46"/>
                <c:pt idx="0">
                  <c:v>1.0</c:v>
                </c:pt>
                <c:pt idx="1">
                  <c:v>0.984573064198357</c:v>
                </c:pt>
                <c:pt idx="2">
                  <c:v>0.982156797145087</c:v>
                </c:pt>
                <c:pt idx="3">
                  <c:v>0.982751570573585</c:v>
                </c:pt>
                <c:pt idx="4">
                  <c:v>0.980707036913126</c:v>
                </c:pt>
                <c:pt idx="5">
                  <c:v>0.980483996877439</c:v>
                </c:pt>
                <c:pt idx="6">
                  <c:v>0.974164529199658</c:v>
                </c:pt>
                <c:pt idx="7">
                  <c:v>0.964796847700829</c:v>
                </c:pt>
                <c:pt idx="8">
                  <c:v>0.933013642615516</c:v>
                </c:pt>
                <c:pt idx="9">
                  <c:v>0.775807590795881</c:v>
                </c:pt>
                <c:pt idx="10">
                  <c:v>0.555592728894837</c:v>
                </c:pt>
                <c:pt idx="11">
                  <c:v>0.356715363741125</c:v>
                </c:pt>
                <c:pt idx="12">
                  <c:v>0.207427233188357</c:v>
                </c:pt>
                <c:pt idx="13">
                  <c:v>0.112226311289543</c:v>
                </c:pt>
                <c:pt idx="14">
                  <c:v>0.0628601167242853</c:v>
                </c:pt>
                <c:pt idx="15">
                  <c:v>0.0418200066912011</c:v>
                </c:pt>
                <c:pt idx="16">
                  <c:v>0.0344225121742686</c:v>
                </c:pt>
                <c:pt idx="17">
                  <c:v>0.0318203784245939</c:v>
                </c:pt>
                <c:pt idx="18">
                  <c:v>0.0311140849782536</c:v>
                </c:pt>
                <c:pt idx="19">
                  <c:v>0.0309653916211293</c:v>
                </c:pt>
                <c:pt idx="20">
                  <c:v>0.0307051782461618</c:v>
                </c:pt>
                <c:pt idx="21">
                  <c:v>0.0307051782461618</c:v>
                </c:pt>
                <c:pt idx="22">
                  <c:v>0.0307051782461618</c:v>
                </c:pt>
                <c:pt idx="23">
                  <c:v>0.0305564848890376</c:v>
                </c:pt>
                <c:pt idx="24">
                  <c:v>0.0303706181926322</c:v>
                </c:pt>
                <c:pt idx="25">
                  <c:v>0.0304077915319133</c:v>
                </c:pt>
                <c:pt idx="26">
                  <c:v>0.0303334448533512</c:v>
                </c:pt>
                <c:pt idx="27">
                  <c:v>0.0302962715140701</c:v>
                </c:pt>
                <c:pt idx="28">
                  <c:v>0.030221924835508</c:v>
                </c:pt>
                <c:pt idx="29">
                  <c:v>0.0301104048176648</c:v>
                </c:pt>
                <c:pt idx="30">
                  <c:v>0.0301847514962269</c:v>
                </c:pt>
                <c:pt idx="31">
                  <c:v>0.0301104048176648</c:v>
                </c:pt>
                <c:pt idx="32">
                  <c:v>0.0300360581391026</c:v>
                </c:pt>
                <c:pt idx="33">
                  <c:v>0.0298873647819784</c:v>
                </c:pt>
                <c:pt idx="34">
                  <c:v>0.0299617114605405</c:v>
                </c:pt>
                <c:pt idx="35">
                  <c:v>0.0300732314783837</c:v>
                </c:pt>
                <c:pt idx="36">
                  <c:v>0.0299617114605405</c:v>
                </c:pt>
                <c:pt idx="37">
                  <c:v>0.0300360581391026</c:v>
                </c:pt>
                <c:pt idx="38">
                  <c:v>0.0298501914426973</c:v>
                </c:pt>
                <c:pt idx="39">
                  <c:v>0.0298873647819784</c:v>
                </c:pt>
                <c:pt idx="40">
                  <c:v>0.0297758447641352</c:v>
                </c:pt>
                <c:pt idx="41">
                  <c:v>0.0298130181034162</c:v>
                </c:pt>
                <c:pt idx="42">
                  <c:v>0.0297758447641352</c:v>
                </c:pt>
                <c:pt idx="43">
                  <c:v>0.029664324746292</c:v>
                </c:pt>
                <c:pt idx="44">
                  <c:v>0.0298501914426973</c:v>
                </c:pt>
                <c:pt idx="45">
                  <c:v>0.029701498085573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41195184"/>
        <c:axId val="1741203712"/>
      </c:scatterChart>
      <c:valAx>
        <c:axId val="1741195184"/>
        <c:scaling>
          <c:orientation val="minMax"/>
          <c:max val="90.0"/>
          <c:min val="0.0"/>
        </c:scaling>
        <c:delete val="1"/>
        <c:axPos val="b"/>
        <c:numFmt formatCode="General" sourceLinked="1"/>
        <c:majorTickMark val="out"/>
        <c:minorTickMark val="none"/>
        <c:tickLblPos val="nextTo"/>
        <c:crossAx val="1741203712"/>
        <c:crosses val="autoZero"/>
        <c:crossBetween val="midCat"/>
      </c:valAx>
      <c:valAx>
        <c:axId val="1741203712"/>
        <c:scaling>
          <c:orientation val="minMax"/>
        </c:scaling>
        <c:delete val="1"/>
        <c:axPos val="l"/>
        <c:numFmt formatCode="0.000_ " sourceLinked="1"/>
        <c:majorTickMark val="out"/>
        <c:minorTickMark val="none"/>
        <c:tickLblPos val="nextTo"/>
        <c:crossAx val="1741195184"/>
        <c:crosses val="autoZero"/>
        <c:crossBetween val="midCat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/>
    <c:pageMargins b="0.75" l="0.7" r="0.7" t="0.75" header="0.512" footer="0.512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0740741857069012"/>
          <c:y val="0.134020281239224"/>
          <c:w val="0.858025984438272"/>
          <c:h val="0.731956920614226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2'!$A$7:$A$52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2'!$R$7:$R$52</c:f>
              <c:numCache>
                <c:formatCode>0.000_ </c:formatCode>
                <c:ptCount val="46"/>
                <c:pt idx="0">
                  <c:v>1.0</c:v>
                </c:pt>
                <c:pt idx="1">
                  <c:v>0.988777687835749</c:v>
                </c:pt>
                <c:pt idx="2">
                  <c:v>0.992089189785856</c:v>
                </c:pt>
                <c:pt idx="3">
                  <c:v>0.9886305099713</c:v>
                </c:pt>
                <c:pt idx="4">
                  <c:v>0.990359849878578</c:v>
                </c:pt>
                <c:pt idx="5">
                  <c:v>0.989550371624108</c:v>
                </c:pt>
                <c:pt idx="6">
                  <c:v>0.989476782691883</c:v>
                </c:pt>
                <c:pt idx="7">
                  <c:v>0.987489881521819</c:v>
                </c:pt>
                <c:pt idx="8">
                  <c:v>0.989660755022445</c:v>
                </c:pt>
                <c:pt idx="9">
                  <c:v>0.989439988225771</c:v>
                </c:pt>
                <c:pt idx="10">
                  <c:v>0.989329604827434</c:v>
                </c:pt>
                <c:pt idx="11">
                  <c:v>0.98829935977629</c:v>
                </c:pt>
                <c:pt idx="12">
                  <c:v>0.986827581131798</c:v>
                </c:pt>
                <c:pt idx="13">
                  <c:v>0.989035249098536</c:v>
                </c:pt>
                <c:pt idx="14">
                  <c:v>0.989991905217455</c:v>
                </c:pt>
                <c:pt idx="15">
                  <c:v>0.988446537640739</c:v>
                </c:pt>
                <c:pt idx="16">
                  <c:v>0.986459636470675</c:v>
                </c:pt>
                <c:pt idx="17">
                  <c:v>0.985171830156744</c:v>
                </c:pt>
                <c:pt idx="18">
                  <c:v>0.983700051512253</c:v>
                </c:pt>
                <c:pt idx="19">
                  <c:v>0.98141879461329</c:v>
                </c:pt>
                <c:pt idx="20">
                  <c:v>0.976414747222018</c:v>
                </c:pt>
                <c:pt idx="21">
                  <c:v>0.963683861947163</c:v>
                </c:pt>
                <c:pt idx="22">
                  <c:v>0.903046581794098</c:v>
                </c:pt>
                <c:pt idx="23">
                  <c:v>0.672161306939436</c:v>
                </c:pt>
                <c:pt idx="24">
                  <c:v>0.427625285157112</c:v>
                </c:pt>
                <c:pt idx="25">
                  <c:v>0.242806681875046</c:v>
                </c:pt>
                <c:pt idx="26">
                  <c:v>0.126278607697402</c:v>
                </c:pt>
                <c:pt idx="27">
                  <c:v>0.0671866951210538</c:v>
                </c:pt>
                <c:pt idx="28">
                  <c:v>0.0429759364191625</c:v>
                </c:pt>
                <c:pt idx="29">
                  <c:v>0.034844359408345</c:v>
                </c:pt>
                <c:pt idx="30">
                  <c:v>0.0323423357127088</c:v>
                </c:pt>
                <c:pt idx="31">
                  <c:v>0.0314592685260137</c:v>
                </c:pt>
                <c:pt idx="32">
                  <c:v>0.031128118331003</c:v>
                </c:pt>
                <c:pt idx="33">
                  <c:v>0.0309441460004415</c:v>
                </c:pt>
                <c:pt idx="34">
                  <c:v>0.0309809404665538</c:v>
                </c:pt>
                <c:pt idx="35">
                  <c:v>0.0307233792037677</c:v>
                </c:pt>
                <c:pt idx="36">
                  <c:v>0.03076017366988</c:v>
                </c:pt>
                <c:pt idx="37">
                  <c:v>0.0309073515343292</c:v>
                </c:pt>
                <c:pt idx="38">
                  <c:v>0.0307969681359923</c:v>
                </c:pt>
                <c:pt idx="39">
                  <c:v>0.0308705570682169</c:v>
                </c:pt>
                <c:pt idx="40">
                  <c:v>0.0306129958054309</c:v>
                </c:pt>
                <c:pt idx="41">
                  <c:v>0.0305762013393186</c:v>
                </c:pt>
                <c:pt idx="42">
                  <c:v>0.030502612407094</c:v>
                </c:pt>
                <c:pt idx="43">
                  <c:v>0.030502612407094</c:v>
                </c:pt>
                <c:pt idx="44">
                  <c:v>0.0306497902715432</c:v>
                </c:pt>
                <c:pt idx="45">
                  <c:v>0.0306865847376555</c:v>
                </c:pt>
              </c:numCache>
            </c:numRef>
          </c:yVal>
          <c:smooth val="0"/>
        </c:ser>
        <c:ser>
          <c:idx val="1"/>
          <c:order val="1"/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2'!$A$7:$A$52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2'!$S$7:$S$52</c:f>
              <c:numCache>
                <c:formatCode>0.000_ </c:formatCode>
                <c:ptCount val="46"/>
                <c:pt idx="0">
                  <c:v>1.0</c:v>
                </c:pt>
                <c:pt idx="1">
                  <c:v>0.99029869798315</c:v>
                </c:pt>
                <c:pt idx="2">
                  <c:v>0.992231664174477</c:v>
                </c:pt>
                <c:pt idx="3">
                  <c:v>0.989131624056311</c:v>
                </c:pt>
                <c:pt idx="4">
                  <c:v>0.989933987381013</c:v>
                </c:pt>
                <c:pt idx="5">
                  <c:v>0.99059046646486</c:v>
                </c:pt>
                <c:pt idx="6">
                  <c:v>0.988256318611182</c:v>
                </c:pt>
                <c:pt idx="7">
                  <c:v>0.987308071045625</c:v>
                </c:pt>
                <c:pt idx="8">
                  <c:v>0.987526897406908</c:v>
                </c:pt>
                <c:pt idx="9">
                  <c:v>0.990262226922937</c:v>
                </c:pt>
                <c:pt idx="10">
                  <c:v>0.989095152996098</c:v>
                </c:pt>
                <c:pt idx="11">
                  <c:v>0.987709252707976</c:v>
                </c:pt>
                <c:pt idx="12">
                  <c:v>0.986797476202633</c:v>
                </c:pt>
                <c:pt idx="13">
                  <c:v>0.988292789671396</c:v>
                </c:pt>
                <c:pt idx="14">
                  <c:v>0.989241037236952</c:v>
                </c:pt>
                <c:pt idx="15">
                  <c:v>0.986542178781137</c:v>
                </c:pt>
                <c:pt idx="16">
                  <c:v>0.986104526058573</c:v>
                </c:pt>
                <c:pt idx="17">
                  <c:v>0.984171559867245</c:v>
                </c:pt>
                <c:pt idx="18">
                  <c:v>0.982822130639338</c:v>
                </c:pt>
                <c:pt idx="19">
                  <c:v>0.980451511725446</c:v>
                </c:pt>
                <c:pt idx="20">
                  <c:v>0.973266712863343</c:v>
                </c:pt>
                <c:pt idx="21">
                  <c:v>0.952952332324301</c:v>
                </c:pt>
                <c:pt idx="22">
                  <c:v>0.823480068565593</c:v>
                </c:pt>
                <c:pt idx="23">
                  <c:v>0.565374375433094</c:v>
                </c:pt>
                <c:pt idx="24">
                  <c:v>0.339034975746745</c:v>
                </c:pt>
                <c:pt idx="25">
                  <c:v>0.181954119406251</c:v>
                </c:pt>
                <c:pt idx="26">
                  <c:v>0.0928553193041321</c:v>
                </c:pt>
                <c:pt idx="27">
                  <c:v>0.0521171450454065</c:v>
                </c:pt>
                <c:pt idx="28">
                  <c:v>0.0373463656588497</c:v>
                </c:pt>
                <c:pt idx="29">
                  <c:v>0.0324227725299974</c:v>
                </c:pt>
                <c:pt idx="30">
                  <c:v>0.0311098143623035</c:v>
                </c:pt>
                <c:pt idx="31">
                  <c:v>0.0305627484590977</c:v>
                </c:pt>
                <c:pt idx="32">
                  <c:v>0.0304533352784565</c:v>
                </c:pt>
                <c:pt idx="33">
                  <c:v>0.0304168642182428</c:v>
                </c:pt>
                <c:pt idx="34">
                  <c:v>0.0303439220978154</c:v>
                </c:pt>
                <c:pt idx="35">
                  <c:v>0.0302709799773879</c:v>
                </c:pt>
                <c:pt idx="36">
                  <c:v>0.0301980378569605</c:v>
                </c:pt>
                <c:pt idx="37">
                  <c:v>0.0304168642182428</c:v>
                </c:pt>
                <c:pt idx="38">
                  <c:v>0.0301615667967468</c:v>
                </c:pt>
                <c:pt idx="39">
                  <c:v>0.0300886246763193</c:v>
                </c:pt>
                <c:pt idx="40">
                  <c:v>0.0301980378569605</c:v>
                </c:pt>
                <c:pt idx="41">
                  <c:v>0.0297968561946096</c:v>
                </c:pt>
                <c:pt idx="42">
                  <c:v>0.0301980378569605</c:v>
                </c:pt>
                <c:pt idx="43">
                  <c:v>0.0299427404354645</c:v>
                </c:pt>
                <c:pt idx="44">
                  <c:v>0.0299792114956782</c:v>
                </c:pt>
                <c:pt idx="45">
                  <c:v>0.0299062693752507</c:v>
                </c:pt>
              </c:numCache>
            </c:numRef>
          </c:yVal>
          <c:smooth val="0"/>
        </c:ser>
        <c:ser>
          <c:idx val="2"/>
          <c:order val="2"/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2'!$A$7:$A$52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2'!$T$7:$T$52</c:f>
              <c:numCache>
                <c:formatCode>0.000_ </c:formatCode>
                <c:ptCount val="46"/>
                <c:pt idx="0">
                  <c:v>1.0</c:v>
                </c:pt>
                <c:pt idx="1">
                  <c:v>0.987598272616543</c:v>
                </c:pt>
                <c:pt idx="2">
                  <c:v>0.98763518251947</c:v>
                </c:pt>
                <c:pt idx="3">
                  <c:v>0.984830029897021</c:v>
                </c:pt>
                <c:pt idx="4">
                  <c:v>0.986933894363858</c:v>
                </c:pt>
                <c:pt idx="5">
                  <c:v>0.986454065625807</c:v>
                </c:pt>
                <c:pt idx="6">
                  <c:v>0.985531318052633</c:v>
                </c:pt>
                <c:pt idx="7">
                  <c:v>0.986490975528734</c:v>
                </c:pt>
                <c:pt idx="8">
                  <c:v>0.98460857047946</c:v>
                </c:pt>
                <c:pt idx="9">
                  <c:v>0.986084966596538</c:v>
                </c:pt>
                <c:pt idx="10">
                  <c:v>0.985642047761414</c:v>
                </c:pt>
                <c:pt idx="11">
                  <c:v>0.982393976303842</c:v>
                </c:pt>
                <c:pt idx="12">
                  <c:v>0.982098697080427</c:v>
                </c:pt>
                <c:pt idx="13">
                  <c:v>0.984645480382387</c:v>
                </c:pt>
                <c:pt idx="14">
                  <c:v>0.985162219023364</c:v>
                </c:pt>
                <c:pt idx="15">
                  <c:v>0.983796552615067</c:v>
                </c:pt>
                <c:pt idx="16">
                  <c:v>0.9830214446536</c:v>
                </c:pt>
                <c:pt idx="17">
                  <c:v>0.980031742516517</c:v>
                </c:pt>
                <c:pt idx="18">
                  <c:v>0.979884102904809</c:v>
                </c:pt>
                <c:pt idx="19">
                  <c:v>0.978149337467242</c:v>
                </c:pt>
                <c:pt idx="20">
                  <c:v>0.97139482523161</c:v>
                </c:pt>
                <c:pt idx="21">
                  <c:v>0.962388808917432</c:v>
                </c:pt>
                <c:pt idx="22">
                  <c:v>0.925737275310966</c:v>
                </c:pt>
                <c:pt idx="23">
                  <c:v>0.734433248440557</c:v>
                </c:pt>
                <c:pt idx="24">
                  <c:v>0.490200420772893</c:v>
                </c:pt>
                <c:pt idx="25">
                  <c:v>0.292326431181486</c:v>
                </c:pt>
                <c:pt idx="26">
                  <c:v>0.157826744915661</c:v>
                </c:pt>
                <c:pt idx="27">
                  <c:v>0.0832318311002842</c:v>
                </c:pt>
                <c:pt idx="28">
                  <c:v>0.0490532609899236</c:v>
                </c:pt>
                <c:pt idx="29">
                  <c:v>0.0363931642859779</c:v>
                </c:pt>
                <c:pt idx="30">
                  <c:v>0.0320747056435242</c:v>
                </c:pt>
                <c:pt idx="31">
                  <c:v>0.0310043184586424</c:v>
                </c:pt>
                <c:pt idx="32">
                  <c:v>0.0304875798176651</c:v>
                </c:pt>
                <c:pt idx="33">
                  <c:v>0.0303399402059573</c:v>
                </c:pt>
                <c:pt idx="34">
                  <c:v>0.0301923005942494</c:v>
                </c:pt>
                <c:pt idx="35">
                  <c:v>0.0301184807883955</c:v>
                </c:pt>
                <c:pt idx="36">
                  <c:v>0.0303768501088842</c:v>
                </c:pt>
                <c:pt idx="37">
                  <c:v>0.0300446609825416</c:v>
                </c:pt>
                <c:pt idx="38">
                  <c:v>0.0301553906913225</c:v>
                </c:pt>
                <c:pt idx="39">
                  <c:v>0.0299708411766877</c:v>
                </c:pt>
                <c:pt idx="40">
                  <c:v>0.0300077510796147</c:v>
                </c:pt>
                <c:pt idx="41">
                  <c:v>0.0299339312737607</c:v>
                </c:pt>
                <c:pt idx="42">
                  <c:v>0.0298970213708338</c:v>
                </c:pt>
                <c:pt idx="43">
                  <c:v>0.0298601114679068</c:v>
                </c:pt>
                <c:pt idx="44">
                  <c:v>0.0296755619532721</c:v>
                </c:pt>
                <c:pt idx="45">
                  <c:v>0.029712471856199</c:v>
                </c:pt>
              </c:numCache>
            </c:numRef>
          </c:yVal>
          <c:smooth val="0"/>
        </c:ser>
        <c:ser>
          <c:idx val="3"/>
          <c:order val="3"/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2'!$A$7:$A$52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2'!$U$7:$U$52</c:f>
              <c:numCache>
                <c:formatCode>0.000_ </c:formatCode>
                <c:ptCount val="46"/>
                <c:pt idx="0">
                  <c:v>1.0</c:v>
                </c:pt>
                <c:pt idx="1">
                  <c:v>0.982668459584641</c:v>
                </c:pt>
                <c:pt idx="2">
                  <c:v>0.98416255789631</c:v>
                </c:pt>
                <c:pt idx="3">
                  <c:v>0.984050500522934</c:v>
                </c:pt>
                <c:pt idx="4">
                  <c:v>0.986104885701479</c:v>
                </c:pt>
                <c:pt idx="5">
                  <c:v>0.983266098909308</c:v>
                </c:pt>
                <c:pt idx="6">
                  <c:v>0.982519049753474</c:v>
                </c:pt>
                <c:pt idx="7">
                  <c:v>0.982182877633348</c:v>
                </c:pt>
                <c:pt idx="8">
                  <c:v>0.983228746451516</c:v>
                </c:pt>
                <c:pt idx="9">
                  <c:v>0.982668459584641</c:v>
                </c:pt>
                <c:pt idx="10">
                  <c:v>0.980688779321679</c:v>
                </c:pt>
                <c:pt idx="11">
                  <c:v>0.982294935006723</c:v>
                </c:pt>
                <c:pt idx="12">
                  <c:v>0.98244434483789</c:v>
                </c:pt>
                <c:pt idx="13">
                  <c:v>0.98352756611385</c:v>
                </c:pt>
                <c:pt idx="14">
                  <c:v>0.981622590766472</c:v>
                </c:pt>
                <c:pt idx="15">
                  <c:v>0.980875541610638</c:v>
                </c:pt>
                <c:pt idx="16">
                  <c:v>0.979680262961303</c:v>
                </c:pt>
                <c:pt idx="17">
                  <c:v>0.979568205587928</c:v>
                </c:pt>
                <c:pt idx="18">
                  <c:v>0.977140295831466</c:v>
                </c:pt>
                <c:pt idx="19">
                  <c:v>0.974861795906171</c:v>
                </c:pt>
                <c:pt idx="20">
                  <c:v>0.968399820708203</c:v>
                </c:pt>
                <c:pt idx="21">
                  <c:v>0.950582698341551</c:v>
                </c:pt>
                <c:pt idx="22">
                  <c:v>0.84020618556701</c:v>
                </c:pt>
                <c:pt idx="23">
                  <c:v>0.591139997011803</c:v>
                </c:pt>
                <c:pt idx="24">
                  <c:v>0.362356193037502</c:v>
                </c:pt>
                <c:pt idx="25">
                  <c:v>0.199611534438966</c:v>
                </c:pt>
                <c:pt idx="26">
                  <c:v>0.103130135962946</c:v>
                </c:pt>
                <c:pt idx="27">
                  <c:v>0.0569251456745854</c:v>
                </c:pt>
                <c:pt idx="28">
                  <c:v>0.0395562528014343</c:v>
                </c:pt>
                <c:pt idx="29">
                  <c:v>0.0337666218437173</c:v>
                </c:pt>
                <c:pt idx="30">
                  <c:v>0.031786941580756</c:v>
                </c:pt>
                <c:pt idx="31">
                  <c:v>0.0312266547138802</c:v>
                </c:pt>
                <c:pt idx="32">
                  <c:v>0.0309651875093381</c:v>
                </c:pt>
                <c:pt idx="33">
                  <c:v>0.031114597340505</c:v>
                </c:pt>
                <c:pt idx="34">
                  <c:v>0.0309278350515464</c:v>
                </c:pt>
                <c:pt idx="35">
                  <c:v>0.0308904825937547</c:v>
                </c:pt>
                <c:pt idx="36">
                  <c:v>0.0308904825937547</c:v>
                </c:pt>
                <c:pt idx="37">
                  <c:v>0.0309278350515464</c:v>
                </c:pt>
                <c:pt idx="38">
                  <c:v>0.0310025399671298</c:v>
                </c:pt>
                <c:pt idx="39">
                  <c:v>0.0306663678470043</c:v>
                </c:pt>
                <c:pt idx="40">
                  <c:v>0.0309278350515464</c:v>
                </c:pt>
                <c:pt idx="41">
                  <c:v>0.0307410727625878</c:v>
                </c:pt>
                <c:pt idx="42">
                  <c:v>0.0306290153892126</c:v>
                </c:pt>
                <c:pt idx="43">
                  <c:v>0.0308157776781712</c:v>
                </c:pt>
                <c:pt idx="44">
                  <c:v>0.0306290153892126</c:v>
                </c:pt>
                <c:pt idx="45">
                  <c:v>0.0308531301359629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40382784"/>
        <c:axId val="1740391312"/>
      </c:scatterChart>
      <c:valAx>
        <c:axId val="1740382784"/>
        <c:scaling>
          <c:orientation val="minMax"/>
          <c:max val="90.0"/>
          <c:min val="0.0"/>
        </c:scaling>
        <c:delete val="1"/>
        <c:axPos val="b"/>
        <c:numFmt formatCode="General" sourceLinked="1"/>
        <c:majorTickMark val="out"/>
        <c:minorTickMark val="none"/>
        <c:tickLblPos val="nextTo"/>
        <c:crossAx val="1740391312"/>
        <c:crosses val="autoZero"/>
        <c:crossBetween val="midCat"/>
      </c:valAx>
      <c:valAx>
        <c:axId val="1740391312"/>
        <c:scaling>
          <c:orientation val="minMax"/>
        </c:scaling>
        <c:delete val="1"/>
        <c:axPos val="l"/>
        <c:numFmt formatCode="0.000_ " sourceLinked="1"/>
        <c:majorTickMark val="out"/>
        <c:minorTickMark val="none"/>
        <c:tickLblPos val="nextTo"/>
        <c:crossAx val="1740382784"/>
        <c:crosses val="autoZero"/>
        <c:crossBetween val="midCat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/>
    <c:pageMargins b="0.75" l="0.7" r="0.7" t="0.75" header="0.512" footer="0.512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0714283638266025"/>
          <c:y val="0.138613358794772"/>
          <c:w val="0.863092729571447"/>
          <c:h val="0.732670610772364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2'!$A$7:$A$52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2'!$N$7:$N$52</c:f>
              <c:numCache>
                <c:formatCode>0.000_ </c:formatCode>
                <c:ptCount val="46"/>
                <c:pt idx="0">
                  <c:v>1.0</c:v>
                </c:pt>
                <c:pt idx="1">
                  <c:v>0.987391560064696</c:v>
                </c:pt>
                <c:pt idx="2">
                  <c:v>0.99007498897221</c:v>
                </c:pt>
                <c:pt idx="3">
                  <c:v>0.986693133362741</c:v>
                </c:pt>
                <c:pt idx="4">
                  <c:v>0.988126746066755</c:v>
                </c:pt>
                <c:pt idx="5">
                  <c:v>0.990001470372004</c:v>
                </c:pt>
                <c:pt idx="6">
                  <c:v>0.988788413468608</c:v>
                </c:pt>
                <c:pt idx="7">
                  <c:v>0.988347301867372</c:v>
                </c:pt>
                <c:pt idx="8">
                  <c:v>0.985663872959859</c:v>
                </c:pt>
                <c:pt idx="9">
                  <c:v>0.986399058961917</c:v>
                </c:pt>
                <c:pt idx="10">
                  <c:v>0.983972945155124</c:v>
                </c:pt>
                <c:pt idx="11">
                  <c:v>0.980958682546684</c:v>
                </c:pt>
                <c:pt idx="12">
                  <c:v>0.971290986619615</c:v>
                </c:pt>
                <c:pt idx="13">
                  <c:v>0.951992354065579</c:v>
                </c:pt>
                <c:pt idx="14">
                  <c:v>0.818923687692986</c:v>
                </c:pt>
                <c:pt idx="15">
                  <c:v>0.57373915600647</c:v>
                </c:pt>
                <c:pt idx="16">
                  <c:v>0.354911042493751</c:v>
                </c:pt>
                <c:pt idx="17">
                  <c:v>0.197140126451992</c:v>
                </c:pt>
                <c:pt idx="18">
                  <c:v>0.102411410086752</c:v>
                </c:pt>
                <c:pt idx="19">
                  <c:v>0.0568298779591236</c:v>
                </c:pt>
                <c:pt idx="20">
                  <c:v>0.0396265255109543</c:v>
                </c:pt>
                <c:pt idx="21">
                  <c:v>0.0338553153947949</c:v>
                </c:pt>
                <c:pt idx="22">
                  <c:v>0.0323481840905749</c:v>
                </c:pt>
                <c:pt idx="23">
                  <c:v>0.0317232759888252</c:v>
                </c:pt>
                <c:pt idx="24">
                  <c:v>0.031318923687693</c:v>
                </c:pt>
                <c:pt idx="25">
                  <c:v>0.0310616085869725</c:v>
                </c:pt>
                <c:pt idx="26">
                  <c:v>0.0309513306866637</c:v>
                </c:pt>
                <c:pt idx="27">
                  <c:v>0.0308778120864579</c:v>
                </c:pt>
                <c:pt idx="28">
                  <c:v>0.0308410527863549</c:v>
                </c:pt>
                <c:pt idx="29">
                  <c:v>0.030804293486252</c:v>
                </c:pt>
                <c:pt idx="30">
                  <c:v>0.0307307748860462</c:v>
                </c:pt>
                <c:pt idx="31">
                  <c:v>0.0306940155859432</c:v>
                </c:pt>
                <c:pt idx="32">
                  <c:v>0.0308410527863549</c:v>
                </c:pt>
                <c:pt idx="33">
                  <c:v>0.0305469783855315</c:v>
                </c:pt>
                <c:pt idx="34">
                  <c:v>0.0304367004852228</c:v>
                </c:pt>
                <c:pt idx="35">
                  <c:v>0.0306204969857374</c:v>
                </c:pt>
                <c:pt idx="36">
                  <c:v>0.0305837376856345</c:v>
                </c:pt>
                <c:pt idx="37">
                  <c:v>0.0302896632848111</c:v>
                </c:pt>
                <c:pt idx="38">
                  <c:v>0.0302529039847081</c:v>
                </c:pt>
                <c:pt idx="39">
                  <c:v>0.0304734597853257</c:v>
                </c:pt>
                <c:pt idx="40">
                  <c:v>0.0302896632848111</c:v>
                </c:pt>
                <c:pt idx="41">
                  <c:v>0.0302896632848111</c:v>
                </c:pt>
                <c:pt idx="42">
                  <c:v>0.0303631818850169</c:v>
                </c:pt>
                <c:pt idx="43">
                  <c:v>0.0301426260843993</c:v>
                </c:pt>
                <c:pt idx="44">
                  <c:v>0.0303631818850169</c:v>
                </c:pt>
                <c:pt idx="45">
                  <c:v>0.0300691074841935</c:v>
                </c:pt>
              </c:numCache>
            </c:numRef>
          </c:yVal>
          <c:smooth val="0"/>
        </c:ser>
        <c:ser>
          <c:idx val="1"/>
          <c:order val="1"/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2'!$A$7:$A$52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2'!$O$7:$O$52</c:f>
              <c:numCache>
                <c:formatCode>0.000_ </c:formatCode>
                <c:ptCount val="46"/>
                <c:pt idx="0">
                  <c:v>1.0</c:v>
                </c:pt>
                <c:pt idx="1">
                  <c:v>0.986757639118154</c:v>
                </c:pt>
                <c:pt idx="2">
                  <c:v>0.987234510839661</c:v>
                </c:pt>
                <c:pt idx="3">
                  <c:v>0.987014416198966</c:v>
                </c:pt>
                <c:pt idx="4">
                  <c:v>0.988298301603023</c:v>
                </c:pt>
                <c:pt idx="5">
                  <c:v>0.98760133524082</c:v>
                </c:pt>
                <c:pt idx="6">
                  <c:v>0.984593375151315</c:v>
                </c:pt>
                <c:pt idx="7">
                  <c:v>0.984226550750156</c:v>
                </c:pt>
                <c:pt idx="8">
                  <c:v>0.985510436154213</c:v>
                </c:pt>
                <c:pt idx="9">
                  <c:v>0.983272807307142</c:v>
                </c:pt>
                <c:pt idx="10">
                  <c:v>0.98220901654378</c:v>
                </c:pt>
                <c:pt idx="11">
                  <c:v>0.975496130002568</c:v>
                </c:pt>
                <c:pt idx="12">
                  <c:v>0.967939547338689</c:v>
                </c:pt>
                <c:pt idx="13">
                  <c:v>0.941198048494186</c:v>
                </c:pt>
                <c:pt idx="14">
                  <c:v>0.774586405487693</c:v>
                </c:pt>
                <c:pt idx="15">
                  <c:v>0.52712666446572</c:v>
                </c:pt>
                <c:pt idx="16">
                  <c:v>0.317229742122446</c:v>
                </c:pt>
                <c:pt idx="17">
                  <c:v>0.172480833425039</c:v>
                </c:pt>
                <c:pt idx="18">
                  <c:v>0.0892116943619089</c:v>
                </c:pt>
                <c:pt idx="19">
                  <c:v>0.0520523825244855</c:v>
                </c:pt>
                <c:pt idx="20">
                  <c:v>0.0384798796815964</c:v>
                </c:pt>
                <c:pt idx="21">
                  <c:v>0.0340046219874546</c:v>
                </c:pt>
                <c:pt idx="22">
                  <c:v>0.0327574190235134</c:v>
                </c:pt>
                <c:pt idx="23">
                  <c:v>0.0319870877810792</c:v>
                </c:pt>
                <c:pt idx="24">
                  <c:v>0.0318770404607314</c:v>
                </c:pt>
                <c:pt idx="25">
                  <c:v>0.0316569458200359</c:v>
                </c:pt>
                <c:pt idx="26">
                  <c:v>0.0313268038589927</c:v>
                </c:pt>
                <c:pt idx="27">
                  <c:v>0.0311067092182972</c:v>
                </c:pt>
                <c:pt idx="28">
                  <c:v>0.0312167565386449</c:v>
                </c:pt>
                <c:pt idx="29">
                  <c:v>0.0309599794578335</c:v>
                </c:pt>
                <c:pt idx="30">
                  <c:v>0.0308499321374858</c:v>
                </c:pt>
                <c:pt idx="31">
                  <c:v>0.0308866145776017</c:v>
                </c:pt>
                <c:pt idx="32">
                  <c:v>0.0307032023770221</c:v>
                </c:pt>
                <c:pt idx="33">
                  <c:v>0.0307032023770221</c:v>
                </c:pt>
                <c:pt idx="34">
                  <c:v>0.0304464252962107</c:v>
                </c:pt>
                <c:pt idx="35">
                  <c:v>0.0305931550566744</c:v>
                </c:pt>
                <c:pt idx="36">
                  <c:v>0.0304464252962107</c:v>
                </c:pt>
                <c:pt idx="37">
                  <c:v>0.0305564726165584</c:v>
                </c:pt>
                <c:pt idx="38">
                  <c:v>0.0304464252962107</c:v>
                </c:pt>
                <c:pt idx="39">
                  <c:v>0.0305197901764425</c:v>
                </c:pt>
                <c:pt idx="40">
                  <c:v>0.0302630130956311</c:v>
                </c:pt>
                <c:pt idx="41">
                  <c:v>0.0304464252962107</c:v>
                </c:pt>
                <c:pt idx="42">
                  <c:v>0.0301896482153993</c:v>
                </c:pt>
                <c:pt idx="43">
                  <c:v>0.0303730604159789</c:v>
                </c:pt>
                <c:pt idx="44">
                  <c:v>0.0301529657752834</c:v>
                </c:pt>
                <c:pt idx="45">
                  <c:v>0.0302263306555152</c:v>
                </c:pt>
              </c:numCache>
            </c:numRef>
          </c:yVal>
          <c:smooth val="0"/>
        </c:ser>
        <c:ser>
          <c:idx val="2"/>
          <c:order val="2"/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2'!$A$7:$A$52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2'!$P$7:$P$52</c:f>
              <c:numCache>
                <c:formatCode>0.000_ </c:formatCode>
                <c:ptCount val="46"/>
                <c:pt idx="0">
                  <c:v>1.0</c:v>
                </c:pt>
                <c:pt idx="1">
                  <c:v>0.983419457972415</c:v>
                </c:pt>
                <c:pt idx="2">
                  <c:v>0.982155470463586</c:v>
                </c:pt>
                <c:pt idx="3">
                  <c:v>0.985055206513253</c:v>
                </c:pt>
                <c:pt idx="4">
                  <c:v>0.984014275623629</c:v>
                </c:pt>
                <c:pt idx="5">
                  <c:v>0.983865571210826</c:v>
                </c:pt>
                <c:pt idx="6">
                  <c:v>0.982936168630804</c:v>
                </c:pt>
                <c:pt idx="7">
                  <c:v>0.982229822669988</c:v>
                </c:pt>
                <c:pt idx="8">
                  <c:v>0.982415703185992</c:v>
                </c:pt>
                <c:pt idx="9">
                  <c:v>0.979776199858731</c:v>
                </c:pt>
                <c:pt idx="10">
                  <c:v>0.97802892300829</c:v>
                </c:pt>
                <c:pt idx="11">
                  <c:v>0.973530614520986</c:v>
                </c:pt>
                <c:pt idx="12">
                  <c:v>0.966913268151232</c:v>
                </c:pt>
                <c:pt idx="13">
                  <c:v>0.942339863935462</c:v>
                </c:pt>
                <c:pt idx="14">
                  <c:v>0.790289601843935</c:v>
                </c:pt>
                <c:pt idx="15">
                  <c:v>0.552399717461616</c:v>
                </c:pt>
                <c:pt idx="16">
                  <c:v>0.344325067846388</c:v>
                </c:pt>
                <c:pt idx="17">
                  <c:v>0.193650321573293</c:v>
                </c:pt>
                <c:pt idx="18">
                  <c:v>0.101862522770363</c:v>
                </c:pt>
                <c:pt idx="19">
                  <c:v>0.0572511989293282</c:v>
                </c:pt>
                <c:pt idx="20">
                  <c:v>0.0396669021153203</c:v>
                </c:pt>
                <c:pt idx="21">
                  <c:v>0.0336071972935797</c:v>
                </c:pt>
                <c:pt idx="22">
                  <c:v>0.0319342726495409</c:v>
                </c:pt>
                <c:pt idx="23">
                  <c:v>0.0312279266887245</c:v>
                </c:pt>
                <c:pt idx="24">
                  <c:v>0.0310048700695193</c:v>
                </c:pt>
                <c:pt idx="25">
                  <c:v>0.0304472285215064</c:v>
                </c:pt>
                <c:pt idx="26">
                  <c:v>0.030558756831109</c:v>
                </c:pt>
                <c:pt idx="27">
                  <c:v>0.0304100524183055</c:v>
                </c:pt>
                <c:pt idx="28">
                  <c:v>0.0303728763151046</c:v>
                </c:pt>
                <c:pt idx="29">
                  <c:v>0.0301869957991003</c:v>
                </c:pt>
                <c:pt idx="30">
                  <c:v>0.0302613480055021</c:v>
                </c:pt>
                <c:pt idx="31">
                  <c:v>0.0300382913862969</c:v>
                </c:pt>
                <c:pt idx="32">
                  <c:v>0.0300382913862969</c:v>
                </c:pt>
                <c:pt idx="33">
                  <c:v>0.0298895869734934</c:v>
                </c:pt>
                <c:pt idx="34">
                  <c:v>0.0301126435926986</c:v>
                </c:pt>
                <c:pt idx="35">
                  <c:v>0.0300382913862969</c:v>
                </c:pt>
                <c:pt idx="36">
                  <c:v>0.0299639391798952</c:v>
                </c:pt>
                <c:pt idx="37">
                  <c:v>0.0298152347670917</c:v>
                </c:pt>
                <c:pt idx="38">
                  <c:v>0.0297780586638908</c:v>
                </c:pt>
                <c:pt idx="39">
                  <c:v>0.0298152347670917</c:v>
                </c:pt>
                <c:pt idx="40">
                  <c:v>0.02974088256069</c:v>
                </c:pt>
                <c:pt idx="41">
                  <c:v>0.0297037064574891</c:v>
                </c:pt>
                <c:pt idx="42">
                  <c:v>0.0297780586638908</c:v>
                </c:pt>
                <c:pt idx="43">
                  <c:v>0.0297780586638908</c:v>
                </c:pt>
                <c:pt idx="44">
                  <c:v>0.0296665303542883</c:v>
                </c:pt>
                <c:pt idx="45">
                  <c:v>0.0296665303542883</c:v>
                </c:pt>
              </c:numCache>
            </c:numRef>
          </c:yVal>
          <c:smooth val="0"/>
        </c:ser>
        <c:ser>
          <c:idx val="3"/>
          <c:order val="3"/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2'!$A$7:$A$52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2'!$Q$7:$Q$52</c:f>
              <c:numCache>
                <c:formatCode>0.000_ </c:formatCode>
                <c:ptCount val="46"/>
                <c:pt idx="0">
                  <c:v>1.0</c:v>
                </c:pt>
                <c:pt idx="1">
                  <c:v>0.983610188261351</c:v>
                </c:pt>
                <c:pt idx="2">
                  <c:v>0.983942414174972</c:v>
                </c:pt>
                <c:pt idx="3">
                  <c:v>0.983868586194168</c:v>
                </c:pt>
                <c:pt idx="4">
                  <c:v>0.983425618309339</c:v>
                </c:pt>
                <c:pt idx="5">
                  <c:v>0.984016242155777</c:v>
                </c:pt>
                <c:pt idx="6">
                  <c:v>0.983831672203765</c:v>
                </c:pt>
                <c:pt idx="7">
                  <c:v>0.980657069029162</c:v>
                </c:pt>
                <c:pt idx="8">
                  <c:v>0.980841638981174</c:v>
                </c:pt>
                <c:pt idx="9">
                  <c:v>0.98062015503876</c:v>
                </c:pt>
                <c:pt idx="10">
                  <c:v>0.979032853451458</c:v>
                </c:pt>
                <c:pt idx="11">
                  <c:v>0.971391657438169</c:v>
                </c:pt>
                <c:pt idx="12">
                  <c:v>0.962606127722407</c:v>
                </c:pt>
                <c:pt idx="13">
                  <c:v>0.92687338501292</c:v>
                </c:pt>
                <c:pt idx="14">
                  <c:v>0.738205980066445</c:v>
                </c:pt>
                <c:pt idx="15">
                  <c:v>0.497526762643042</c:v>
                </c:pt>
                <c:pt idx="16">
                  <c:v>0.300332225913621</c:v>
                </c:pt>
                <c:pt idx="17">
                  <c:v>0.163381321520856</c:v>
                </c:pt>
                <c:pt idx="18">
                  <c:v>0.0859357696566999</c:v>
                </c:pt>
                <c:pt idx="19">
                  <c:v>0.0507198228128461</c:v>
                </c:pt>
                <c:pt idx="20">
                  <c:v>0.037578442229605</c:v>
                </c:pt>
                <c:pt idx="21">
                  <c:v>0.0334809892949428</c:v>
                </c:pt>
                <c:pt idx="22">
                  <c:v>0.0320413436692506</c:v>
                </c:pt>
                <c:pt idx="23">
                  <c:v>0.0314876338132152</c:v>
                </c:pt>
                <c:pt idx="24">
                  <c:v>0.0311923218899963</c:v>
                </c:pt>
                <c:pt idx="25">
                  <c:v>0.0309339239571798</c:v>
                </c:pt>
                <c:pt idx="26">
                  <c:v>0.030860095976375</c:v>
                </c:pt>
                <c:pt idx="27">
                  <c:v>0.030749354005168</c:v>
                </c:pt>
                <c:pt idx="28">
                  <c:v>0.030749354005168</c:v>
                </c:pt>
                <c:pt idx="29">
                  <c:v>0.0306386120339609</c:v>
                </c:pt>
                <c:pt idx="30">
                  <c:v>0.0306386120339609</c:v>
                </c:pt>
                <c:pt idx="31">
                  <c:v>0.0305647840531561</c:v>
                </c:pt>
                <c:pt idx="32">
                  <c:v>0.030749354005168</c:v>
                </c:pt>
                <c:pt idx="33">
                  <c:v>0.0305647840531561</c:v>
                </c:pt>
                <c:pt idx="34">
                  <c:v>0.0307124400147656</c:v>
                </c:pt>
                <c:pt idx="35">
                  <c:v>0.0302325581395349</c:v>
                </c:pt>
                <c:pt idx="36">
                  <c:v>0.0303802141011443</c:v>
                </c:pt>
                <c:pt idx="37">
                  <c:v>0.0304540420819491</c:v>
                </c:pt>
                <c:pt idx="38">
                  <c:v>0.0302694721299372</c:v>
                </c:pt>
                <c:pt idx="39">
                  <c:v>0.0302694721299372</c:v>
                </c:pt>
                <c:pt idx="40">
                  <c:v>0.0303802141011443</c:v>
                </c:pt>
                <c:pt idx="41">
                  <c:v>0.0301956441491325</c:v>
                </c:pt>
                <c:pt idx="42">
                  <c:v>0.030343300110742</c:v>
                </c:pt>
                <c:pt idx="43">
                  <c:v>0.0303063861203396</c:v>
                </c:pt>
                <c:pt idx="44">
                  <c:v>0.0300849021779254</c:v>
                </c:pt>
                <c:pt idx="45">
                  <c:v>0.0301218161683278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41268720"/>
        <c:axId val="1741277248"/>
      </c:scatterChart>
      <c:valAx>
        <c:axId val="1741268720"/>
        <c:scaling>
          <c:orientation val="minMax"/>
          <c:max val="90.0"/>
          <c:min val="0.0"/>
        </c:scaling>
        <c:delete val="1"/>
        <c:axPos val="b"/>
        <c:numFmt formatCode="General" sourceLinked="1"/>
        <c:majorTickMark val="out"/>
        <c:minorTickMark val="none"/>
        <c:tickLblPos val="nextTo"/>
        <c:crossAx val="1741277248"/>
        <c:crosses val="autoZero"/>
        <c:crossBetween val="midCat"/>
      </c:valAx>
      <c:valAx>
        <c:axId val="1741277248"/>
        <c:scaling>
          <c:orientation val="minMax"/>
        </c:scaling>
        <c:delete val="1"/>
        <c:axPos val="l"/>
        <c:numFmt formatCode="0.000_ " sourceLinked="1"/>
        <c:majorTickMark val="out"/>
        <c:minorTickMark val="none"/>
        <c:tickLblPos val="nextTo"/>
        <c:crossAx val="1741268720"/>
        <c:crosses val="autoZero"/>
        <c:crossBetween val="midCat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3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/>
    <c:pageMargins b="0.75" l="0.7" r="0.7" t="0.75" header="0.512" footer="0.512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0696204145301093"/>
          <c:y val="0.138613358794772"/>
          <c:w val="0.85443236014225"/>
          <c:h val="0.732670610772364"/>
        </c:manualLayout>
      </c:layout>
      <c:scatterChart>
        <c:scatterStyle val="lineMarker"/>
        <c:varyColors val="0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'データ処理シート No. 4'!$A$6:$A$51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4'!$B$6:$B$51</c:f>
              <c:numCache>
                <c:formatCode>0.0000_ </c:formatCode>
                <c:ptCount val="46"/>
                <c:pt idx="0">
                  <c:v>1.0</c:v>
                </c:pt>
                <c:pt idx="1">
                  <c:v>0.799911653054072</c:v>
                </c:pt>
                <c:pt idx="2">
                  <c:v>0.666386227948712</c:v>
                </c:pt>
                <c:pt idx="3">
                  <c:v>0.511743198616417</c:v>
                </c:pt>
                <c:pt idx="4">
                  <c:v>0.362223685539363</c:v>
                </c:pt>
                <c:pt idx="5">
                  <c:v>0.236111091266131</c:v>
                </c:pt>
                <c:pt idx="6">
                  <c:v>0.14227769547471</c:v>
                </c:pt>
                <c:pt idx="7">
                  <c:v>0.0831227335755905</c:v>
                </c:pt>
                <c:pt idx="8">
                  <c:v>0.0524936989998294</c:v>
                </c:pt>
                <c:pt idx="9">
                  <c:v>0.039385043207835</c:v>
                </c:pt>
                <c:pt idx="10">
                  <c:v>0.034794362486019</c:v>
                </c:pt>
                <c:pt idx="11">
                  <c:v>0.0330878202047871</c:v>
                </c:pt>
                <c:pt idx="12">
                  <c:v>0.0325343709711792</c:v>
                </c:pt>
                <c:pt idx="13">
                  <c:v>0.0323039153406962</c:v>
                </c:pt>
                <c:pt idx="14">
                  <c:v>0.0321096425690125</c:v>
                </c:pt>
                <c:pt idx="15">
                  <c:v>0.0319711497062337</c:v>
                </c:pt>
                <c:pt idx="16">
                  <c:v>0.031934680973544</c:v>
                </c:pt>
                <c:pt idx="17">
                  <c:v>0.0317227454050216</c:v>
                </c:pt>
                <c:pt idx="18">
                  <c:v>0.031786997533488</c:v>
                </c:pt>
                <c:pt idx="19">
                  <c:v>0.0317502540114775</c:v>
                </c:pt>
                <c:pt idx="20">
                  <c:v>0.0316489006771952</c:v>
                </c:pt>
                <c:pt idx="21">
                  <c:v>0.031546978153572</c:v>
                </c:pt>
                <c:pt idx="22">
                  <c:v>0.031491908309779</c:v>
                </c:pt>
                <c:pt idx="23">
                  <c:v>0.0313710320602198</c:v>
                </c:pt>
                <c:pt idx="24">
                  <c:v>0.031140233287658</c:v>
                </c:pt>
                <c:pt idx="25">
                  <c:v>0.0310302391882665</c:v>
                </c:pt>
                <c:pt idx="26">
                  <c:v>0.0307803610688223</c:v>
                </c:pt>
                <c:pt idx="27">
                  <c:v>0.0308271937814044</c:v>
                </c:pt>
                <c:pt idx="28">
                  <c:v>0.0308270832922596</c:v>
                </c:pt>
                <c:pt idx="29">
                  <c:v>0.0306144247287144</c:v>
                </c:pt>
                <c:pt idx="30">
                  <c:v>0.0307250202494145</c:v>
                </c:pt>
                <c:pt idx="31">
                  <c:v>0.0306513176526256</c:v>
                </c:pt>
                <c:pt idx="32">
                  <c:v>0.0306694578616421</c:v>
                </c:pt>
                <c:pt idx="33">
                  <c:v>0.0305774324002278</c:v>
                </c:pt>
                <c:pt idx="34">
                  <c:v>0.0305311533135198</c:v>
                </c:pt>
                <c:pt idx="35">
                  <c:v>0.0305222520672901</c:v>
                </c:pt>
                <c:pt idx="36">
                  <c:v>0.0304670527888446</c:v>
                </c:pt>
                <c:pt idx="37">
                  <c:v>0.0304577289632088</c:v>
                </c:pt>
                <c:pt idx="38">
                  <c:v>0.0304113777100368</c:v>
                </c:pt>
                <c:pt idx="39">
                  <c:v>0.0303562768144263</c:v>
                </c:pt>
                <c:pt idx="40">
                  <c:v>0.030365047014188</c:v>
                </c:pt>
                <c:pt idx="41">
                  <c:v>0.0303092652599416</c:v>
                </c:pt>
                <c:pt idx="42">
                  <c:v>0.0302544831353804</c:v>
                </c:pt>
                <c:pt idx="43">
                  <c:v>0.0303003634236368</c:v>
                </c:pt>
                <c:pt idx="44">
                  <c:v>0.0303192860977552</c:v>
                </c:pt>
                <c:pt idx="45">
                  <c:v>0.0302541232496846</c:v>
                </c:pt>
              </c:numCache>
            </c:numRef>
          </c:yVal>
          <c:smooth val="0"/>
        </c:ser>
        <c:ser>
          <c:idx val="1"/>
          <c:order val="1"/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'データ処理シート No. 4'!$A$6:$A$51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4'!$C$6:$C$51</c:f>
              <c:numCache>
                <c:formatCode>0.0000_ </c:formatCode>
                <c:ptCount val="46"/>
                <c:pt idx="0">
                  <c:v>1.0</c:v>
                </c:pt>
                <c:pt idx="1">
                  <c:v>0.980886140016295</c:v>
                </c:pt>
                <c:pt idx="2">
                  <c:v>0.981798750148178</c:v>
                </c:pt>
                <c:pt idx="3">
                  <c:v>0.976241235348349</c:v>
                </c:pt>
                <c:pt idx="4">
                  <c:v>0.966328471721478</c:v>
                </c:pt>
                <c:pt idx="5">
                  <c:v>0.932415862345157</c:v>
                </c:pt>
                <c:pt idx="6">
                  <c:v>0.796267280231768</c:v>
                </c:pt>
                <c:pt idx="7">
                  <c:v>0.597431373636583</c:v>
                </c:pt>
                <c:pt idx="8">
                  <c:v>0.404784089520715</c:v>
                </c:pt>
                <c:pt idx="9">
                  <c:v>0.249955019304464</c:v>
                </c:pt>
                <c:pt idx="10">
                  <c:v>0.141805381624876</c:v>
                </c:pt>
                <c:pt idx="11">
                  <c:v>0.0785966053562621</c:v>
                </c:pt>
                <c:pt idx="12">
                  <c:v>0.0487680893911308</c:v>
                </c:pt>
                <c:pt idx="13">
                  <c:v>0.0372462873657154</c:v>
                </c:pt>
                <c:pt idx="14">
                  <c:v>0.033365227599081</c:v>
                </c:pt>
                <c:pt idx="15">
                  <c:v>0.032051930503026</c:v>
                </c:pt>
                <c:pt idx="16">
                  <c:v>0.0317023164388857</c:v>
                </c:pt>
                <c:pt idx="17">
                  <c:v>0.0314274374999591</c:v>
                </c:pt>
                <c:pt idx="18">
                  <c:v>0.031243802647372</c:v>
                </c:pt>
                <c:pt idx="19">
                  <c:v>0.0312611124796036</c:v>
                </c:pt>
                <c:pt idx="20">
                  <c:v>0.0311710655183822</c:v>
                </c:pt>
                <c:pt idx="21">
                  <c:v>0.0311148554500329</c:v>
                </c:pt>
                <c:pt idx="22">
                  <c:v>0.0310608948339533</c:v>
                </c:pt>
                <c:pt idx="23">
                  <c:v>0.0309404758240151</c:v>
                </c:pt>
                <c:pt idx="24">
                  <c:v>0.0309402328804843</c:v>
                </c:pt>
                <c:pt idx="25">
                  <c:v>0.0308946478582634</c:v>
                </c:pt>
                <c:pt idx="26">
                  <c:v>0.0307940024629434</c:v>
                </c:pt>
                <c:pt idx="27">
                  <c:v>0.0306464085270143</c:v>
                </c:pt>
                <c:pt idx="28">
                  <c:v>0.0306644393942623</c:v>
                </c:pt>
                <c:pt idx="29">
                  <c:v>0.0307293342463228</c:v>
                </c:pt>
                <c:pt idx="30">
                  <c:v>0.0306283387424137</c:v>
                </c:pt>
                <c:pt idx="31">
                  <c:v>0.0306013490261469</c:v>
                </c:pt>
                <c:pt idx="32">
                  <c:v>0.0305451389577975</c:v>
                </c:pt>
                <c:pt idx="33">
                  <c:v>0.0304906904532725</c:v>
                </c:pt>
                <c:pt idx="34">
                  <c:v>0.0305100600183027</c:v>
                </c:pt>
                <c:pt idx="35">
                  <c:v>0.0304177038696209</c:v>
                </c:pt>
                <c:pt idx="36">
                  <c:v>0.0303335647171033</c:v>
                </c:pt>
                <c:pt idx="37">
                  <c:v>0.0302875658483345</c:v>
                </c:pt>
                <c:pt idx="38">
                  <c:v>0.0302880479425882</c:v>
                </c:pt>
                <c:pt idx="39">
                  <c:v>0.0303064146117185</c:v>
                </c:pt>
                <c:pt idx="40">
                  <c:v>0.0302974537613158</c:v>
                </c:pt>
                <c:pt idx="41">
                  <c:v>0.0302507955941051</c:v>
                </c:pt>
                <c:pt idx="42">
                  <c:v>0.0302239298579669</c:v>
                </c:pt>
                <c:pt idx="43">
                  <c:v>0.0301688669765047</c:v>
                </c:pt>
                <c:pt idx="44">
                  <c:v>0.0301509003541946</c:v>
                </c:pt>
                <c:pt idx="45">
                  <c:v>0.0300399775129723</c:v>
                </c:pt>
              </c:numCache>
            </c:numRef>
          </c:yVal>
          <c:smooth val="0"/>
        </c:ser>
        <c:ser>
          <c:idx val="2"/>
          <c:order val="2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'データ処理シート No. 4'!$A$6:$A$51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4'!$D$6:$D$51</c:f>
              <c:numCache>
                <c:formatCode>0.0000_ </c:formatCode>
                <c:ptCount val="46"/>
                <c:pt idx="0">
                  <c:v>1.0</c:v>
                </c:pt>
                <c:pt idx="1">
                  <c:v>0.987148466518748</c:v>
                </c:pt>
                <c:pt idx="2">
                  <c:v>0.986466722403862</c:v>
                </c:pt>
                <c:pt idx="3">
                  <c:v>0.986501046418605</c:v>
                </c:pt>
                <c:pt idx="4">
                  <c:v>0.984995490081504</c:v>
                </c:pt>
                <c:pt idx="5">
                  <c:v>0.983953538735223</c:v>
                </c:pt>
                <c:pt idx="6">
                  <c:v>0.978421286110049</c:v>
                </c:pt>
                <c:pt idx="7">
                  <c:v>0.970983600004669</c:v>
                </c:pt>
                <c:pt idx="8">
                  <c:v>0.945530353146711</c:v>
                </c:pt>
                <c:pt idx="9">
                  <c:v>0.807542091813441</c:v>
                </c:pt>
                <c:pt idx="10">
                  <c:v>0.587173537832714</c:v>
                </c:pt>
                <c:pt idx="11">
                  <c:v>0.381100544886789</c:v>
                </c:pt>
                <c:pt idx="12">
                  <c:v>0.223629098805852</c:v>
                </c:pt>
                <c:pt idx="13">
                  <c:v>0.12111978852181</c:v>
                </c:pt>
                <c:pt idx="14">
                  <c:v>0.0665931659814644</c:v>
                </c:pt>
                <c:pt idx="15">
                  <c:v>0.0432429223580223</c:v>
                </c:pt>
                <c:pt idx="16">
                  <c:v>0.0350081910487423</c:v>
                </c:pt>
                <c:pt idx="17">
                  <c:v>0.0322508112544066</c:v>
                </c:pt>
                <c:pt idx="18">
                  <c:v>0.0314691668743106</c:v>
                </c:pt>
                <c:pt idx="19">
                  <c:v>0.0310748864811766</c:v>
                </c:pt>
                <c:pt idx="20">
                  <c:v>0.0309639549514548</c:v>
                </c:pt>
                <c:pt idx="21">
                  <c:v>0.030982170551899</c:v>
                </c:pt>
                <c:pt idx="22">
                  <c:v>0.0308628954717114</c:v>
                </c:pt>
                <c:pt idx="23">
                  <c:v>0.0306970266117981</c:v>
                </c:pt>
                <c:pt idx="24">
                  <c:v>0.0305591410915662</c:v>
                </c:pt>
                <c:pt idx="25">
                  <c:v>0.0306048589911129</c:v>
                </c:pt>
                <c:pt idx="26">
                  <c:v>0.0305510506646737</c:v>
                </c:pt>
                <c:pt idx="27">
                  <c:v>0.0304401899023258</c:v>
                </c:pt>
                <c:pt idx="28">
                  <c:v>0.0303755513066695</c:v>
                </c:pt>
                <c:pt idx="29">
                  <c:v>0.0303844400289261</c:v>
                </c:pt>
                <c:pt idx="30">
                  <c:v>0.0303574794022541</c:v>
                </c:pt>
                <c:pt idx="31">
                  <c:v>0.0302933752990291</c:v>
                </c:pt>
                <c:pt idx="32">
                  <c:v>0.0302467686095383</c:v>
                </c:pt>
                <c:pt idx="33">
                  <c:v>0.0301819260485597</c:v>
                </c:pt>
                <c:pt idx="34">
                  <c:v>0.030145521754877</c:v>
                </c:pt>
                <c:pt idx="35">
                  <c:v>0.030145568751847</c:v>
                </c:pt>
                <c:pt idx="36">
                  <c:v>0.030081598390408</c:v>
                </c:pt>
                <c:pt idx="37">
                  <c:v>0.0301087732992033</c:v>
                </c:pt>
                <c:pt idx="38">
                  <c:v>0.0300537183859472</c:v>
                </c:pt>
                <c:pt idx="39">
                  <c:v>0.0301087194847923</c:v>
                </c:pt>
                <c:pt idx="40">
                  <c:v>0.0299069275530542</c:v>
                </c:pt>
                <c:pt idx="41">
                  <c:v>0.0299803213104603</c:v>
                </c:pt>
                <c:pt idx="42">
                  <c:v>0.0298782357996266</c:v>
                </c:pt>
                <c:pt idx="43">
                  <c:v>0.02986959392734</c:v>
                </c:pt>
                <c:pt idx="44">
                  <c:v>0.0298791181346881</c:v>
                </c:pt>
                <c:pt idx="45">
                  <c:v>0.029787628883742</c:v>
                </c:pt>
              </c:numCache>
            </c:numRef>
          </c:yVal>
          <c:smooth val="0"/>
        </c:ser>
        <c:ser>
          <c:idx val="3"/>
          <c:order val="3"/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'データ処理シート No. 4'!$A$6:$A$51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4'!$E$6:$E$51</c:f>
              <c:numCache>
                <c:formatCode>0.0000_ </c:formatCode>
                <c:ptCount val="46"/>
                <c:pt idx="0">
                  <c:v>1.0</c:v>
                </c:pt>
                <c:pt idx="1">
                  <c:v>0.985294711354154</c:v>
                </c:pt>
                <c:pt idx="2">
                  <c:v>0.985851846112607</c:v>
                </c:pt>
                <c:pt idx="3">
                  <c:v>0.985657835567282</c:v>
                </c:pt>
                <c:pt idx="4">
                  <c:v>0.985966235400686</c:v>
                </c:pt>
                <c:pt idx="5">
                  <c:v>0.986371154744857</c:v>
                </c:pt>
                <c:pt idx="6">
                  <c:v>0.985037407363623</c:v>
                </c:pt>
                <c:pt idx="7">
                  <c:v>0.983865186079169</c:v>
                </c:pt>
                <c:pt idx="8">
                  <c:v>0.983607912820309</c:v>
                </c:pt>
                <c:pt idx="9">
                  <c:v>0.982517055291637</c:v>
                </c:pt>
                <c:pt idx="10">
                  <c:v>0.980810934539663</c:v>
                </c:pt>
                <c:pt idx="11">
                  <c:v>0.975344271127102</c:v>
                </c:pt>
                <c:pt idx="12">
                  <c:v>0.967187482457986</c:v>
                </c:pt>
                <c:pt idx="13">
                  <c:v>0.940600912877037</c:v>
                </c:pt>
                <c:pt idx="14">
                  <c:v>0.780501418772765</c:v>
                </c:pt>
                <c:pt idx="15">
                  <c:v>0.537698075144212</c:v>
                </c:pt>
                <c:pt idx="16">
                  <c:v>0.329199519594052</c:v>
                </c:pt>
                <c:pt idx="17">
                  <c:v>0.181663150742795</c:v>
                </c:pt>
                <c:pt idx="18">
                  <c:v>0.094855349218931</c:v>
                </c:pt>
                <c:pt idx="19">
                  <c:v>0.0542133205564459</c:v>
                </c:pt>
                <c:pt idx="20">
                  <c:v>0.038837937384369</c:v>
                </c:pt>
                <c:pt idx="21">
                  <c:v>0.033737030992693</c:v>
                </c:pt>
                <c:pt idx="22">
                  <c:v>0.03227030485822</c:v>
                </c:pt>
                <c:pt idx="23">
                  <c:v>0.031606481067961</c:v>
                </c:pt>
                <c:pt idx="24">
                  <c:v>0.031348289026985</c:v>
                </c:pt>
                <c:pt idx="25">
                  <c:v>0.0310249267214236</c:v>
                </c:pt>
                <c:pt idx="26">
                  <c:v>0.0309242468382851</c:v>
                </c:pt>
                <c:pt idx="27">
                  <c:v>0.0307859819320571</c:v>
                </c:pt>
                <c:pt idx="28">
                  <c:v>0.0307950099113181</c:v>
                </c:pt>
                <c:pt idx="29">
                  <c:v>0.0306474701942867</c:v>
                </c:pt>
                <c:pt idx="30">
                  <c:v>0.0306201667657487</c:v>
                </c:pt>
                <c:pt idx="31">
                  <c:v>0.0305459264007495</c:v>
                </c:pt>
                <c:pt idx="32">
                  <c:v>0.0305829751387105</c:v>
                </c:pt>
                <c:pt idx="33">
                  <c:v>0.0304261379473008</c:v>
                </c:pt>
                <c:pt idx="34">
                  <c:v>0.0304270523472244</c:v>
                </c:pt>
                <c:pt idx="35">
                  <c:v>0.0303711253920609</c:v>
                </c:pt>
                <c:pt idx="36">
                  <c:v>0.0303435790657212</c:v>
                </c:pt>
                <c:pt idx="37">
                  <c:v>0.0302788531876026</c:v>
                </c:pt>
                <c:pt idx="38">
                  <c:v>0.0301867150186867</c:v>
                </c:pt>
                <c:pt idx="39">
                  <c:v>0.0302694892146993</c:v>
                </c:pt>
                <c:pt idx="40">
                  <c:v>0.0301684432605691</c:v>
                </c:pt>
                <c:pt idx="41">
                  <c:v>0.0301588597969108</c:v>
                </c:pt>
                <c:pt idx="42">
                  <c:v>0.0301685472187622</c:v>
                </c:pt>
                <c:pt idx="43">
                  <c:v>0.0301500328211522</c:v>
                </c:pt>
                <c:pt idx="44">
                  <c:v>0.0300668950481285</c:v>
                </c:pt>
                <c:pt idx="45">
                  <c:v>0.0300209461655812</c:v>
                </c:pt>
              </c:numCache>
            </c:numRef>
          </c:yVal>
          <c:smooth val="0"/>
        </c:ser>
        <c:ser>
          <c:idx val="4"/>
          <c:order val="4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'データ処理シート No. 4'!$A$6:$A$51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4'!$F$6:$F$51</c:f>
              <c:numCache>
                <c:formatCode>0.0000_ </c:formatCode>
                <c:ptCount val="46"/>
                <c:pt idx="0">
                  <c:v>1.0</c:v>
                </c:pt>
                <c:pt idx="1">
                  <c:v>0.987335779505021</c:v>
                </c:pt>
                <c:pt idx="2">
                  <c:v>0.989029648594028</c:v>
                </c:pt>
                <c:pt idx="3">
                  <c:v>0.986660666111892</c:v>
                </c:pt>
                <c:pt idx="4">
                  <c:v>0.988333154331232</c:v>
                </c:pt>
                <c:pt idx="5">
                  <c:v>0.987465250656021</c:v>
                </c:pt>
                <c:pt idx="6">
                  <c:v>0.986445867277293</c:v>
                </c:pt>
                <c:pt idx="7">
                  <c:v>0.985867951432382</c:v>
                </c:pt>
                <c:pt idx="8">
                  <c:v>0.986256242340082</c:v>
                </c:pt>
                <c:pt idx="9">
                  <c:v>0.987113910332471</c:v>
                </c:pt>
                <c:pt idx="10">
                  <c:v>0.986188896226656</c:v>
                </c:pt>
                <c:pt idx="11">
                  <c:v>0.985174380948708</c:v>
                </c:pt>
                <c:pt idx="12">
                  <c:v>0.984542024813187</c:v>
                </c:pt>
                <c:pt idx="13">
                  <c:v>0.986375271316542</c:v>
                </c:pt>
                <c:pt idx="14">
                  <c:v>0.986504438061061</c:v>
                </c:pt>
                <c:pt idx="15">
                  <c:v>0.984915202661895</c:v>
                </c:pt>
                <c:pt idx="16">
                  <c:v>0.983816467536038</c:v>
                </c:pt>
                <c:pt idx="17">
                  <c:v>0.982235834532109</c:v>
                </c:pt>
                <c:pt idx="18">
                  <c:v>0.980886645221966</c:v>
                </c:pt>
                <c:pt idx="19">
                  <c:v>0.978720359928037</c:v>
                </c:pt>
                <c:pt idx="20">
                  <c:v>0.972369026506293</c:v>
                </c:pt>
                <c:pt idx="21">
                  <c:v>0.957401925382612</c:v>
                </c:pt>
                <c:pt idx="22">
                  <c:v>0.873117527809417</c:v>
                </c:pt>
                <c:pt idx="23">
                  <c:v>0.640777231956223</c:v>
                </c:pt>
                <c:pt idx="24">
                  <c:v>0.404804218678563</c:v>
                </c:pt>
                <c:pt idx="25">
                  <c:v>0.229174691725437</c:v>
                </c:pt>
                <c:pt idx="26">
                  <c:v>0.120022701970035</c:v>
                </c:pt>
                <c:pt idx="27">
                  <c:v>0.0648652042353324</c:v>
                </c:pt>
                <c:pt idx="28">
                  <c:v>0.0422329539673425</c:v>
                </c:pt>
                <c:pt idx="29">
                  <c:v>0.0343567295170094</c:v>
                </c:pt>
                <c:pt idx="30">
                  <c:v>0.0318284493248231</c:v>
                </c:pt>
                <c:pt idx="31">
                  <c:v>0.0310632475394085</c:v>
                </c:pt>
                <c:pt idx="32">
                  <c:v>0.0307585552341157</c:v>
                </c:pt>
                <c:pt idx="33">
                  <c:v>0.0307038869412866</c:v>
                </c:pt>
                <c:pt idx="34">
                  <c:v>0.0306112495525413</c:v>
                </c:pt>
                <c:pt idx="35">
                  <c:v>0.0305008306408265</c:v>
                </c:pt>
                <c:pt idx="36">
                  <c:v>0.0305563860573699</c:v>
                </c:pt>
                <c:pt idx="37">
                  <c:v>0.030574177946665</c:v>
                </c:pt>
                <c:pt idx="38">
                  <c:v>0.0305291163977979</c:v>
                </c:pt>
                <c:pt idx="39">
                  <c:v>0.0303990976920571</c:v>
                </c:pt>
                <c:pt idx="40">
                  <c:v>0.0304366549483881</c:v>
                </c:pt>
                <c:pt idx="41">
                  <c:v>0.0302620153925692</c:v>
                </c:pt>
                <c:pt idx="42">
                  <c:v>0.0303066717560252</c:v>
                </c:pt>
                <c:pt idx="43">
                  <c:v>0.0302803104971591</c:v>
                </c:pt>
                <c:pt idx="44">
                  <c:v>0.0302333947774265</c:v>
                </c:pt>
                <c:pt idx="45">
                  <c:v>0.030289614026267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41327472"/>
        <c:axId val="1741331296"/>
      </c:scatterChart>
      <c:valAx>
        <c:axId val="1741327472"/>
        <c:scaling>
          <c:orientation val="minMax"/>
          <c:max val="90.0"/>
          <c:min val="0.0"/>
        </c:scaling>
        <c:delete val="1"/>
        <c:axPos val="b"/>
        <c:numFmt formatCode="General" sourceLinked="1"/>
        <c:majorTickMark val="out"/>
        <c:minorTickMark val="none"/>
        <c:tickLblPos val="nextTo"/>
        <c:crossAx val="1741331296"/>
        <c:crosses val="autoZero"/>
        <c:crossBetween val="midCat"/>
      </c:valAx>
      <c:valAx>
        <c:axId val="1741331296"/>
        <c:scaling>
          <c:orientation val="minMax"/>
        </c:scaling>
        <c:delete val="1"/>
        <c:axPos val="l"/>
        <c:numFmt formatCode="0.0000_ " sourceLinked="1"/>
        <c:majorTickMark val="out"/>
        <c:minorTickMark val="none"/>
        <c:tickLblPos val="nextTo"/>
        <c:crossAx val="1741327472"/>
        <c:crosses val="autoZero"/>
        <c:crossBetween val="midCat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3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/>
    <c:pageMargins b="0.75" l="0.7" r="0.7" t="0.75" header="0.512" footer="0.51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altLang="ja-JP"/>
              <a:t>Net AUC (6-90 min)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'3. データを確認するシート'!#REF!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xVal>
          <c:yVal>
            <c:numRef>
              <c:f>'3. データを確認するシート'!#REF!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yVal>
          <c:smooth val="0"/>
        </c:ser>
        <c:ser>
          <c:idx val="1"/>
          <c:order val="1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'3. データを確認するシート'!#REF!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xVal>
          <c:yVal>
            <c:numRef>
              <c:f>'3. データを確認するシート'!#REF!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yVal>
          <c:smooth val="0"/>
        </c:ser>
        <c:ser>
          <c:idx val="2"/>
          <c:order val="2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DD0806"/>
              </a:solidFill>
              <a:ln>
                <a:solidFill>
                  <a:srgbClr val="DD0806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DD0806"/>
                </a:solidFill>
                <a:prstDash val="solid"/>
              </a:ln>
            </c:spPr>
            <c:trendlineType val="poly"/>
            <c:order val="2"/>
            <c:dispRSqr val="1"/>
            <c:dispEq val="1"/>
            <c:trendlineLbl>
              <c:numFmt formatCode="General" sourceLinked="0"/>
              <c:spPr>
                <a:solidFill>
                  <a:srgbClr val="CC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3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ja-JP"/>
                </a:p>
              </c:txPr>
            </c:trendlineLbl>
          </c:trendline>
          <c:xVal>
            <c:numRef>
              <c:f>'3. データを確認するシート'!#REF!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xVal>
          <c:yVal>
            <c:numRef>
              <c:f>'3. データを確認するシート'!#REF!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yVal>
          <c:smooth val="0"/>
        </c:ser>
        <c:ser>
          <c:idx val="3"/>
          <c:order val="3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'3. データを確認するシート'!#REF!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xVal>
          <c:yVal>
            <c:numRef>
              <c:f>'3. データを確認するシート'!#REF!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yVal>
          <c:smooth val="0"/>
        </c:ser>
        <c:ser>
          <c:idx val="4"/>
          <c:order val="4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'3. データを確認するシート'!#REF!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xVal>
          <c:yVal>
            <c:numRef>
              <c:f>'3. データを確認するシート'!#REF!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37754624"/>
        <c:axId val="1737765840"/>
      </c:scatterChart>
      <c:valAx>
        <c:axId val="17377546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3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altLang="ja-JP"/>
                  <a:t>Net AUC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ja-JP"/>
          </a:p>
        </c:txPr>
        <c:crossAx val="1737765840"/>
        <c:crosses val="autoZero"/>
        <c:crossBetween val="midCat"/>
      </c:valAx>
      <c:valAx>
        <c:axId val="173776584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3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altLang="ja-JP"/>
                  <a:t>Conc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ja-JP"/>
          </a:p>
        </c:txPr>
        <c:crossAx val="1737754624"/>
        <c:crosses val="autoZero"/>
        <c:crossBetween val="midCat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ja-JP"/>
    </a:p>
  </c:txPr>
  <c:printSettings>
    <c:headerFooter/>
    <c:pageMargins b="0.75" l="0.7" r="0.7" t="0.75" header="0.512" footer="0.512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0760235003533619"/>
          <c:y val="0.125000440158927"/>
          <c:w val="0.853802388583911"/>
          <c:h val="0.759618059427324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square"/>
            <c:size val="3"/>
            <c:spPr>
              <a:solidFill>
                <a:schemeClr val="tx1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2'!$A$7:$A$52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2'!$V$7:$V$52</c:f>
              <c:numCache>
                <c:formatCode>0.000_ </c:formatCode>
                <c:ptCount val="46"/>
                <c:pt idx="0">
                  <c:v>1.0</c:v>
                </c:pt>
                <c:pt idx="1">
                  <c:v>0.989816550862101</c:v>
                </c:pt>
                <c:pt idx="2">
                  <c:v>0.990662108010735</c:v>
                </c:pt>
                <c:pt idx="3">
                  <c:v>0.992463512370869</c:v>
                </c:pt>
                <c:pt idx="4">
                  <c:v>0.990698871365023</c:v>
                </c:pt>
                <c:pt idx="5">
                  <c:v>0.989706260799235</c:v>
                </c:pt>
                <c:pt idx="6">
                  <c:v>0.989669497444947</c:v>
                </c:pt>
                <c:pt idx="7">
                  <c:v>0.989081283776332</c:v>
                </c:pt>
                <c:pt idx="8">
                  <c:v>0.990662108010735</c:v>
                </c:pt>
                <c:pt idx="9">
                  <c:v>0.98794161979339</c:v>
                </c:pt>
                <c:pt idx="10">
                  <c:v>0.986471085621852</c:v>
                </c:pt>
                <c:pt idx="11">
                  <c:v>0.987868093084813</c:v>
                </c:pt>
                <c:pt idx="12">
                  <c:v>0.989853314216389</c:v>
                </c:pt>
                <c:pt idx="13">
                  <c:v>0.988750413587736</c:v>
                </c:pt>
                <c:pt idx="14">
                  <c:v>0.987096062644756</c:v>
                </c:pt>
                <c:pt idx="15">
                  <c:v>0.986949009227602</c:v>
                </c:pt>
                <c:pt idx="16">
                  <c:v>0.987206352707621</c:v>
                </c:pt>
                <c:pt idx="17">
                  <c:v>0.987169589353333</c:v>
                </c:pt>
                <c:pt idx="18">
                  <c:v>0.986544612330429</c:v>
                </c:pt>
                <c:pt idx="19">
                  <c:v>0.986691665747583</c:v>
                </c:pt>
                <c:pt idx="20">
                  <c:v>0.984522627844565</c:v>
                </c:pt>
                <c:pt idx="21">
                  <c:v>0.986581375684717</c:v>
                </c:pt>
                <c:pt idx="22">
                  <c:v>0.986029925370391</c:v>
                </c:pt>
                <c:pt idx="23">
                  <c:v>0.98511084151318</c:v>
                </c:pt>
                <c:pt idx="24">
                  <c:v>0.984412337781699</c:v>
                </c:pt>
                <c:pt idx="25">
                  <c:v>0.98415499430168</c:v>
                </c:pt>
                <c:pt idx="26">
                  <c:v>0.985294658284622</c:v>
                </c:pt>
                <c:pt idx="27">
                  <c:v>0.982794750193008</c:v>
                </c:pt>
                <c:pt idx="28">
                  <c:v>0.983493253924488</c:v>
                </c:pt>
                <c:pt idx="29">
                  <c:v>0.983713834050219</c:v>
                </c:pt>
                <c:pt idx="30">
                  <c:v>0.983382963861623</c:v>
                </c:pt>
                <c:pt idx="31">
                  <c:v>0.984522627844565</c:v>
                </c:pt>
                <c:pt idx="32">
                  <c:v>0.982574170067277</c:v>
                </c:pt>
                <c:pt idx="33">
                  <c:v>0.980956582478585</c:v>
                </c:pt>
                <c:pt idx="34">
                  <c:v>0.981581559501489</c:v>
                </c:pt>
                <c:pt idx="35">
                  <c:v>0.983272673798757</c:v>
                </c:pt>
                <c:pt idx="36">
                  <c:v>0.980736002352855</c:v>
                </c:pt>
                <c:pt idx="37">
                  <c:v>0.980405132164259</c:v>
                </c:pt>
                <c:pt idx="38">
                  <c:v>0.981360979375758</c:v>
                </c:pt>
                <c:pt idx="39">
                  <c:v>0.981397742730047</c:v>
                </c:pt>
                <c:pt idx="40">
                  <c:v>0.981728612918643</c:v>
                </c:pt>
                <c:pt idx="41">
                  <c:v>0.980037498621374</c:v>
                </c:pt>
                <c:pt idx="42">
                  <c:v>0.980883055770008</c:v>
                </c:pt>
                <c:pt idx="43">
                  <c:v>0.979008124701298</c:v>
                </c:pt>
                <c:pt idx="44">
                  <c:v>0.981508032792912</c:v>
                </c:pt>
                <c:pt idx="45">
                  <c:v>0.979486048307048</c:v>
                </c:pt>
              </c:numCache>
            </c:numRef>
          </c:yVal>
          <c:smooth val="0"/>
        </c:ser>
        <c:ser>
          <c:idx val="1"/>
          <c:order val="1"/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2'!$A$7:$A$52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2'!$W$7:$W$52</c:f>
              <c:numCache>
                <c:formatCode>0.000_ </c:formatCode>
                <c:ptCount val="46"/>
                <c:pt idx="0">
                  <c:v>1.0</c:v>
                </c:pt>
                <c:pt idx="1">
                  <c:v>0.988370805183298</c:v>
                </c:pt>
                <c:pt idx="2">
                  <c:v>0.990991988776904</c:v>
                </c:pt>
                <c:pt idx="3">
                  <c:v>0.98944142946801</c:v>
                </c:pt>
                <c:pt idx="4">
                  <c:v>0.992357957691882</c:v>
                </c:pt>
                <c:pt idx="5">
                  <c:v>0.992837892716063</c:v>
                </c:pt>
                <c:pt idx="6">
                  <c:v>0.992837892716063</c:v>
                </c:pt>
                <c:pt idx="7">
                  <c:v>0.988666149813564</c:v>
                </c:pt>
                <c:pt idx="8">
                  <c:v>0.989958282570975</c:v>
                </c:pt>
                <c:pt idx="9">
                  <c:v>0.991139661092037</c:v>
                </c:pt>
                <c:pt idx="10">
                  <c:v>0.990622807989072</c:v>
                </c:pt>
                <c:pt idx="11">
                  <c:v>0.99106582493447</c:v>
                </c:pt>
                <c:pt idx="12">
                  <c:v>0.988481559419648</c:v>
                </c:pt>
                <c:pt idx="13">
                  <c:v>0.990401299516373</c:v>
                </c:pt>
                <c:pt idx="14">
                  <c:v>0.98955218370436</c:v>
                </c:pt>
                <c:pt idx="15">
                  <c:v>0.990290545280024</c:v>
                </c:pt>
                <c:pt idx="16">
                  <c:v>0.988666149813564</c:v>
                </c:pt>
                <c:pt idx="17">
                  <c:v>0.987078672425887</c:v>
                </c:pt>
                <c:pt idx="18">
                  <c:v>0.986931000110754</c:v>
                </c:pt>
                <c:pt idx="19">
                  <c:v>0.98781703400155</c:v>
                </c:pt>
                <c:pt idx="20">
                  <c:v>0.98711559050467</c:v>
                </c:pt>
                <c:pt idx="21">
                  <c:v>0.98630339277144</c:v>
                </c:pt>
                <c:pt idx="22">
                  <c:v>0.985897293904825</c:v>
                </c:pt>
                <c:pt idx="23">
                  <c:v>0.984752833462547</c:v>
                </c:pt>
                <c:pt idx="24">
                  <c:v>0.986340310850223</c:v>
                </c:pt>
                <c:pt idx="25">
                  <c:v>0.984420570753498</c:v>
                </c:pt>
                <c:pt idx="26">
                  <c:v>0.985417358880644</c:v>
                </c:pt>
                <c:pt idx="27">
                  <c:v>0.98478975154133</c:v>
                </c:pt>
                <c:pt idx="28">
                  <c:v>0.984235980359582</c:v>
                </c:pt>
                <c:pt idx="29">
                  <c:v>0.984531324989847</c:v>
                </c:pt>
                <c:pt idx="30">
                  <c:v>0.9839775538081</c:v>
                </c:pt>
                <c:pt idx="31">
                  <c:v>0.984752833462547</c:v>
                </c:pt>
                <c:pt idx="32">
                  <c:v>0.983719127256618</c:v>
                </c:pt>
                <c:pt idx="33">
                  <c:v>0.983756045335401</c:v>
                </c:pt>
                <c:pt idx="34">
                  <c:v>0.982057813711374</c:v>
                </c:pt>
                <c:pt idx="35">
                  <c:v>0.981171779820578</c:v>
                </c:pt>
                <c:pt idx="36">
                  <c:v>0.983202274153653</c:v>
                </c:pt>
                <c:pt idx="37">
                  <c:v>0.981651714844759</c:v>
                </c:pt>
                <c:pt idx="38">
                  <c:v>0.981873223317458</c:v>
                </c:pt>
                <c:pt idx="39">
                  <c:v>0.980359582087348</c:v>
                </c:pt>
                <c:pt idx="40">
                  <c:v>0.981688632923543</c:v>
                </c:pt>
                <c:pt idx="41">
                  <c:v>0.9798058109056</c:v>
                </c:pt>
                <c:pt idx="42">
                  <c:v>0.980691844796397</c:v>
                </c:pt>
                <c:pt idx="43">
                  <c:v>0.978661350463322</c:v>
                </c:pt>
                <c:pt idx="44">
                  <c:v>0.979399712038985</c:v>
                </c:pt>
                <c:pt idx="45">
                  <c:v>0.980950271347879</c:v>
                </c:pt>
              </c:numCache>
            </c:numRef>
          </c:yVal>
          <c:smooth val="0"/>
        </c:ser>
        <c:ser>
          <c:idx val="2"/>
          <c:order val="2"/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2'!$A$7:$A$52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2'!$X$7:$X$52</c:f>
              <c:numCache>
                <c:formatCode>0.000_ </c:formatCode>
                <c:ptCount val="46"/>
                <c:pt idx="0">
                  <c:v>1.0</c:v>
                </c:pt>
                <c:pt idx="1">
                  <c:v>0.990156255717788</c:v>
                </c:pt>
                <c:pt idx="2">
                  <c:v>0.991107695685586</c:v>
                </c:pt>
                <c:pt idx="3">
                  <c:v>0.988143594247448</c:v>
                </c:pt>
                <c:pt idx="4">
                  <c:v>0.991144289530501</c:v>
                </c:pt>
                <c:pt idx="5">
                  <c:v>0.987009185055074</c:v>
                </c:pt>
                <c:pt idx="6">
                  <c:v>0.987704468108464</c:v>
                </c:pt>
                <c:pt idx="7">
                  <c:v>0.987301935814396</c:v>
                </c:pt>
                <c:pt idx="8">
                  <c:v>0.987082372744904</c:v>
                </c:pt>
                <c:pt idx="9">
                  <c:v>0.988472938851685</c:v>
                </c:pt>
                <c:pt idx="10">
                  <c:v>0.987631280418634</c:v>
                </c:pt>
                <c:pt idx="11">
                  <c:v>0.986862809675413</c:v>
                </c:pt>
                <c:pt idx="12">
                  <c:v>0.983788926702529</c:v>
                </c:pt>
                <c:pt idx="13">
                  <c:v>0.986204120466937</c:v>
                </c:pt>
                <c:pt idx="14">
                  <c:v>0.983130237494053</c:v>
                </c:pt>
                <c:pt idx="15">
                  <c:v>0.982142203681341</c:v>
                </c:pt>
                <c:pt idx="16">
                  <c:v>0.980458886815238</c:v>
                </c:pt>
                <c:pt idx="17">
                  <c:v>0.977128846927947</c:v>
                </c:pt>
                <c:pt idx="18">
                  <c:v>0.975189373147437</c:v>
                </c:pt>
                <c:pt idx="19">
                  <c:v>0.972078896329637</c:v>
                </c:pt>
                <c:pt idx="20">
                  <c:v>0.968016979544041</c:v>
                </c:pt>
                <c:pt idx="21">
                  <c:v>0.96282065356607</c:v>
                </c:pt>
                <c:pt idx="22">
                  <c:v>0.957770702967761</c:v>
                </c:pt>
                <c:pt idx="23">
                  <c:v>0.95056171551945</c:v>
                </c:pt>
                <c:pt idx="24">
                  <c:v>0.942511069638087</c:v>
                </c:pt>
                <c:pt idx="25">
                  <c:v>0.933435796099096</c:v>
                </c:pt>
                <c:pt idx="26">
                  <c:v>0.92238445493468</c:v>
                </c:pt>
                <c:pt idx="27">
                  <c:v>0.907820104658396</c:v>
                </c:pt>
                <c:pt idx="28">
                  <c:v>0.889523182200754</c:v>
                </c:pt>
                <c:pt idx="29">
                  <c:v>0.864968712262597</c:v>
                </c:pt>
                <c:pt idx="30">
                  <c:v>0.832729534892231</c:v>
                </c:pt>
                <c:pt idx="31">
                  <c:v>0.791195520913382</c:v>
                </c:pt>
                <c:pt idx="32">
                  <c:v>0.740073919566729</c:v>
                </c:pt>
                <c:pt idx="33">
                  <c:v>0.683060709188714</c:v>
                </c:pt>
                <c:pt idx="34">
                  <c:v>0.619753357485271</c:v>
                </c:pt>
                <c:pt idx="35">
                  <c:v>0.551761993632671</c:v>
                </c:pt>
                <c:pt idx="36">
                  <c:v>0.481245654480916</c:v>
                </c:pt>
                <c:pt idx="37">
                  <c:v>0.406960149302887</c:v>
                </c:pt>
                <c:pt idx="38">
                  <c:v>0.334870274819775</c:v>
                </c:pt>
                <c:pt idx="39">
                  <c:v>0.26559812639514</c:v>
                </c:pt>
                <c:pt idx="40">
                  <c:v>0.202803088520511</c:v>
                </c:pt>
                <c:pt idx="41">
                  <c:v>0.149156511874703</c:v>
                </c:pt>
                <c:pt idx="42">
                  <c:v>0.106634464083141</c:v>
                </c:pt>
                <c:pt idx="43">
                  <c:v>0.0760054158890475</c:v>
                </c:pt>
                <c:pt idx="44">
                  <c:v>0.0553298935119113</c:v>
                </c:pt>
                <c:pt idx="45">
                  <c:v>0.0432905185347824</c:v>
                </c:pt>
              </c:numCache>
            </c:numRef>
          </c:yVal>
          <c:smooth val="0"/>
        </c:ser>
        <c:ser>
          <c:idx val="3"/>
          <c:order val="3"/>
          <c:spPr>
            <a:ln w="28575">
              <a:noFill/>
            </a:ln>
          </c:spPr>
          <c:marker>
            <c:symbol val="circle"/>
            <c:size val="3"/>
            <c:spPr>
              <a:solidFill>
                <a:schemeClr val="bg1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2'!$A$7:$A$52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2'!$Y$7:$Y$52</c:f>
              <c:numCache>
                <c:formatCode>0.000_ </c:formatCode>
                <c:ptCount val="46"/>
                <c:pt idx="0">
                  <c:v>1.0</c:v>
                </c:pt>
                <c:pt idx="1">
                  <c:v>0.977041665126252</c:v>
                </c:pt>
                <c:pt idx="2">
                  <c:v>0.973418610669526</c:v>
                </c:pt>
                <c:pt idx="3">
                  <c:v>0.965137343339865</c:v>
                </c:pt>
                <c:pt idx="4">
                  <c:v>0.953454841214093</c:v>
                </c:pt>
                <c:pt idx="5">
                  <c:v>0.938518984065954</c:v>
                </c:pt>
                <c:pt idx="6">
                  <c:v>0.912972753151688</c:v>
                </c:pt>
                <c:pt idx="7">
                  <c:v>0.875226440903545</c:v>
                </c:pt>
                <c:pt idx="8">
                  <c:v>0.816924840104995</c:v>
                </c:pt>
                <c:pt idx="9">
                  <c:v>0.735849754149876</c:v>
                </c:pt>
                <c:pt idx="10">
                  <c:v>0.631557543716958</c:v>
                </c:pt>
                <c:pt idx="11">
                  <c:v>0.5160264704795</c:v>
                </c:pt>
                <c:pt idx="12">
                  <c:v>0.398166290805575</c:v>
                </c:pt>
                <c:pt idx="13">
                  <c:v>0.287404340271359</c:v>
                </c:pt>
                <c:pt idx="14">
                  <c:v>0.194424932529853</c:v>
                </c:pt>
                <c:pt idx="15">
                  <c:v>0.122703242264039</c:v>
                </c:pt>
                <c:pt idx="16">
                  <c:v>0.0763799031387482</c:v>
                </c:pt>
                <c:pt idx="17">
                  <c:v>0.0504639727901216</c:v>
                </c:pt>
                <c:pt idx="18">
                  <c:v>0.0387445007209139</c:v>
                </c:pt>
                <c:pt idx="19">
                  <c:v>0.0340123479611076</c:v>
                </c:pt>
                <c:pt idx="20">
                  <c:v>0.0323487005064882</c:v>
                </c:pt>
                <c:pt idx="21">
                  <c:v>0.0317202114680764</c:v>
                </c:pt>
                <c:pt idx="22">
                  <c:v>0.0313135420902806</c:v>
                </c:pt>
                <c:pt idx="23">
                  <c:v>0.0312026322599726</c:v>
                </c:pt>
                <c:pt idx="24">
                  <c:v>0.0312765721468446</c:v>
                </c:pt>
                <c:pt idx="25">
                  <c:v>0.0309808125993567</c:v>
                </c:pt>
                <c:pt idx="26">
                  <c:v>0.0308329328256128</c:v>
                </c:pt>
                <c:pt idx="27">
                  <c:v>0.0308329328256128</c:v>
                </c:pt>
                <c:pt idx="28">
                  <c:v>0.0307959628821768</c:v>
                </c:pt>
                <c:pt idx="29">
                  <c:v>0.0306850530518688</c:v>
                </c:pt>
                <c:pt idx="30">
                  <c:v>0.0306480831084328</c:v>
                </c:pt>
                <c:pt idx="31">
                  <c:v>0.0304632333912529</c:v>
                </c:pt>
                <c:pt idx="32">
                  <c:v>0.0306111131649969</c:v>
                </c:pt>
                <c:pt idx="33">
                  <c:v>0.0305002033346889</c:v>
                </c:pt>
                <c:pt idx="34">
                  <c:v>0.030278383674073</c:v>
                </c:pt>
                <c:pt idx="35">
                  <c:v>0.030241413730637</c:v>
                </c:pt>
                <c:pt idx="36">
                  <c:v>0.0299826241265851</c:v>
                </c:pt>
                <c:pt idx="37">
                  <c:v>0.030204443787201</c:v>
                </c:pt>
                <c:pt idx="38">
                  <c:v>0.0299456541831491</c:v>
                </c:pt>
                <c:pt idx="39">
                  <c:v>0.0299826241265851</c:v>
                </c:pt>
                <c:pt idx="40">
                  <c:v>0.0298347443528411</c:v>
                </c:pt>
                <c:pt idx="41">
                  <c:v>0.0296129246922252</c:v>
                </c:pt>
                <c:pt idx="42">
                  <c:v>0.0298347443528411</c:v>
                </c:pt>
                <c:pt idx="43">
                  <c:v>0.0297977744094051</c:v>
                </c:pt>
                <c:pt idx="44">
                  <c:v>0.0295759547487892</c:v>
                </c:pt>
                <c:pt idx="45">
                  <c:v>0.0296129246922252</c:v>
                </c:pt>
              </c:numCache>
            </c:numRef>
          </c:yVal>
          <c:smooth val="0"/>
        </c:ser>
        <c:ser>
          <c:idx val="8"/>
          <c:order val="4"/>
          <c:spPr>
            <a:ln w="3175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'データ処理シート No. 4'!$A$6:$A$51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4'!$C$6:$C$51</c:f>
              <c:numCache>
                <c:formatCode>0.0000_ </c:formatCode>
                <c:ptCount val="46"/>
                <c:pt idx="0">
                  <c:v>1.0</c:v>
                </c:pt>
                <c:pt idx="1">
                  <c:v>0.980886140016295</c:v>
                </c:pt>
                <c:pt idx="2">
                  <c:v>0.981798750148178</c:v>
                </c:pt>
                <c:pt idx="3">
                  <c:v>0.976241235348349</c:v>
                </c:pt>
                <c:pt idx="4">
                  <c:v>0.966328471721478</c:v>
                </c:pt>
                <c:pt idx="5">
                  <c:v>0.932415862345157</c:v>
                </c:pt>
                <c:pt idx="6">
                  <c:v>0.796267280231768</c:v>
                </c:pt>
                <c:pt idx="7">
                  <c:v>0.597431373636583</c:v>
                </c:pt>
                <c:pt idx="8">
                  <c:v>0.404784089520715</c:v>
                </c:pt>
                <c:pt idx="9">
                  <c:v>0.249955019304464</c:v>
                </c:pt>
                <c:pt idx="10">
                  <c:v>0.141805381624876</c:v>
                </c:pt>
                <c:pt idx="11">
                  <c:v>0.0785966053562621</c:v>
                </c:pt>
                <c:pt idx="12">
                  <c:v>0.0487680893911308</c:v>
                </c:pt>
                <c:pt idx="13">
                  <c:v>0.0372462873657154</c:v>
                </c:pt>
                <c:pt idx="14">
                  <c:v>0.033365227599081</c:v>
                </c:pt>
                <c:pt idx="15">
                  <c:v>0.032051930503026</c:v>
                </c:pt>
                <c:pt idx="16">
                  <c:v>0.0317023164388857</c:v>
                </c:pt>
                <c:pt idx="17">
                  <c:v>0.0314274374999591</c:v>
                </c:pt>
                <c:pt idx="18">
                  <c:v>0.031243802647372</c:v>
                </c:pt>
                <c:pt idx="19">
                  <c:v>0.0312611124796036</c:v>
                </c:pt>
                <c:pt idx="20">
                  <c:v>0.0311710655183822</c:v>
                </c:pt>
                <c:pt idx="21">
                  <c:v>0.0311148554500329</c:v>
                </c:pt>
                <c:pt idx="22">
                  <c:v>0.0310608948339533</c:v>
                </c:pt>
                <c:pt idx="23">
                  <c:v>0.0309404758240151</c:v>
                </c:pt>
                <c:pt idx="24">
                  <c:v>0.0309402328804843</c:v>
                </c:pt>
                <c:pt idx="25">
                  <c:v>0.0308946478582634</c:v>
                </c:pt>
                <c:pt idx="26">
                  <c:v>0.0307940024629434</c:v>
                </c:pt>
                <c:pt idx="27">
                  <c:v>0.0306464085270143</c:v>
                </c:pt>
                <c:pt idx="28">
                  <c:v>0.0306644393942623</c:v>
                </c:pt>
                <c:pt idx="29">
                  <c:v>0.0307293342463228</c:v>
                </c:pt>
                <c:pt idx="30">
                  <c:v>0.0306283387424137</c:v>
                </c:pt>
                <c:pt idx="31">
                  <c:v>0.0306013490261469</c:v>
                </c:pt>
                <c:pt idx="32">
                  <c:v>0.0305451389577975</c:v>
                </c:pt>
                <c:pt idx="33">
                  <c:v>0.0304906904532725</c:v>
                </c:pt>
                <c:pt idx="34">
                  <c:v>0.0305100600183027</c:v>
                </c:pt>
                <c:pt idx="35">
                  <c:v>0.0304177038696209</c:v>
                </c:pt>
                <c:pt idx="36">
                  <c:v>0.0303335647171033</c:v>
                </c:pt>
                <c:pt idx="37">
                  <c:v>0.0302875658483345</c:v>
                </c:pt>
                <c:pt idx="38">
                  <c:v>0.0302880479425882</c:v>
                </c:pt>
                <c:pt idx="39">
                  <c:v>0.0303064146117185</c:v>
                </c:pt>
                <c:pt idx="40">
                  <c:v>0.0302974537613158</c:v>
                </c:pt>
                <c:pt idx="41">
                  <c:v>0.0302507955941051</c:v>
                </c:pt>
                <c:pt idx="42">
                  <c:v>0.0302239298579669</c:v>
                </c:pt>
                <c:pt idx="43">
                  <c:v>0.0301688669765047</c:v>
                </c:pt>
                <c:pt idx="44">
                  <c:v>0.0301509003541946</c:v>
                </c:pt>
                <c:pt idx="45">
                  <c:v>0.0300399775129723</c:v>
                </c:pt>
              </c:numCache>
            </c:numRef>
          </c:yVal>
          <c:smooth val="0"/>
        </c:ser>
        <c:ser>
          <c:idx val="9"/>
          <c:order val="5"/>
          <c:spPr>
            <a:ln w="3175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'データ処理シート No. 4'!$A$6:$A$51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4'!$F$6:$F$51</c:f>
              <c:numCache>
                <c:formatCode>0.0000_ </c:formatCode>
                <c:ptCount val="46"/>
                <c:pt idx="0">
                  <c:v>1.0</c:v>
                </c:pt>
                <c:pt idx="1">
                  <c:v>0.987335779505021</c:v>
                </c:pt>
                <c:pt idx="2">
                  <c:v>0.989029648594028</c:v>
                </c:pt>
                <c:pt idx="3">
                  <c:v>0.986660666111892</c:v>
                </c:pt>
                <c:pt idx="4">
                  <c:v>0.988333154331232</c:v>
                </c:pt>
                <c:pt idx="5">
                  <c:v>0.987465250656021</c:v>
                </c:pt>
                <c:pt idx="6">
                  <c:v>0.986445867277293</c:v>
                </c:pt>
                <c:pt idx="7">
                  <c:v>0.985867951432382</c:v>
                </c:pt>
                <c:pt idx="8">
                  <c:v>0.986256242340082</c:v>
                </c:pt>
                <c:pt idx="9">
                  <c:v>0.987113910332471</c:v>
                </c:pt>
                <c:pt idx="10">
                  <c:v>0.986188896226656</c:v>
                </c:pt>
                <c:pt idx="11">
                  <c:v>0.985174380948708</c:v>
                </c:pt>
                <c:pt idx="12">
                  <c:v>0.984542024813187</c:v>
                </c:pt>
                <c:pt idx="13">
                  <c:v>0.986375271316542</c:v>
                </c:pt>
                <c:pt idx="14">
                  <c:v>0.986504438061061</c:v>
                </c:pt>
                <c:pt idx="15">
                  <c:v>0.984915202661895</c:v>
                </c:pt>
                <c:pt idx="16">
                  <c:v>0.983816467536038</c:v>
                </c:pt>
                <c:pt idx="17">
                  <c:v>0.982235834532109</c:v>
                </c:pt>
                <c:pt idx="18">
                  <c:v>0.980886645221966</c:v>
                </c:pt>
                <c:pt idx="19">
                  <c:v>0.978720359928037</c:v>
                </c:pt>
                <c:pt idx="20">
                  <c:v>0.972369026506293</c:v>
                </c:pt>
                <c:pt idx="21">
                  <c:v>0.957401925382612</c:v>
                </c:pt>
                <c:pt idx="22">
                  <c:v>0.873117527809417</c:v>
                </c:pt>
                <c:pt idx="23">
                  <c:v>0.640777231956223</c:v>
                </c:pt>
                <c:pt idx="24">
                  <c:v>0.404804218678563</c:v>
                </c:pt>
                <c:pt idx="25">
                  <c:v>0.229174691725437</c:v>
                </c:pt>
                <c:pt idx="26">
                  <c:v>0.120022701970035</c:v>
                </c:pt>
                <c:pt idx="27">
                  <c:v>0.0648652042353324</c:v>
                </c:pt>
                <c:pt idx="28">
                  <c:v>0.0422329539673425</c:v>
                </c:pt>
                <c:pt idx="29">
                  <c:v>0.0343567295170094</c:v>
                </c:pt>
                <c:pt idx="30">
                  <c:v>0.0318284493248231</c:v>
                </c:pt>
                <c:pt idx="31">
                  <c:v>0.0310632475394085</c:v>
                </c:pt>
                <c:pt idx="32">
                  <c:v>0.0307585552341157</c:v>
                </c:pt>
                <c:pt idx="33">
                  <c:v>0.0307038869412866</c:v>
                </c:pt>
                <c:pt idx="34">
                  <c:v>0.0306112495525413</c:v>
                </c:pt>
                <c:pt idx="35">
                  <c:v>0.0305008306408265</c:v>
                </c:pt>
                <c:pt idx="36">
                  <c:v>0.0305563860573699</c:v>
                </c:pt>
                <c:pt idx="37">
                  <c:v>0.030574177946665</c:v>
                </c:pt>
                <c:pt idx="38">
                  <c:v>0.0305291163977979</c:v>
                </c:pt>
                <c:pt idx="39">
                  <c:v>0.0303990976920571</c:v>
                </c:pt>
                <c:pt idx="40">
                  <c:v>0.0304366549483881</c:v>
                </c:pt>
                <c:pt idx="41">
                  <c:v>0.0302620153925692</c:v>
                </c:pt>
                <c:pt idx="42">
                  <c:v>0.0303066717560252</c:v>
                </c:pt>
                <c:pt idx="43">
                  <c:v>0.0302803104971591</c:v>
                </c:pt>
                <c:pt idx="44">
                  <c:v>0.0302333947774265</c:v>
                </c:pt>
                <c:pt idx="45">
                  <c:v>0.030289614026267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40550800"/>
        <c:axId val="1740554592"/>
      </c:scatterChart>
      <c:valAx>
        <c:axId val="1740550800"/>
        <c:scaling>
          <c:orientation val="minMax"/>
          <c:max val="90.0"/>
          <c:min val="0.0"/>
        </c:scaling>
        <c:delete val="1"/>
        <c:axPos val="b"/>
        <c:numFmt formatCode="General" sourceLinked="1"/>
        <c:majorTickMark val="out"/>
        <c:minorTickMark val="none"/>
        <c:tickLblPos val="nextTo"/>
        <c:crossAx val="1740554592"/>
        <c:crosses val="autoZero"/>
        <c:crossBetween val="midCat"/>
      </c:valAx>
      <c:valAx>
        <c:axId val="1740554592"/>
        <c:scaling>
          <c:orientation val="minMax"/>
        </c:scaling>
        <c:delete val="1"/>
        <c:axPos val="l"/>
        <c:numFmt formatCode="0.000_ " sourceLinked="1"/>
        <c:majorTickMark val="out"/>
        <c:minorTickMark val="none"/>
        <c:tickLblPos val="nextTo"/>
        <c:crossAx val="1740550800"/>
        <c:crosses val="autoZero"/>
        <c:crossBetween val="midCat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/>
    <c:pageMargins b="0.75" l="0.7" r="0.7" t="0.75" header="0.512" footer="0.512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0769229657986926"/>
          <c:y val="0.127450827863114"/>
          <c:w val="0.852069775000903"/>
          <c:h val="0.754901057343059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square"/>
            <c:size val="3"/>
            <c:spPr>
              <a:solidFill>
                <a:schemeClr val="tx1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2'!$A$7:$A$52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2'!$Z$7:$Z$52</c:f>
              <c:numCache>
                <c:formatCode>0.000_ </c:formatCode>
                <c:ptCount val="46"/>
                <c:pt idx="0">
                  <c:v>1.0</c:v>
                </c:pt>
                <c:pt idx="1">
                  <c:v>0.982863460475401</c:v>
                </c:pt>
                <c:pt idx="2">
                  <c:v>0.987396351575456</c:v>
                </c:pt>
                <c:pt idx="3">
                  <c:v>0.988096554265708</c:v>
                </c:pt>
                <c:pt idx="4">
                  <c:v>0.986327621153492</c:v>
                </c:pt>
                <c:pt idx="5">
                  <c:v>0.983821632577851</c:v>
                </c:pt>
                <c:pt idx="6">
                  <c:v>0.978293716602174</c:v>
                </c:pt>
                <c:pt idx="7">
                  <c:v>0.975013819789939</c:v>
                </c:pt>
                <c:pt idx="8">
                  <c:v>0.967901234567901</c:v>
                </c:pt>
                <c:pt idx="9">
                  <c:v>0.961378293716602</c:v>
                </c:pt>
                <c:pt idx="10">
                  <c:v>0.948958909157914</c:v>
                </c:pt>
                <c:pt idx="11">
                  <c:v>0.940445918555371</c:v>
                </c:pt>
                <c:pt idx="12">
                  <c:v>0.929426939377188</c:v>
                </c:pt>
                <c:pt idx="13">
                  <c:v>0.915791413303851</c:v>
                </c:pt>
                <c:pt idx="14">
                  <c:v>0.900239543025613</c:v>
                </c:pt>
                <c:pt idx="15">
                  <c:v>0.882181684171734</c:v>
                </c:pt>
                <c:pt idx="16">
                  <c:v>0.867993366500829</c:v>
                </c:pt>
                <c:pt idx="17">
                  <c:v>0.848203427307905</c:v>
                </c:pt>
                <c:pt idx="18">
                  <c:v>0.828855721393035</c:v>
                </c:pt>
                <c:pt idx="19">
                  <c:v>0.808033904551317</c:v>
                </c:pt>
                <c:pt idx="20">
                  <c:v>0.786696148885203</c:v>
                </c:pt>
                <c:pt idx="21">
                  <c:v>0.765542657084946</c:v>
                </c:pt>
                <c:pt idx="22">
                  <c:v>0.74354155150175</c:v>
                </c:pt>
                <c:pt idx="23">
                  <c:v>0.720619126589276</c:v>
                </c:pt>
                <c:pt idx="24">
                  <c:v>0.694601068730422</c:v>
                </c:pt>
                <c:pt idx="25">
                  <c:v>0.6723788465082</c:v>
                </c:pt>
                <c:pt idx="26">
                  <c:v>0.648240280081076</c:v>
                </c:pt>
                <c:pt idx="27">
                  <c:v>0.623954302561268</c:v>
                </c:pt>
                <c:pt idx="28">
                  <c:v>0.598894416804865</c:v>
                </c:pt>
                <c:pt idx="29">
                  <c:v>0.576156255758246</c:v>
                </c:pt>
                <c:pt idx="30">
                  <c:v>0.553307536392113</c:v>
                </c:pt>
                <c:pt idx="31">
                  <c:v>0.529463792150359</c:v>
                </c:pt>
                <c:pt idx="32">
                  <c:v>0.505104109084209</c:v>
                </c:pt>
                <c:pt idx="33">
                  <c:v>0.482292242491247</c:v>
                </c:pt>
                <c:pt idx="34">
                  <c:v>0.461433572876359</c:v>
                </c:pt>
                <c:pt idx="35">
                  <c:v>0.439837847798047</c:v>
                </c:pt>
                <c:pt idx="36">
                  <c:v>0.417357656163626</c:v>
                </c:pt>
                <c:pt idx="37">
                  <c:v>0.3978256863829</c:v>
                </c:pt>
                <c:pt idx="38">
                  <c:v>0.377151280633868</c:v>
                </c:pt>
                <c:pt idx="39">
                  <c:v>0.358688041275106</c:v>
                </c:pt>
                <c:pt idx="40">
                  <c:v>0.339672010318776</c:v>
                </c:pt>
                <c:pt idx="41">
                  <c:v>0.322203795835637</c:v>
                </c:pt>
                <c:pt idx="42">
                  <c:v>0.304956697991524</c:v>
                </c:pt>
                <c:pt idx="43">
                  <c:v>0.289441680486457</c:v>
                </c:pt>
                <c:pt idx="44">
                  <c:v>0.273594988022849</c:v>
                </c:pt>
                <c:pt idx="45">
                  <c:v>0.258411645476322</c:v>
                </c:pt>
              </c:numCache>
            </c:numRef>
          </c:yVal>
          <c:smooth val="0"/>
        </c:ser>
        <c:ser>
          <c:idx val="1"/>
          <c:order val="1"/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2'!$A$7:$A$52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2'!$AA$7:$AA$52</c:f>
              <c:numCache>
                <c:formatCode>0.000_ </c:formatCode>
                <c:ptCount val="46"/>
                <c:pt idx="0">
                  <c:v>1.0</c:v>
                </c:pt>
                <c:pt idx="1">
                  <c:v>0.972383400661036</c:v>
                </c:pt>
                <c:pt idx="2">
                  <c:v>0.958024237972824</c:v>
                </c:pt>
                <c:pt idx="3">
                  <c:v>0.928314359162688</c:v>
                </c:pt>
                <c:pt idx="4">
                  <c:v>0.893463092177745</c:v>
                </c:pt>
                <c:pt idx="5">
                  <c:v>0.847484392214469</c:v>
                </c:pt>
                <c:pt idx="6">
                  <c:v>0.79173705471906</c:v>
                </c:pt>
                <c:pt idx="7">
                  <c:v>0.725964010282776</c:v>
                </c:pt>
                <c:pt idx="8">
                  <c:v>0.657142857142857</c:v>
                </c:pt>
                <c:pt idx="9">
                  <c:v>0.587219977965479</c:v>
                </c:pt>
                <c:pt idx="10">
                  <c:v>0.513881748071979</c:v>
                </c:pt>
                <c:pt idx="11">
                  <c:v>0.443150936467132</c:v>
                </c:pt>
                <c:pt idx="12">
                  <c:v>0.375541681968417</c:v>
                </c:pt>
                <c:pt idx="13">
                  <c:v>0.31439588688946</c:v>
                </c:pt>
                <c:pt idx="14">
                  <c:v>0.260888725670217</c:v>
                </c:pt>
                <c:pt idx="15">
                  <c:v>0.213661402864488</c:v>
                </c:pt>
                <c:pt idx="16">
                  <c:v>0.173301505692251</c:v>
                </c:pt>
                <c:pt idx="17">
                  <c:v>0.140029379360999</c:v>
                </c:pt>
                <c:pt idx="18">
                  <c:v>0.113477781858245</c:v>
                </c:pt>
                <c:pt idx="19">
                  <c:v>0.0926184355490268</c:v>
                </c:pt>
                <c:pt idx="20">
                  <c:v>0.0760558207858979</c:v>
                </c:pt>
                <c:pt idx="21">
                  <c:v>0.0632390745501285</c:v>
                </c:pt>
                <c:pt idx="22">
                  <c:v>0.0541681968417187</c:v>
                </c:pt>
                <c:pt idx="23">
                  <c:v>0.0473742196107235</c:v>
                </c:pt>
                <c:pt idx="24">
                  <c:v>0.042453176643408</c:v>
                </c:pt>
                <c:pt idx="25">
                  <c:v>0.0392581711347778</c:v>
                </c:pt>
                <c:pt idx="26">
                  <c:v>0.0365773044436283</c:v>
                </c:pt>
                <c:pt idx="27">
                  <c:v>0.0348512669849431</c:v>
                </c:pt>
                <c:pt idx="28">
                  <c:v>0.0337495409474844</c:v>
                </c:pt>
                <c:pt idx="29">
                  <c:v>0.0327212633125229</c:v>
                </c:pt>
                <c:pt idx="30">
                  <c:v>0.032427469702534</c:v>
                </c:pt>
                <c:pt idx="31">
                  <c:v>0.0320602276900477</c:v>
                </c:pt>
                <c:pt idx="32">
                  <c:v>0.031839882482556</c:v>
                </c:pt>
                <c:pt idx="33">
                  <c:v>0.0317297098788101</c:v>
                </c:pt>
                <c:pt idx="34">
                  <c:v>0.0313991920675725</c:v>
                </c:pt>
                <c:pt idx="35">
                  <c:v>0.0314359162688211</c:v>
                </c:pt>
                <c:pt idx="36">
                  <c:v>0.0312890194638267</c:v>
                </c:pt>
                <c:pt idx="37">
                  <c:v>0.0311788468600808</c:v>
                </c:pt>
                <c:pt idx="38">
                  <c:v>0.0311053984575835</c:v>
                </c:pt>
                <c:pt idx="39">
                  <c:v>0.0310319500550863</c:v>
                </c:pt>
                <c:pt idx="40">
                  <c:v>0.0311053984575835</c:v>
                </c:pt>
                <c:pt idx="41">
                  <c:v>0.0309952258538377</c:v>
                </c:pt>
                <c:pt idx="42">
                  <c:v>0.0309217774513404</c:v>
                </c:pt>
                <c:pt idx="43">
                  <c:v>0.0310319500550863</c:v>
                </c:pt>
                <c:pt idx="44">
                  <c:v>0.0308116048475946</c:v>
                </c:pt>
                <c:pt idx="45">
                  <c:v>0.0310319500550863</c:v>
                </c:pt>
              </c:numCache>
            </c:numRef>
          </c:yVal>
          <c:smooth val="0"/>
        </c:ser>
        <c:ser>
          <c:idx val="2"/>
          <c:order val="2"/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2'!$A$7:$A$52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2'!$AB$7:$AB$52</c:f>
              <c:numCache>
                <c:formatCode>0.000_ </c:formatCode>
                <c:ptCount val="46"/>
                <c:pt idx="0">
                  <c:v>1.0</c:v>
                </c:pt>
                <c:pt idx="1">
                  <c:v>0.90161774394261</c:v>
                </c:pt>
                <c:pt idx="2">
                  <c:v>0.822267769562989</c:v>
                </c:pt>
                <c:pt idx="3">
                  <c:v>0.717590220335261</c:v>
                </c:pt>
                <c:pt idx="4">
                  <c:v>0.593660786179635</c:v>
                </c:pt>
                <c:pt idx="5">
                  <c:v>0.467462118439353</c:v>
                </c:pt>
                <c:pt idx="6">
                  <c:v>0.350999194788083</c:v>
                </c:pt>
                <c:pt idx="7">
                  <c:v>0.251116316521485</c:v>
                </c:pt>
                <c:pt idx="8">
                  <c:v>0.173193763267696</c:v>
                </c:pt>
                <c:pt idx="9">
                  <c:v>0.116206719859454</c:v>
                </c:pt>
                <c:pt idx="10">
                  <c:v>0.0782153575872923</c:v>
                </c:pt>
                <c:pt idx="11">
                  <c:v>0.0554864211990337</c:v>
                </c:pt>
                <c:pt idx="12">
                  <c:v>0.0433350413586121</c:v>
                </c:pt>
                <c:pt idx="13">
                  <c:v>0.0372593514384013</c:v>
                </c:pt>
                <c:pt idx="14">
                  <c:v>0.034587511895176</c:v>
                </c:pt>
                <c:pt idx="15">
                  <c:v>0.0332332918527194</c:v>
                </c:pt>
                <c:pt idx="16">
                  <c:v>0.0325744821023351</c:v>
                </c:pt>
                <c:pt idx="17">
                  <c:v>0.0324646804772711</c:v>
                </c:pt>
                <c:pt idx="18">
                  <c:v>0.0320254739770149</c:v>
                </c:pt>
                <c:pt idx="19">
                  <c:v>0.0317692701851987</c:v>
                </c:pt>
                <c:pt idx="20">
                  <c:v>0.0318058707268868</c:v>
                </c:pt>
                <c:pt idx="21">
                  <c:v>0.0316960691018227</c:v>
                </c:pt>
                <c:pt idx="22">
                  <c:v>0.0317326696435107</c:v>
                </c:pt>
                <c:pt idx="23">
                  <c:v>0.0315130663933826</c:v>
                </c:pt>
                <c:pt idx="24">
                  <c:v>0.0315130663933826</c:v>
                </c:pt>
                <c:pt idx="25">
                  <c:v>0.0312568626015665</c:v>
                </c:pt>
                <c:pt idx="26">
                  <c:v>0.0311470609765024</c:v>
                </c:pt>
                <c:pt idx="27">
                  <c:v>0.0310738598931264</c:v>
                </c:pt>
                <c:pt idx="28">
                  <c:v>0.0311836615181905</c:v>
                </c:pt>
                <c:pt idx="29">
                  <c:v>0.0310006588097504</c:v>
                </c:pt>
                <c:pt idx="30">
                  <c:v>0.0308908571846863</c:v>
                </c:pt>
                <c:pt idx="31">
                  <c:v>0.0310738598931264</c:v>
                </c:pt>
                <c:pt idx="32">
                  <c:v>0.0309640582680624</c:v>
                </c:pt>
                <c:pt idx="33">
                  <c:v>0.0308908571846863</c:v>
                </c:pt>
                <c:pt idx="34">
                  <c:v>0.0308176561013103</c:v>
                </c:pt>
                <c:pt idx="35">
                  <c:v>0.0307078544762462</c:v>
                </c:pt>
                <c:pt idx="36">
                  <c:v>0.0305614523094942</c:v>
                </c:pt>
                <c:pt idx="37">
                  <c:v>0.0305980528511822</c:v>
                </c:pt>
                <c:pt idx="38">
                  <c:v>0.0304516506844301</c:v>
                </c:pt>
                <c:pt idx="39">
                  <c:v>0.0305248517678062</c:v>
                </c:pt>
                <c:pt idx="40">
                  <c:v>0.0303418490593661</c:v>
                </c:pt>
                <c:pt idx="41">
                  <c:v>0.030232047434302</c:v>
                </c:pt>
                <c:pt idx="42">
                  <c:v>0.030195446892614</c:v>
                </c:pt>
                <c:pt idx="43">
                  <c:v>0.030195446892614</c:v>
                </c:pt>
                <c:pt idx="44">
                  <c:v>0.0303052485176781</c:v>
                </c:pt>
                <c:pt idx="45">
                  <c:v>0.0300124441841739</c:v>
                </c:pt>
              </c:numCache>
            </c:numRef>
          </c:yVal>
          <c:smooth val="0"/>
        </c:ser>
        <c:ser>
          <c:idx val="3"/>
          <c:order val="3"/>
          <c:spPr>
            <a:ln w="28575">
              <a:noFill/>
            </a:ln>
          </c:spPr>
          <c:marker>
            <c:symbol val="circle"/>
            <c:size val="3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2'!$A$7:$A$52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2'!$AC$7:$AC$52</c:f>
              <c:numCache>
                <c:formatCode>0.000_ </c:formatCode>
                <c:ptCount val="46"/>
                <c:pt idx="0">
                  <c:v>1.0</c:v>
                </c:pt>
                <c:pt idx="1">
                  <c:v>0.837265533411489</c:v>
                </c:pt>
                <c:pt idx="2">
                  <c:v>0.7146101992966</c:v>
                </c:pt>
                <c:pt idx="3">
                  <c:v>0.568178487690504</c:v>
                </c:pt>
                <c:pt idx="4">
                  <c:v>0.422369577960141</c:v>
                </c:pt>
                <c:pt idx="5">
                  <c:v>0.292533704572098</c:v>
                </c:pt>
                <c:pt idx="6">
                  <c:v>0.189111957796014</c:v>
                </c:pt>
                <c:pt idx="7">
                  <c:v>0.116170867526377</c:v>
                </c:pt>
                <c:pt idx="8">
                  <c:v>0.0715123094958968</c:v>
                </c:pt>
                <c:pt idx="9">
                  <c:v>0.0483953692848769</c:v>
                </c:pt>
                <c:pt idx="10">
                  <c:v>0.0382107268464244</c:v>
                </c:pt>
                <c:pt idx="11">
                  <c:v>0.0343273739742087</c:v>
                </c:pt>
                <c:pt idx="12">
                  <c:v>0.0326787807737397</c:v>
                </c:pt>
                <c:pt idx="13">
                  <c:v>0.0322757913247362</c:v>
                </c:pt>
                <c:pt idx="14">
                  <c:v>0.0320193434935522</c:v>
                </c:pt>
                <c:pt idx="15">
                  <c:v>0.0317262602579132</c:v>
                </c:pt>
                <c:pt idx="16">
                  <c:v>0.0314331770222743</c:v>
                </c:pt>
                <c:pt idx="17">
                  <c:v>0.03125</c:v>
                </c:pt>
                <c:pt idx="18">
                  <c:v>0.0311767291910903</c:v>
                </c:pt>
                <c:pt idx="19">
                  <c:v>0.0310668229777257</c:v>
                </c:pt>
                <c:pt idx="20">
                  <c:v>0.0311034583821805</c:v>
                </c:pt>
                <c:pt idx="21">
                  <c:v>0.0309935521688159</c:v>
                </c:pt>
                <c:pt idx="22">
                  <c:v>0.0309569167643611</c:v>
                </c:pt>
                <c:pt idx="23">
                  <c:v>0.0308836459554513</c:v>
                </c:pt>
                <c:pt idx="24">
                  <c:v>0.0305905627198124</c:v>
                </c:pt>
                <c:pt idx="25">
                  <c:v>0.0304073856975381</c:v>
                </c:pt>
                <c:pt idx="26">
                  <c:v>0.0302974794841735</c:v>
                </c:pt>
                <c:pt idx="27">
                  <c:v>0.0302242086752638</c:v>
                </c:pt>
                <c:pt idx="28">
                  <c:v>0.0303341148886284</c:v>
                </c:pt>
                <c:pt idx="29">
                  <c:v>0.0300410316529894</c:v>
                </c:pt>
                <c:pt idx="30">
                  <c:v>0.0300043962485346</c:v>
                </c:pt>
                <c:pt idx="31">
                  <c:v>0.0298212192262602</c:v>
                </c:pt>
                <c:pt idx="32">
                  <c:v>0.02989449003517</c:v>
                </c:pt>
                <c:pt idx="33">
                  <c:v>0.0299311254396248</c:v>
                </c:pt>
                <c:pt idx="34">
                  <c:v>0.02989449003517</c:v>
                </c:pt>
                <c:pt idx="35">
                  <c:v>0.0298212192262602</c:v>
                </c:pt>
                <c:pt idx="36">
                  <c:v>0.0297113130128957</c:v>
                </c:pt>
                <c:pt idx="37">
                  <c:v>0.0294915005861665</c:v>
                </c:pt>
                <c:pt idx="38">
                  <c:v>0.0296380422039859</c:v>
                </c:pt>
                <c:pt idx="39">
                  <c:v>0.0296380422039859</c:v>
                </c:pt>
                <c:pt idx="40">
                  <c:v>0.0293815943728019</c:v>
                </c:pt>
                <c:pt idx="41">
                  <c:v>0.0295281359906213</c:v>
                </c:pt>
                <c:pt idx="42">
                  <c:v>0.0294915005861665</c:v>
                </c:pt>
                <c:pt idx="43">
                  <c:v>0.0294915005861665</c:v>
                </c:pt>
                <c:pt idx="44">
                  <c:v>0.0292716881594373</c:v>
                </c:pt>
                <c:pt idx="45">
                  <c:v>0.0292716881594373</c:v>
                </c:pt>
              </c:numCache>
            </c:numRef>
          </c:yVal>
          <c:smooth val="0"/>
        </c:ser>
        <c:ser>
          <c:idx val="8"/>
          <c:order val="4"/>
          <c:spPr>
            <a:ln w="3175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'データ処理シート No. 4'!$A$6:$A$51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4'!$C$6:$C$51</c:f>
              <c:numCache>
                <c:formatCode>0.0000_ </c:formatCode>
                <c:ptCount val="46"/>
                <c:pt idx="0">
                  <c:v>1.0</c:v>
                </c:pt>
                <c:pt idx="1">
                  <c:v>0.980886140016295</c:v>
                </c:pt>
                <c:pt idx="2">
                  <c:v>0.981798750148178</c:v>
                </c:pt>
                <c:pt idx="3">
                  <c:v>0.976241235348349</c:v>
                </c:pt>
                <c:pt idx="4">
                  <c:v>0.966328471721478</c:v>
                </c:pt>
                <c:pt idx="5">
                  <c:v>0.932415862345157</c:v>
                </c:pt>
                <c:pt idx="6">
                  <c:v>0.796267280231768</c:v>
                </c:pt>
                <c:pt idx="7">
                  <c:v>0.597431373636583</c:v>
                </c:pt>
                <c:pt idx="8">
                  <c:v>0.404784089520715</c:v>
                </c:pt>
                <c:pt idx="9">
                  <c:v>0.249955019304464</c:v>
                </c:pt>
                <c:pt idx="10">
                  <c:v>0.141805381624876</c:v>
                </c:pt>
                <c:pt idx="11">
                  <c:v>0.0785966053562621</c:v>
                </c:pt>
                <c:pt idx="12">
                  <c:v>0.0487680893911308</c:v>
                </c:pt>
                <c:pt idx="13">
                  <c:v>0.0372462873657154</c:v>
                </c:pt>
                <c:pt idx="14">
                  <c:v>0.033365227599081</c:v>
                </c:pt>
                <c:pt idx="15">
                  <c:v>0.032051930503026</c:v>
                </c:pt>
                <c:pt idx="16">
                  <c:v>0.0317023164388857</c:v>
                </c:pt>
                <c:pt idx="17">
                  <c:v>0.0314274374999591</c:v>
                </c:pt>
                <c:pt idx="18">
                  <c:v>0.031243802647372</c:v>
                </c:pt>
                <c:pt idx="19">
                  <c:v>0.0312611124796036</c:v>
                </c:pt>
                <c:pt idx="20">
                  <c:v>0.0311710655183822</c:v>
                </c:pt>
                <c:pt idx="21">
                  <c:v>0.0311148554500329</c:v>
                </c:pt>
                <c:pt idx="22">
                  <c:v>0.0310608948339533</c:v>
                </c:pt>
                <c:pt idx="23">
                  <c:v>0.0309404758240151</c:v>
                </c:pt>
                <c:pt idx="24">
                  <c:v>0.0309402328804843</c:v>
                </c:pt>
                <c:pt idx="25">
                  <c:v>0.0308946478582634</c:v>
                </c:pt>
                <c:pt idx="26">
                  <c:v>0.0307940024629434</c:v>
                </c:pt>
                <c:pt idx="27">
                  <c:v>0.0306464085270143</c:v>
                </c:pt>
                <c:pt idx="28">
                  <c:v>0.0306644393942623</c:v>
                </c:pt>
                <c:pt idx="29">
                  <c:v>0.0307293342463228</c:v>
                </c:pt>
                <c:pt idx="30">
                  <c:v>0.0306283387424137</c:v>
                </c:pt>
                <c:pt idx="31">
                  <c:v>0.0306013490261469</c:v>
                </c:pt>
                <c:pt idx="32">
                  <c:v>0.0305451389577975</c:v>
                </c:pt>
                <c:pt idx="33">
                  <c:v>0.0304906904532725</c:v>
                </c:pt>
                <c:pt idx="34">
                  <c:v>0.0305100600183027</c:v>
                </c:pt>
                <c:pt idx="35">
                  <c:v>0.0304177038696209</c:v>
                </c:pt>
                <c:pt idx="36">
                  <c:v>0.0303335647171033</c:v>
                </c:pt>
                <c:pt idx="37">
                  <c:v>0.0302875658483345</c:v>
                </c:pt>
                <c:pt idx="38">
                  <c:v>0.0302880479425882</c:v>
                </c:pt>
                <c:pt idx="39">
                  <c:v>0.0303064146117185</c:v>
                </c:pt>
                <c:pt idx="40">
                  <c:v>0.0302974537613158</c:v>
                </c:pt>
                <c:pt idx="41">
                  <c:v>0.0302507955941051</c:v>
                </c:pt>
                <c:pt idx="42">
                  <c:v>0.0302239298579669</c:v>
                </c:pt>
                <c:pt idx="43">
                  <c:v>0.0301688669765047</c:v>
                </c:pt>
                <c:pt idx="44">
                  <c:v>0.0301509003541946</c:v>
                </c:pt>
                <c:pt idx="45">
                  <c:v>0.0300399775129723</c:v>
                </c:pt>
              </c:numCache>
            </c:numRef>
          </c:yVal>
          <c:smooth val="0"/>
        </c:ser>
        <c:ser>
          <c:idx val="9"/>
          <c:order val="5"/>
          <c:spPr>
            <a:ln w="3175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'データ処理シート No. 4'!$A$6:$A$51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4'!$F$6:$F$51</c:f>
              <c:numCache>
                <c:formatCode>0.0000_ </c:formatCode>
                <c:ptCount val="46"/>
                <c:pt idx="0">
                  <c:v>1.0</c:v>
                </c:pt>
                <c:pt idx="1">
                  <c:v>0.987335779505021</c:v>
                </c:pt>
                <c:pt idx="2">
                  <c:v>0.989029648594028</c:v>
                </c:pt>
                <c:pt idx="3">
                  <c:v>0.986660666111892</c:v>
                </c:pt>
                <c:pt idx="4">
                  <c:v>0.988333154331232</c:v>
                </c:pt>
                <c:pt idx="5">
                  <c:v>0.987465250656021</c:v>
                </c:pt>
                <c:pt idx="6">
                  <c:v>0.986445867277293</c:v>
                </c:pt>
                <c:pt idx="7">
                  <c:v>0.985867951432382</c:v>
                </c:pt>
                <c:pt idx="8">
                  <c:v>0.986256242340082</c:v>
                </c:pt>
                <c:pt idx="9">
                  <c:v>0.987113910332471</c:v>
                </c:pt>
                <c:pt idx="10">
                  <c:v>0.986188896226656</c:v>
                </c:pt>
                <c:pt idx="11">
                  <c:v>0.985174380948708</c:v>
                </c:pt>
                <c:pt idx="12">
                  <c:v>0.984542024813187</c:v>
                </c:pt>
                <c:pt idx="13">
                  <c:v>0.986375271316542</c:v>
                </c:pt>
                <c:pt idx="14">
                  <c:v>0.986504438061061</c:v>
                </c:pt>
                <c:pt idx="15">
                  <c:v>0.984915202661895</c:v>
                </c:pt>
                <c:pt idx="16">
                  <c:v>0.983816467536038</c:v>
                </c:pt>
                <c:pt idx="17">
                  <c:v>0.982235834532109</c:v>
                </c:pt>
                <c:pt idx="18">
                  <c:v>0.980886645221966</c:v>
                </c:pt>
                <c:pt idx="19">
                  <c:v>0.978720359928037</c:v>
                </c:pt>
                <c:pt idx="20">
                  <c:v>0.972369026506293</c:v>
                </c:pt>
                <c:pt idx="21">
                  <c:v>0.957401925382612</c:v>
                </c:pt>
                <c:pt idx="22">
                  <c:v>0.873117527809417</c:v>
                </c:pt>
                <c:pt idx="23">
                  <c:v>0.640777231956223</c:v>
                </c:pt>
                <c:pt idx="24">
                  <c:v>0.404804218678563</c:v>
                </c:pt>
                <c:pt idx="25">
                  <c:v>0.229174691725437</c:v>
                </c:pt>
                <c:pt idx="26">
                  <c:v>0.120022701970035</c:v>
                </c:pt>
                <c:pt idx="27">
                  <c:v>0.0648652042353324</c:v>
                </c:pt>
                <c:pt idx="28">
                  <c:v>0.0422329539673425</c:v>
                </c:pt>
                <c:pt idx="29">
                  <c:v>0.0343567295170094</c:v>
                </c:pt>
                <c:pt idx="30">
                  <c:v>0.0318284493248231</c:v>
                </c:pt>
                <c:pt idx="31">
                  <c:v>0.0310632475394085</c:v>
                </c:pt>
                <c:pt idx="32">
                  <c:v>0.0307585552341157</c:v>
                </c:pt>
                <c:pt idx="33">
                  <c:v>0.0307038869412866</c:v>
                </c:pt>
                <c:pt idx="34">
                  <c:v>0.0306112495525413</c:v>
                </c:pt>
                <c:pt idx="35">
                  <c:v>0.0305008306408265</c:v>
                </c:pt>
                <c:pt idx="36">
                  <c:v>0.0305563860573699</c:v>
                </c:pt>
                <c:pt idx="37">
                  <c:v>0.030574177946665</c:v>
                </c:pt>
                <c:pt idx="38">
                  <c:v>0.0305291163977979</c:v>
                </c:pt>
                <c:pt idx="39">
                  <c:v>0.0303990976920571</c:v>
                </c:pt>
                <c:pt idx="40">
                  <c:v>0.0304366549483881</c:v>
                </c:pt>
                <c:pt idx="41">
                  <c:v>0.0302620153925692</c:v>
                </c:pt>
                <c:pt idx="42">
                  <c:v>0.0303066717560252</c:v>
                </c:pt>
                <c:pt idx="43">
                  <c:v>0.0302803104971591</c:v>
                </c:pt>
                <c:pt idx="44">
                  <c:v>0.0302333947774265</c:v>
                </c:pt>
                <c:pt idx="45">
                  <c:v>0.030289614026267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41704704"/>
        <c:axId val="1741708496"/>
      </c:scatterChart>
      <c:valAx>
        <c:axId val="1741704704"/>
        <c:scaling>
          <c:orientation val="minMax"/>
          <c:max val="90.0"/>
          <c:min val="0.0"/>
        </c:scaling>
        <c:delete val="1"/>
        <c:axPos val="b"/>
        <c:numFmt formatCode="General" sourceLinked="1"/>
        <c:majorTickMark val="out"/>
        <c:minorTickMark val="none"/>
        <c:tickLblPos val="nextTo"/>
        <c:crossAx val="1741708496"/>
        <c:crosses val="autoZero"/>
        <c:crossBetween val="midCat"/>
      </c:valAx>
      <c:valAx>
        <c:axId val="1741708496"/>
        <c:scaling>
          <c:orientation val="minMax"/>
        </c:scaling>
        <c:delete val="1"/>
        <c:axPos val="l"/>
        <c:numFmt formatCode="0.000_ " sourceLinked="1"/>
        <c:majorTickMark val="out"/>
        <c:minorTickMark val="none"/>
        <c:tickLblPos val="nextTo"/>
        <c:crossAx val="1741704704"/>
        <c:crosses val="autoZero"/>
        <c:crossBetween val="midCat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/>
    <c:pageMargins b="0.75" l="0.7" r="0.7" t="0.75" header="0.512" footer="0.512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0742857661033525"/>
          <c:y val="0.126213741815057"/>
          <c:w val="0.857143455038682"/>
          <c:h val="0.757282450890344"/>
        </c:manualLayout>
      </c:layout>
      <c:scatterChart>
        <c:scatterStyle val="lineMarker"/>
        <c:varyColors val="0"/>
        <c:ser>
          <c:idx val="8"/>
          <c:order val="0"/>
          <c:spPr>
            <a:ln w="3175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'データ処理シート No. 4'!$A$6:$A$51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4'!$C$6:$C$51</c:f>
              <c:numCache>
                <c:formatCode>0.0000_ </c:formatCode>
                <c:ptCount val="46"/>
                <c:pt idx="0">
                  <c:v>1.0</c:v>
                </c:pt>
                <c:pt idx="1">
                  <c:v>0.980886140016295</c:v>
                </c:pt>
                <c:pt idx="2">
                  <c:v>0.981798750148178</c:v>
                </c:pt>
                <c:pt idx="3">
                  <c:v>0.976241235348349</c:v>
                </c:pt>
                <c:pt idx="4">
                  <c:v>0.966328471721478</c:v>
                </c:pt>
                <c:pt idx="5">
                  <c:v>0.932415862345157</c:v>
                </c:pt>
                <c:pt idx="6">
                  <c:v>0.796267280231768</c:v>
                </c:pt>
                <c:pt idx="7">
                  <c:v>0.597431373636583</c:v>
                </c:pt>
                <c:pt idx="8">
                  <c:v>0.404784089520715</c:v>
                </c:pt>
                <c:pt idx="9">
                  <c:v>0.249955019304464</c:v>
                </c:pt>
                <c:pt idx="10">
                  <c:v>0.141805381624876</c:v>
                </c:pt>
                <c:pt idx="11">
                  <c:v>0.0785966053562621</c:v>
                </c:pt>
                <c:pt idx="12">
                  <c:v>0.0487680893911308</c:v>
                </c:pt>
                <c:pt idx="13">
                  <c:v>0.0372462873657154</c:v>
                </c:pt>
                <c:pt idx="14">
                  <c:v>0.033365227599081</c:v>
                </c:pt>
                <c:pt idx="15">
                  <c:v>0.032051930503026</c:v>
                </c:pt>
                <c:pt idx="16">
                  <c:v>0.0317023164388857</c:v>
                </c:pt>
                <c:pt idx="17">
                  <c:v>0.0314274374999591</c:v>
                </c:pt>
                <c:pt idx="18">
                  <c:v>0.031243802647372</c:v>
                </c:pt>
                <c:pt idx="19">
                  <c:v>0.0312611124796036</c:v>
                </c:pt>
                <c:pt idx="20">
                  <c:v>0.0311710655183822</c:v>
                </c:pt>
                <c:pt idx="21">
                  <c:v>0.0311148554500329</c:v>
                </c:pt>
                <c:pt idx="22">
                  <c:v>0.0310608948339533</c:v>
                </c:pt>
                <c:pt idx="23">
                  <c:v>0.0309404758240151</c:v>
                </c:pt>
                <c:pt idx="24">
                  <c:v>0.0309402328804843</c:v>
                </c:pt>
                <c:pt idx="25">
                  <c:v>0.0308946478582634</c:v>
                </c:pt>
                <c:pt idx="26">
                  <c:v>0.0307940024629434</c:v>
                </c:pt>
                <c:pt idx="27">
                  <c:v>0.0306464085270143</c:v>
                </c:pt>
                <c:pt idx="28">
                  <c:v>0.0306644393942623</c:v>
                </c:pt>
                <c:pt idx="29">
                  <c:v>0.0307293342463228</c:v>
                </c:pt>
                <c:pt idx="30">
                  <c:v>0.0306283387424137</c:v>
                </c:pt>
                <c:pt idx="31">
                  <c:v>0.0306013490261469</c:v>
                </c:pt>
                <c:pt idx="32">
                  <c:v>0.0305451389577975</c:v>
                </c:pt>
                <c:pt idx="33">
                  <c:v>0.0304906904532725</c:v>
                </c:pt>
                <c:pt idx="34">
                  <c:v>0.0305100600183027</c:v>
                </c:pt>
                <c:pt idx="35">
                  <c:v>0.0304177038696209</c:v>
                </c:pt>
                <c:pt idx="36">
                  <c:v>0.0303335647171033</c:v>
                </c:pt>
                <c:pt idx="37">
                  <c:v>0.0302875658483345</c:v>
                </c:pt>
                <c:pt idx="38">
                  <c:v>0.0302880479425882</c:v>
                </c:pt>
                <c:pt idx="39">
                  <c:v>0.0303064146117185</c:v>
                </c:pt>
                <c:pt idx="40">
                  <c:v>0.0302974537613158</c:v>
                </c:pt>
                <c:pt idx="41">
                  <c:v>0.0302507955941051</c:v>
                </c:pt>
                <c:pt idx="42">
                  <c:v>0.0302239298579669</c:v>
                </c:pt>
                <c:pt idx="43">
                  <c:v>0.0301688669765047</c:v>
                </c:pt>
                <c:pt idx="44">
                  <c:v>0.0301509003541946</c:v>
                </c:pt>
                <c:pt idx="45">
                  <c:v>0.0300399775129723</c:v>
                </c:pt>
              </c:numCache>
            </c:numRef>
          </c:yVal>
          <c:smooth val="0"/>
        </c:ser>
        <c:ser>
          <c:idx val="9"/>
          <c:order val="1"/>
          <c:spPr>
            <a:ln w="3175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'データ処理シート No. 4'!$A$6:$A$51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4'!$F$6:$F$51</c:f>
              <c:numCache>
                <c:formatCode>0.0000_ </c:formatCode>
                <c:ptCount val="46"/>
                <c:pt idx="0">
                  <c:v>1.0</c:v>
                </c:pt>
                <c:pt idx="1">
                  <c:v>0.987335779505021</c:v>
                </c:pt>
                <c:pt idx="2">
                  <c:v>0.989029648594028</c:v>
                </c:pt>
                <c:pt idx="3">
                  <c:v>0.986660666111892</c:v>
                </c:pt>
                <c:pt idx="4">
                  <c:v>0.988333154331232</c:v>
                </c:pt>
                <c:pt idx="5">
                  <c:v>0.987465250656021</c:v>
                </c:pt>
                <c:pt idx="6">
                  <c:v>0.986445867277293</c:v>
                </c:pt>
                <c:pt idx="7">
                  <c:v>0.985867951432382</c:v>
                </c:pt>
                <c:pt idx="8">
                  <c:v>0.986256242340082</c:v>
                </c:pt>
                <c:pt idx="9">
                  <c:v>0.987113910332471</c:v>
                </c:pt>
                <c:pt idx="10">
                  <c:v>0.986188896226656</c:v>
                </c:pt>
                <c:pt idx="11">
                  <c:v>0.985174380948708</c:v>
                </c:pt>
                <c:pt idx="12">
                  <c:v>0.984542024813187</c:v>
                </c:pt>
                <c:pt idx="13">
                  <c:v>0.986375271316542</c:v>
                </c:pt>
                <c:pt idx="14">
                  <c:v>0.986504438061061</c:v>
                </c:pt>
                <c:pt idx="15">
                  <c:v>0.984915202661895</c:v>
                </c:pt>
                <c:pt idx="16">
                  <c:v>0.983816467536038</c:v>
                </c:pt>
                <c:pt idx="17">
                  <c:v>0.982235834532109</c:v>
                </c:pt>
                <c:pt idx="18">
                  <c:v>0.980886645221966</c:v>
                </c:pt>
                <c:pt idx="19">
                  <c:v>0.978720359928037</c:v>
                </c:pt>
                <c:pt idx="20">
                  <c:v>0.972369026506293</c:v>
                </c:pt>
                <c:pt idx="21">
                  <c:v>0.957401925382612</c:v>
                </c:pt>
                <c:pt idx="22">
                  <c:v>0.873117527809417</c:v>
                </c:pt>
                <c:pt idx="23">
                  <c:v>0.640777231956223</c:v>
                </c:pt>
                <c:pt idx="24">
                  <c:v>0.404804218678563</c:v>
                </c:pt>
                <c:pt idx="25">
                  <c:v>0.229174691725437</c:v>
                </c:pt>
                <c:pt idx="26">
                  <c:v>0.120022701970035</c:v>
                </c:pt>
                <c:pt idx="27">
                  <c:v>0.0648652042353324</c:v>
                </c:pt>
                <c:pt idx="28">
                  <c:v>0.0422329539673425</c:v>
                </c:pt>
                <c:pt idx="29">
                  <c:v>0.0343567295170094</c:v>
                </c:pt>
                <c:pt idx="30">
                  <c:v>0.0318284493248231</c:v>
                </c:pt>
                <c:pt idx="31">
                  <c:v>0.0310632475394085</c:v>
                </c:pt>
                <c:pt idx="32">
                  <c:v>0.0307585552341157</c:v>
                </c:pt>
                <c:pt idx="33">
                  <c:v>0.0307038869412866</c:v>
                </c:pt>
                <c:pt idx="34">
                  <c:v>0.0306112495525413</c:v>
                </c:pt>
                <c:pt idx="35">
                  <c:v>0.0305008306408265</c:v>
                </c:pt>
                <c:pt idx="36">
                  <c:v>0.0305563860573699</c:v>
                </c:pt>
                <c:pt idx="37">
                  <c:v>0.030574177946665</c:v>
                </c:pt>
                <c:pt idx="38">
                  <c:v>0.0305291163977979</c:v>
                </c:pt>
                <c:pt idx="39">
                  <c:v>0.0303990976920571</c:v>
                </c:pt>
                <c:pt idx="40">
                  <c:v>0.0304366549483881</c:v>
                </c:pt>
                <c:pt idx="41">
                  <c:v>0.0302620153925692</c:v>
                </c:pt>
                <c:pt idx="42">
                  <c:v>0.0303066717560252</c:v>
                </c:pt>
                <c:pt idx="43">
                  <c:v>0.0302803104971591</c:v>
                </c:pt>
                <c:pt idx="44">
                  <c:v>0.0302333947774265</c:v>
                </c:pt>
                <c:pt idx="45">
                  <c:v>0.030289614026267</c:v>
                </c:pt>
              </c:numCache>
            </c:numRef>
          </c:yVal>
          <c:smooth val="0"/>
        </c:ser>
        <c:ser>
          <c:idx val="0"/>
          <c:order val="2"/>
          <c:spPr>
            <a:ln w="28575">
              <a:noFill/>
            </a:ln>
          </c:spPr>
          <c:marker>
            <c:symbol val="square"/>
            <c:size val="3"/>
            <c:spPr>
              <a:solidFill>
                <a:schemeClr val="tx1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2'!$A$7:$A$52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2'!$AD$7:$AD$52</c:f>
              <c:numCache>
                <c:formatCode>0.000_ </c:formatCode>
                <c:ptCount val="46"/>
                <c:pt idx="0">
                  <c:v>1.0</c:v>
                </c:pt>
                <c:pt idx="1">
                  <c:v>0.982479982369794</c:v>
                </c:pt>
                <c:pt idx="2">
                  <c:v>0.985418350106516</c:v>
                </c:pt>
                <c:pt idx="3">
                  <c:v>0.982700359950048</c:v>
                </c:pt>
                <c:pt idx="4">
                  <c:v>0.983141115110556</c:v>
                </c:pt>
                <c:pt idx="5">
                  <c:v>0.984426650995372</c:v>
                </c:pt>
                <c:pt idx="6">
                  <c:v>0.986116212443987</c:v>
                </c:pt>
                <c:pt idx="7">
                  <c:v>0.987181370748549</c:v>
                </c:pt>
                <c:pt idx="8">
                  <c:v>0.983838977448028</c:v>
                </c:pt>
                <c:pt idx="9">
                  <c:v>0.983985895834864</c:v>
                </c:pt>
                <c:pt idx="10">
                  <c:v>0.985014324542716</c:v>
                </c:pt>
                <c:pt idx="11">
                  <c:v>0.985748916476897</c:v>
                </c:pt>
                <c:pt idx="12">
                  <c:v>0.98376551825461</c:v>
                </c:pt>
                <c:pt idx="13">
                  <c:v>0.983214574303974</c:v>
                </c:pt>
                <c:pt idx="14">
                  <c:v>0.984353191801954</c:v>
                </c:pt>
                <c:pt idx="15">
                  <c:v>0.985712186880188</c:v>
                </c:pt>
                <c:pt idx="16">
                  <c:v>0.984720487769044</c:v>
                </c:pt>
                <c:pt idx="17">
                  <c:v>0.981892308822449</c:v>
                </c:pt>
                <c:pt idx="18">
                  <c:v>0.98262690075663</c:v>
                </c:pt>
                <c:pt idx="19">
                  <c:v>0.982663630353339</c:v>
                </c:pt>
                <c:pt idx="20">
                  <c:v>0.983177844707265</c:v>
                </c:pt>
                <c:pt idx="21">
                  <c:v>0.982259604789539</c:v>
                </c:pt>
                <c:pt idx="22">
                  <c:v>0.982149415999412</c:v>
                </c:pt>
                <c:pt idx="23">
                  <c:v>0.981378094468523</c:v>
                </c:pt>
                <c:pt idx="24">
                  <c:v>0.983214574303974</c:v>
                </c:pt>
                <c:pt idx="25">
                  <c:v>0.982920737530302</c:v>
                </c:pt>
                <c:pt idx="26">
                  <c:v>0.980937339308014</c:v>
                </c:pt>
                <c:pt idx="27">
                  <c:v>0.982884007933593</c:v>
                </c:pt>
                <c:pt idx="28">
                  <c:v>0.981267905678396</c:v>
                </c:pt>
                <c:pt idx="29">
                  <c:v>0.98299419672372</c:v>
                </c:pt>
                <c:pt idx="30">
                  <c:v>0.980606772937633</c:v>
                </c:pt>
                <c:pt idx="31">
                  <c:v>0.980312936163961</c:v>
                </c:pt>
                <c:pt idx="32">
                  <c:v>0.980643502534342</c:v>
                </c:pt>
                <c:pt idx="33">
                  <c:v>0.980643502534342</c:v>
                </c:pt>
                <c:pt idx="34">
                  <c:v>0.981378094468523</c:v>
                </c:pt>
                <c:pt idx="35">
                  <c:v>0.978770293102182</c:v>
                </c:pt>
                <c:pt idx="36">
                  <c:v>0.978549915521928</c:v>
                </c:pt>
                <c:pt idx="37">
                  <c:v>0.977815323587747</c:v>
                </c:pt>
                <c:pt idx="38">
                  <c:v>0.977778593991038</c:v>
                </c:pt>
                <c:pt idx="39">
                  <c:v>0.974619848674062</c:v>
                </c:pt>
                <c:pt idx="40">
                  <c:v>0.973517960772791</c:v>
                </c:pt>
                <c:pt idx="41">
                  <c:v>0.971754940130757</c:v>
                </c:pt>
                <c:pt idx="42">
                  <c:v>0.969440975538089</c:v>
                </c:pt>
                <c:pt idx="43">
                  <c:v>0.967273929332256</c:v>
                </c:pt>
                <c:pt idx="44">
                  <c:v>0.963968265628443</c:v>
                </c:pt>
                <c:pt idx="45">
                  <c:v>0.960993168295012</c:v>
                </c:pt>
              </c:numCache>
            </c:numRef>
          </c:yVal>
          <c:smooth val="0"/>
        </c:ser>
        <c:ser>
          <c:idx val="1"/>
          <c:order val="3"/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2'!$A$7:$A$52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2'!$AE$7:$AE$52</c:f>
              <c:numCache>
                <c:formatCode>0.000_ </c:formatCode>
                <c:ptCount val="46"/>
                <c:pt idx="0">
                  <c:v>1.0</c:v>
                </c:pt>
                <c:pt idx="1">
                  <c:v>0.986123283669296</c:v>
                </c:pt>
                <c:pt idx="2">
                  <c:v>0.988022202746129</c:v>
                </c:pt>
                <c:pt idx="3">
                  <c:v>0.985794624598306</c:v>
                </c:pt>
                <c:pt idx="4">
                  <c:v>0.986963190184049</c:v>
                </c:pt>
                <c:pt idx="5">
                  <c:v>0.98794916739702</c:v>
                </c:pt>
                <c:pt idx="6">
                  <c:v>0.986926672509495</c:v>
                </c:pt>
                <c:pt idx="7">
                  <c:v>0.984918200408998</c:v>
                </c:pt>
                <c:pt idx="8">
                  <c:v>0.98583114227286</c:v>
                </c:pt>
                <c:pt idx="9">
                  <c:v>0.979988314344143</c:v>
                </c:pt>
                <c:pt idx="10">
                  <c:v>0.976263511539585</c:v>
                </c:pt>
                <c:pt idx="11">
                  <c:v>0.966038562664329</c:v>
                </c:pt>
                <c:pt idx="12">
                  <c:v>0.952271399357289</c:v>
                </c:pt>
                <c:pt idx="13">
                  <c:v>0.928973122991528</c:v>
                </c:pt>
                <c:pt idx="14">
                  <c:v>0.900964066608238</c:v>
                </c:pt>
                <c:pt idx="15">
                  <c:v>0.864592462751972</c:v>
                </c:pt>
                <c:pt idx="16">
                  <c:v>0.817849839322232</c:v>
                </c:pt>
                <c:pt idx="17">
                  <c:v>0.768112766579024</c:v>
                </c:pt>
                <c:pt idx="18">
                  <c:v>0.710232252410166</c:v>
                </c:pt>
                <c:pt idx="19">
                  <c:v>0.651584867075665</c:v>
                </c:pt>
                <c:pt idx="20">
                  <c:v>0.590782938942448</c:v>
                </c:pt>
                <c:pt idx="21">
                  <c:v>0.529981010809232</c:v>
                </c:pt>
                <c:pt idx="22">
                  <c:v>0.469982471516214</c:v>
                </c:pt>
                <c:pt idx="23">
                  <c:v>0.412905346187555</c:v>
                </c:pt>
                <c:pt idx="24">
                  <c:v>0.359114811568799</c:v>
                </c:pt>
                <c:pt idx="25">
                  <c:v>0.3098524685948</c:v>
                </c:pt>
                <c:pt idx="26">
                  <c:v>0.265045281916448</c:v>
                </c:pt>
                <c:pt idx="27">
                  <c:v>0.224766286882851</c:v>
                </c:pt>
                <c:pt idx="28">
                  <c:v>0.190074496056091</c:v>
                </c:pt>
                <c:pt idx="29">
                  <c:v>0.159582237803097</c:v>
                </c:pt>
                <c:pt idx="30">
                  <c:v>0.133618171194858</c:v>
                </c:pt>
                <c:pt idx="31">
                  <c:v>0.111999707858604</c:v>
                </c:pt>
                <c:pt idx="32">
                  <c:v>0.0941060473269062</c:v>
                </c:pt>
                <c:pt idx="33">
                  <c:v>0.0796085305287759</c:v>
                </c:pt>
                <c:pt idx="34">
                  <c:v>0.0678133216476775</c:v>
                </c:pt>
                <c:pt idx="35">
                  <c:v>0.0590125620800467</c:v>
                </c:pt>
                <c:pt idx="36">
                  <c:v>0.0514534034472685</c:v>
                </c:pt>
                <c:pt idx="37">
                  <c:v>0.0461583406368682</c:v>
                </c:pt>
                <c:pt idx="38">
                  <c:v>0.0417762196903301</c:v>
                </c:pt>
                <c:pt idx="39">
                  <c:v>0.0386356996786445</c:v>
                </c:pt>
                <c:pt idx="40">
                  <c:v>0.0363716038562664</c:v>
                </c:pt>
                <c:pt idx="41">
                  <c:v>0.0346552731522057</c:v>
                </c:pt>
                <c:pt idx="42">
                  <c:v>0.0335962605901256</c:v>
                </c:pt>
                <c:pt idx="43">
                  <c:v>0.0328293894244814</c:v>
                </c:pt>
                <c:pt idx="44">
                  <c:v>0.0322451066316097</c:v>
                </c:pt>
                <c:pt idx="45">
                  <c:v>0.0319164475606193</c:v>
                </c:pt>
              </c:numCache>
            </c:numRef>
          </c:yVal>
          <c:smooth val="0"/>
        </c:ser>
        <c:ser>
          <c:idx val="2"/>
          <c:order val="4"/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2'!$A$7:$A$52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2'!$AF$7:$AF$52</c:f>
              <c:numCache>
                <c:formatCode>0.000_ </c:formatCode>
                <c:ptCount val="46"/>
                <c:pt idx="0">
                  <c:v>1.0</c:v>
                </c:pt>
                <c:pt idx="1">
                  <c:v>0.983872721342369</c:v>
                </c:pt>
                <c:pt idx="2">
                  <c:v>0.982894212300221</c:v>
                </c:pt>
                <c:pt idx="3">
                  <c:v>0.967999130214185</c:v>
                </c:pt>
                <c:pt idx="4">
                  <c:v>0.929873518646033</c:v>
                </c:pt>
                <c:pt idx="5">
                  <c:v>0.859783278367702</c:v>
                </c:pt>
                <c:pt idx="6">
                  <c:v>0.757221034320299</c:v>
                </c:pt>
                <c:pt idx="7">
                  <c:v>0.639075127749791</c:v>
                </c:pt>
                <c:pt idx="8">
                  <c:v>0.511796470119233</c:v>
                </c:pt>
                <c:pt idx="9">
                  <c:v>0.395172688725401</c:v>
                </c:pt>
                <c:pt idx="10">
                  <c:v>0.290399739064255</c:v>
                </c:pt>
                <c:pt idx="11">
                  <c:v>0.205813068531874</c:v>
                </c:pt>
                <c:pt idx="12">
                  <c:v>0.140579132388649</c:v>
                </c:pt>
                <c:pt idx="13">
                  <c:v>0.0953502699960135</c:v>
                </c:pt>
                <c:pt idx="14">
                  <c:v>0.0667923023955351</c:v>
                </c:pt>
                <c:pt idx="15">
                  <c:v>0.0494690682419454</c:v>
                </c:pt>
                <c:pt idx="16">
                  <c:v>0.040336317181894</c:v>
                </c:pt>
                <c:pt idx="17">
                  <c:v>0.0356249773493277</c:v>
                </c:pt>
                <c:pt idx="18">
                  <c:v>0.0335592360381256</c:v>
                </c:pt>
                <c:pt idx="19">
                  <c:v>0.0326169680716124</c:v>
                </c:pt>
                <c:pt idx="20">
                  <c:v>0.0321458340883557</c:v>
                </c:pt>
                <c:pt idx="21">
                  <c:v>0.0317109411807342</c:v>
                </c:pt>
                <c:pt idx="22">
                  <c:v>0.0317109411807342</c:v>
                </c:pt>
                <c:pt idx="23">
                  <c:v>0.0314572536512884</c:v>
                </c:pt>
                <c:pt idx="24">
                  <c:v>0.0313122893487479</c:v>
                </c:pt>
                <c:pt idx="25">
                  <c:v>0.0312398071974776</c:v>
                </c:pt>
                <c:pt idx="26">
                  <c:v>0.0311310839705722</c:v>
                </c:pt>
                <c:pt idx="27">
                  <c:v>0.0312035661218425</c:v>
                </c:pt>
                <c:pt idx="28">
                  <c:v>0.0310223607436669</c:v>
                </c:pt>
                <c:pt idx="29">
                  <c:v>0.0308773964411264</c:v>
                </c:pt>
                <c:pt idx="30">
                  <c:v>0.0309861196680317</c:v>
                </c:pt>
                <c:pt idx="31">
                  <c:v>0.0308411553654912</c:v>
                </c:pt>
                <c:pt idx="32">
                  <c:v>0.0308411553654912</c:v>
                </c:pt>
                <c:pt idx="33">
                  <c:v>0.0305874678360454</c:v>
                </c:pt>
                <c:pt idx="34">
                  <c:v>0.0306599499873156</c:v>
                </c:pt>
                <c:pt idx="35">
                  <c:v>0.0303700213822346</c:v>
                </c:pt>
                <c:pt idx="36">
                  <c:v>0.0303700213822346</c:v>
                </c:pt>
                <c:pt idx="37">
                  <c:v>0.0302250570796941</c:v>
                </c:pt>
                <c:pt idx="38">
                  <c:v>0.0303337803065995</c:v>
                </c:pt>
                <c:pt idx="39">
                  <c:v>0.030188816004059</c:v>
                </c:pt>
                <c:pt idx="40">
                  <c:v>0.030188816004059</c:v>
                </c:pt>
                <c:pt idx="41">
                  <c:v>0.0300438517015185</c:v>
                </c:pt>
                <c:pt idx="42">
                  <c:v>0.0301163338527887</c:v>
                </c:pt>
                <c:pt idx="43">
                  <c:v>0.029898887398978</c:v>
                </c:pt>
                <c:pt idx="44">
                  <c:v>0.0299351284746131</c:v>
                </c:pt>
                <c:pt idx="45">
                  <c:v>0.029898887398978</c:v>
                </c:pt>
              </c:numCache>
            </c:numRef>
          </c:yVal>
          <c:smooth val="0"/>
        </c:ser>
        <c:ser>
          <c:idx val="3"/>
          <c:order val="5"/>
          <c:spPr>
            <a:ln w="28575">
              <a:noFill/>
            </a:ln>
          </c:spPr>
          <c:marker>
            <c:symbol val="circle"/>
            <c:size val="3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2'!$A$7:$A$52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2'!$AG$7:$AG$52</c:f>
              <c:numCache>
                <c:formatCode>0.000_ </c:formatCode>
                <c:ptCount val="46"/>
                <c:pt idx="0">
                  <c:v>1.0</c:v>
                </c:pt>
                <c:pt idx="1">
                  <c:v>0.915134422386638</c:v>
                </c:pt>
                <c:pt idx="2">
                  <c:v>0.830085708006739</c:v>
                </c:pt>
                <c:pt idx="3">
                  <c:v>0.698044099333382</c:v>
                </c:pt>
                <c:pt idx="4">
                  <c:v>0.548055087539374</c:v>
                </c:pt>
                <c:pt idx="5">
                  <c:v>0.402278221375723</c:v>
                </c:pt>
                <c:pt idx="6">
                  <c:v>0.277818474837008</c:v>
                </c:pt>
                <c:pt idx="7">
                  <c:v>0.179290894439968</c:v>
                </c:pt>
                <c:pt idx="8">
                  <c:v>0.110504724928577</c:v>
                </c:pt>
                <c:pt idx="9">
                  <c:v>0.0691158156911581</c:v>
                </c:pt>
                <c:pt idx="10">
                  <c:v>0.0476888140062999</c:v>
                </c:pt>
                <c:pt idx="11">
                  <c:v>0.0383854662662076</c:v>
                </c:pt>
                <c:pt idx="12">
                  <c:v>0.0344663394623104</c:v>
                </c:pt>
                <c:pt idx="13">
                  <c:v>0.0330378726833199</c:v>
                </c:pt>
                <c:pt idx="14">
                  <c:v>0.0323053256171709</c:v>
                </c:pt>
                <c:pt idx="15">
                  <c:v>0.0320855614973262</c:v>
                </c:pt>
                <c:pt idx="16">
                  <c:v>0.0317559153175591</c:v>
                </c:pt>
                <c:pt idx="17">
                  <c:v>0.0314628964910995</c:v>
                </c:pt>
                <c:pt idx="18">
                  <c:v>0.0311332503113325</c:v>
                </c:pt>
                <c:pt idx="19">
                  <c:v>0.0312431323712548</c:v>
                </c:pt>
                <c:pt idx="20">
                  <c:v>0.0311698776646399</c:v>
                </c:pt>
                <c:pt idx="21">
                  <c:v>0.031096622958025</c:v>
                </c:pt>
                <c:pt idx="22">
                  <c:v>0.0309501135447952</c:v>
                </c:pt>
                <c:pt idx="23">
                  <c:v>0.0308402314848729</c:v>
                </c:pt>
                <c:pt idx="24">
                  <c:v>0.0308768588381803</c:v>
                </c:pt>
                <c:pt idx="25">
                  <c:v>0.0304739579517984</c:v>
                </c:pt>
                <c:pt idx="26">
                  <c:v>0.0305105853051058</c:v>
                </c:pt>
                <c:pt idx="27">
                  <c:v>0.0304739579517984</c:v>
                </c:pt>
                <c:pt idx="28">
                  <c:v>0.030364075891876</c:v>
                </c:pt>
                <c:pt idx="29">
                  <c:v>0.030364075891876</c:v>
                </c:pt>
                <c:pt idx="30">
                  <c:v>0.0302175664786462</c:v>
                </c:pt>
                <c:pt idx="31">
                  <c:v>0.0303274485385686</c:v>
                </c:pt>
                <c:pt idx="32">
                  <c:v>0.0303274485385686</c:v>
                </c:pt>
                <c:pt idx="33">
                  <c:v>0.0301443117720313</c:v>
                </c:pt>
                <c:pt idx="34">
                  <c:v>0.0301076844187239</c:v>
                </c:pt>
                <c:pt idx="35">
                  <c:v>0.0299978023588015</c:v>
                </c:pt>
                <c:pt idx="36">
                  <c:v>0.0298879202988792</c:v>
                </c:pt>
                <c:pt idx="37">
                  <c:v>0.0300710570654164</c:v>
                </c:pt>
                <c:pt idx="38">
                  <c:v>0.0298512929455717</c:v>
                </c:pt>
                <c:pt idx="39">
                  <c:v>0.0298512929455717</c:v>
                </c:pt>
                <c:pt idx="40">
                  <c:v>0.0298512929455717</c:v>
                </c:pt>
                <c:pt idx="41">
                  <c:v>0.0298146655922643</c:v>
                </c:pt>
                <c:pt idx="42">
                  <c:v>0.0298146655922643</c:v>
                </c:pt>
                <c:pt idx="43">
                  <c:v>0.0298512929455717</c:v>
                </c:pt>
                <c:pt idx="44">
                  <c:v>0.0298146655922643</c:v>
                </c:pt>
                <c:pt idx="45">
                  <c:v>0.029631528825727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41786240"/>
        <c:axId val="1741789520"/>
      </c:scatterChart>
      <c:valAx>
        <c:axId val="1741786240"/>
        <c:scaling>
          <c:orientation val="minMax"/>
          <c:max val="90.0"/>
          <c:min val="0.0"/>
        </c:scaling>
        <c:delete val="1"/>
        <c:axPos val="b"/>
        <c:numFmt formatCode="General" sourceLinked="1"/>
        <c:majorTickMark val="out"/>
        <c:minorTickMark val="none"/>
        <c:tickLblPos val="nextTo"/>
        <c:crossAx val="1741789520"/>
        <c:crosses val="autoZero"/>
        <c:crossBetween val="midCat"/>
      </c:valAx>
      <c:valAx>
        <c:axId val="1741789520"/>
        <c:scaling>
          <c:orientation val="minMax"/>
        </c:scaling>
        <c:delete val="1"/>
        <c:axPos val="l"/>
        <c:numFmt formatCode="0.0000_ " sourceLinked="1"/>
        <c:majorTickMark val="out"/>
        <c:minorTickMark val="none"/>
        <c:tickLblPos val="nextTo"/>
        <c:crossAx val="1741786240"/>
        <c:crosses val="autoZero"/>
        <c:crossBetween val="midCat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/>
    <c:pageMargins b="0.75" l="0.7" r="0.7" t="0.75" header="0.512" footer="0.512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0760235003533619"/>
          <c:y val="0.12264122696504"/>
          <c:w val="0.853802388583911"/>
          <c:h val="0.764149183397554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square"/>
            <c:size val="3"/>
            <c:spPr>
              <a:solidFill>
                <a:schemeClr val="tx1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2'!$A$7:$A$52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2'!$AH$7:$AH$52</c:f>
              <c:numCache>
                <c:formatCode>0.000_ </c:formatCode>
                <c:ptCount val="46"/>
                <c:pt idx="0">
                  <c:v>1.0</c:v>
                </c:pt>
                <c:pt idx="1">
                  <c:v>0.988817124930799</c:v>
                </c:pt>
                <c:pt idx="2">
                  <c:v>0.989518361321277</c:v>
                </c:pt>
                <c:pt idx="3">
                  <c:v>0.988890939287691</c:v>
                </c:pt>
                <c:pt idx="4">
                  <c:v>0.987377744971397</c:v>
                </c:pt>
                <c:pt idx="5">
                  <c:v>0.989592175678169</c:v>
                </c:pt>
                <c:pt idx="6">
                  <c:v>0.990625576674663</c:v>
                </c:pt>
                <c:pt idx="7">
                  <c:v>0.989813618748847</c:v>
                </c:pt>
                <c:pt idx="8">
                  <c:v>0.989186196715261</c:v>
                </c:pt>
                <c:pt idx="9">
                  <c:v>0.988448053146337</c:v>
                </c:pt>
                <c:pt idx="10">
                  <c:v>0.988964753644584</c:v>
                </c:pt>
                <c:pt idx="11">
                  <c:v>0.988078981361875</c:v>
                </c:pt>
                <c:pt idx="12">
                  <c:v>0.987746816755859</c:v>
                </c:pt>
                <c:pt idx="13">
                  <c:v>0.985384757335302</c:v>
                </c:pt>
                <c:pt idx="14">
                  <c:v>0.985827643476656</c:v>
                </c:pt>
                <c:pt idx="15">
                  <c:v>0.987525373685182</c:v>
                </c:pt>
                <c:pt idx="16">
                  <c:v>0.987008673186935</c:v>
                </c:pt>
                <c:pt idx="17">
                  <c:v>0.98549547887064</c:v>
                </c:pt>
                <c:pt idx="18">
                  <c:v>0.984129913268131</c:v>
                </c:pt>
                <c:pt idx="19">
                  <c:v>0.983871563019007</c:v>
                </c:pt>
                <c:pt idx="20">
                  <c:v>0.984056098911238</c:v>
                </c:pt>
                <c:pt idx="21">
                  <c:v>0.983982284554346</c:v>
                </c:pt>
                <c:pt idx="22">
                  <c:v>0.985126407086178</c:v>
                </c:pt>
                <c:pt idx="23">
                  <c:v>0.983834655840561</c:v>
                </c:pt>
                <c:pt idx="24">
                  <c:v>0.983502491234545</c:v>
                </c:pt>
                <c:pt idx="25">
                  <c:v>0.983428676877653</c:v>
                </c:pt>
                <c:pt idx="26">
                  <c:v>0.983465584056099</c:v>
                </c:pt>
                <c:pt idx="27">
                  <c:v>0.982838162022513</c:v>
                </c:pt>
                <c:pt idx="28">
                  <c:v>0.983317955342314</c:v>
                </c:pt>
                <c:pt idx="29">
                  <c:v>0.983096512271637</c:v>
                </c:pt>
                <c:pt idx="30">
                  <c:v>0.98287506920096</c:v>
                </c:pt>
                <c:pt idx="31">
                  <c:v>0.983244140985422</c:v>
                </c:pt>
                <c:pt idx="32">
                  <c:v>0.981620225133789</c:v>
                </c:pt>
                <c:pt idx="33">
                  <c:v>0.981841668204466</c:v>
                </c:pt>
                <c:pt idx="34">
                  <c:v>0.982542904594944</c:v>
                </c:pt>
                <c:pt idx="35">
                  <c:v>0.980476102601956</c:v>
                </c:pt>
                <c:pt idx="36">
                  <c:v>0.980291566709725</c:v>
                </c:pt>
                <c:pt idx="37">
                  <c:v>0.980771360029526</c:v>
                </c:pt>
                <c:pt idx="38">
                  <c:v>0.980697545672633</c:v>
                </c:pt>
                <c:pt idx="39">
                  <c:v>0.980992803100203</c:v>
                </c:pt>
                <c:pt idx="40">
                  <c:v>0.979627237497693</c:v>
                </c:pt>
                <c:pt idx="41">
                  <c:v>0.980180845174386</c:v>
                </c:pt>
                <c:pt idx="42">
                  <c:v>0.980992803100203</c:v>
                </c:pt>
                <c:pt idx="43">
                  <c:v>0.980734452851079</c:v>
                </c:pt>
                <c:pt idx="44">
                  <c:v>0.979885587746817</c:v>
                </c:pt>
                <c:pt idx="45">
                  <c:v>0.977671157040044</c:v>
                </c:pt>
              </c:numCache>
            </c:numRef>
          </c:yVal>
          <c:smooth val="0"/>
        </c:ser>
        <c:ser>
          <c:idx val="1"/>
          <c:order val="1"/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2'!$A$7:$A$52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2'!$AI$7:$AI$52</c:f>
              <c:numCache>
                <c:formatCode>0.000_ </c:formatCode>
                <c:ptCount val="46"/>
                <c:pt idx="0">
                  <c:v>1.0</c:v>
                </c:pt>
                <c:pt idx="1">
                  <c:v>0.9859372752122</c:v>
                </c:pt>
                <c:pt idx="2">
                  <c:v>0.987915407854985</c:v>
                </c:pt>
                <c:pt idx="3">
                  <c:v>0.986764494317364</c:v>
                </c:pt>
                <c:pt idx="4">
                  <c:v>0.987160120845921</c:v>
                </c:pt>
                <c:pt idx="5">
                  <c:v>0.986656596173212</c:v>
                </c:pt>
                <c:pt idx="6">
                  <c:v>0.986440799884909</c:v>
                </c:pt>
                <c:pt idx="7">
                  <c:v>0.985901309164149</c:v>
                </c:pt>
                <c:pt idx="8">
                  <c:v>0.984390735146022</c:v>
                </c:pt>
                <c:pt idx="9">
                  <c:v>0.984462667242123</c:v>
                </c:pt>
                <c:pt idx="10">
                  <c:v>0.98482232772263</c:v>
                </c:pt>
                <c:pt idx="11">
                  <c:v>0.985901309164149</c:v>
                </c:pt>
                <c:pt idx="12">
                  <c:v>0.985541648683643</c:v>
                </c:pt>
                <c:pt idx="13">
                  <c:v>0.984534599338225</c:v>
                </c:pt>
                <c:pt idx="14">
                  <c:v>0.983275787656452</c:v>
                </c:pt>
                <c:pt idx="15">
                  <c:v>0.984067040713566</c:v>
                </c:pt>
                <c:pt idx="16">
                  <c:v>0.983887210473313</c:v>
                </c:pt>
                <c:pt idx="17">
                  <c:v>0.981909077830528</c:v>
                </c:pt>
                <c:pt idx="18">
                  <c:v>0.981837145734427</c:v>
                </c:pt>
                <c:pt idx="19">
                  <c:v>0.981693281542224</c:v>
                </c:pt>
                <c:pt idx="20">
                  <c:v>0.981045892677313</c:v>
                </c:pt>
                <c:pt idx="21">
                  <c:v>0.981153790821465</c:v>
                </c:pt>
                <c:pt idx="22">
                  <c:v>0.979679182851388</c:v>
                </c:pt>
                <c:pt idx="23">
                  <c:v>0.979894979139692</c:v>
                </c:pt>
                <c:pt idx="24">
                  <c:v>0.980937994533161</c:v>
                </c:pt>
                <c:pt idx="25">
                  <c:v>0.979463386563084</c:v>
                </c:pt>
                <c:pt idx="26">
                  <c:v>0.979535318659186</c:v>
                </c:pt>
                <c:pt idx="27">
                  <c:v>0.978600201409869</c:v>
                </c:pt>
                <c:pt idx="28">
                  <c:v>0.978168608833261</c:v>
                </c:pt>
                <c:pt idx="29">
                  <c:v>0.979607250755287</c:v>
                </c:pt>
                <c:pt idx="30">
                  <c:v>0.977844914400806</c:v>
                </c:pt>
                <c:pt idx="31">
                  <c:v>0.977197525535894</c:v>
                </c:pt>
                <c:pt idx="32">
                  <c:v>0.97698172924759</c:v>
                </c:pt>
                <c:pt idx="33">
                  <c:v>0.978528269313768</c:v>
                </c:pt>
                <c:pt idx="34">
                  <c:v>0.977413321824198</c:v>
                </c:pt>
                <c:pt idx="35">
                  <c:v>0.975974679902172</c:v>
                </c:pt>
                <c:pt idx="36">
                  <c:v>0.97583081570997</c:v>
                </c:pt>
                <c:pt idx="37">
                  <c:v>0.976190476190476</c:v>
                </c:pt>
                <c:pt idx="38">
                  <c:v>0.976837865055388</c:v>
                </c:pt>
                <c:pt idx="39">
                  <c:v>0.975938713854122</c:v>
                </c:pt>
                <c:pt idx="40">
                  <c:v>0.975471155229463</c:v>
                </c:pt>
                <c:pt idx="41">
                  <c:v>0.974572004028197</c:v>
                </c:pt>
                <c:pt idx="42">
                  <c:v>0.97529132498921</c:v>
                </c:pt>
                <c:pt idx="43">
                  <c:v>0.976118544094375</c:v>
                </c:pt>
                <c:pt idx="44">
                  <c:v>0.974248309595742</c:v>
                </c:pt>
                <c:pt idx="45">
                  <c:v>0.97417637749964</c:v>
                </c:pt>
              </c:numCache>
            </c:numRef>
          </c:yVal>
          <c:smooth val="0"/>
        </c:ser>
        <c:ser>
          <c:idx val="2"/>
          <c:order val="2"/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2'!$A$7:$A$52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2'!$AJ$7:$AJ$52</c:f>
              <c:numCache>
                <c:formatCode>0.000_ </c:formatCode>
                <c:ptCount val="46"/>
                <c:pt idx="0">
                  <c:v>1.0</c:v>
                </c:pt>
                <c:pt idx="1">
                  <c:v>0.984468596434592</c:v>
                </c:pt>
                <c:pt idx="2">
                  <c:v>0.985437067326662</c:v>
                </c:pt>
                <c:pt idx="3">
                  <c:v>0.98454033501919</c:v>
                </c:pt>
                <c:pt idx="4">
                  <c:v>0.983643602711718</c:v>
                </c:pt>
                <c:pt idx="5">
                  <c:v>0.981886007389074</c:v>
                </c:pt>
                <c:pt idx="6">
                  <c:v>0.984253380680799</c:v>
                </c:pt>
                <c:pt idx="7">
                  <c:v>0.984612073603788</c:v>
                </c:pt>
                <c:pt idx="8">
                  <c:v>0.98296208615804</c:v>
                </c:pt>
                <c:pt idx="9">
                  <c:v>0.981993615265971</c:v>
                </c:pt>
                <c:pt idx="10">
                  <c:v>0.980558843574016</c:v>
                </c:pt>
                <c:pt idx="11">
                  <c:v>0.981993615265971</c:v>
                </c:pt>
                <c:pt idx="12">
                  <c:v>0.981168621543097</c:v>
                </c:pt>
                <c:pt idx="13">
                  <c:v>0.978083862405395</c:v>
                </c:pt>
                <c:pt idx="14">
                  <c:v>0.977761038774705</c:v>
                </c:pt>
                <c:pt idx="15">
                  <c:v>0.97855016320528</c:v>
                </c:pt>
                <c:pt idx="16">
                  <c:v>0.976756698590337</c:v>
                </c:pt>
                <c:pt idx="17">
                  <c:v>0.97130456616091</c:v>
                </c:pt>
                <c:pt idx="18">
                  <c:v>0.97033609526884</c:v>
                </c:pt>
                <c:pt idx="19">
                  <c:v>0.966785035331253</c:v>
                </c:pt>
                <c:pt idx="20">
                  <c:v>0.963664406901252</c:v>
                </c:pt>
                <c:pt idx="21">
                  <c:v>0.958068797302629</c:v>
                </c:pt>
                <c:pt idx="22">
                  <c:v>0.952760142042397</c:v>
                </c:pt>
                <c:pt idx="23">
                  <c:v>0.944976505613544</c:v>
                </c:pt>
                <c:pt idx="24">
                  <c:v>0.937085261307794</c:v>
                </c:pt>
                <c:pt idx="25">
                  <c:v>0.928404892571469</c:v>
                </c:pt>
                <c:pt idx="26">
                  <c:v>0.916245202482155</c:v>
                </c:pt>
                <c:pt idx="27">
                  <c:v>0.902148570608702</c:v>
                </c:pt>
                <c:pt idx="28">
                  <c:v>0.879586785752717</c:v>
                </c:pt>
                <c:pt idx="29">
                  <c:v>0.85551849062018</c:v>
                </c:pt>
                <c:pt idx="30">
                  <c:v>0.822662218874422</c:v>
                </c:pt>
                <c:pt idx="31">
                  <c:v>0.77854298934682</c:v>
                </c:pt>
                <c:pt idx="32">
                  <c:v>0.724487965852434</c:v>
                </c:pt>
                <c:pt idx="33">
                  <c:v>0.665518849313103</c:v>
                </c:pt>
                <c:pt idx="34">
                  <c:v>0.601312816098138</c:v>
                </c:pt>
                <c:pt idx="35">
                  <c:v>0.531798127622942</c:v>
                </c:pt>
                <c:pt idx="36">
                  <c:v>0.457943254779583</c:v>
                </c:pt>
                <c:pt idx="37">
                  <c:v>0.383873166182431</c:v>
                </c:pt>
                <c:pt idx="38">
                  <c:v>0.311130241400337</c:v>
                </c:pt>
                <c:pt idx="39">
                  <c:v>0.242835108863302</c:v>
                </c:pt>
                <c:pt idx="40">
                  <c:v>0.181785573370637</c:v>
                </c:pt>
                <c:pt idx="41">
                  <c:v>0.131604433444528</c:v>
                </c:pt>
                <c:pt idx="42">
                  <c:v>0.0931884213924459</c:v>
                </c:pt>
                <c:pt idx="43">
                  <c:v>0.0661788442914021</c:v>
                </c:pt>
                <c:pt idx="44">
                  <c:v>0.0493561462032354</c:v>
                </c:pt>
                <c:pt idx="45">
                  <c:v>0.0395996986979447</c:v>
                </c:pt>
              </c:numCache>
            </c:numRef>
          </c:yVal>
          <c:smooth val="0"/>
        </c:ser>
        <c:ser>
          <c:idx val="3"/>
          <c:order val="3"/>
          <c:spPr>
            <a:ln w="28575">
              <a:noFill/>
            </a:ln>
          </c:spPr>
          <c:marker>
            <c:symbol val="circle"/>
            <c:size val="3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2'!$A$7:$A$52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2'!$AK$7:$AK$52</c:f>
              <c:numCache>
                <c:formatCode>0.000_ </c:formatCode>
                <c:ptCount val="46"/>
                <c:pt idx="0">
                  <c:v>1.0</c:v>
                </c:pt>
                <c:pt idx="1">
                  <c:v>0.9804831694748</c:v>
                </c:pt>
                <c:pt idx="2">
                  <c:v>0.978399912283908</c:v>
                </c:pt>
                <c:pt idx="3">
                  <c:v>0.968568400277768</c:v>
                </c:pt>
                <c:pt idx="4">
                  <c:v>0.956068857132415</c:v>
                </c:pt>
                <c:pt idx="5">
                  <c:v>0.940535799130149</c:v>
                </c:pt>
                <c:pt idx="6">
                  <c:v>0.915500164467673</c:v>
                </c:pt>
                <c:pt idx="7">
                  <c:v>0.878915244325865</c:v>
                </c:pt>
                <c:pt idx="8">
                  <c:v>0.819633785314864</c:v>
                </c:pt>
                <c:pt idx="9">
                  <c:v>0.73805781952414</c:v>
                </c:pt>
                <c:pt idx="10">
                  <c:v>0.637403603669456</c:v>
                </c:pt>
                <c:pt idx="11">
                  <c:v>0.522861006542158</c:v>
                </c:pt>
                <c:pt idx="12">
                  <c:v>0.407075764774679</c:v>
                </c:pt>
                <c:pt idx="13">
                  <c:v>0.296261101567925</c:v>
                </c:pt>
                <c:pt idx="14">
                  <c:v>0.201673915427068</c:v>
                </c:pt>
                <c:pt idx="15">
                  <c:v>0.128467526771682</c:v>
                </c:pt>
                <c:pt idx="16">
                  <c:v>0.0799678374328424</c:v>
                </c:pt>
                <c:pt idx="17">
                  <c:v>0.0526296553488542</c:v>
                </c:pt>
                <c:pt idx="18">
                  <c:v>0.0393625963963305</c:v>
                </c:pt>
                <c:pt idx="19">
                  <c:v>0.0342092759767552</c:v>
                </c:pt>
                <c:pt idx="20">
                  <c:v>0.0323087606447133</c:v>
                </c:pt>
                <c:pt idx="21">
                  <c:v>0.0315046964657724</c:v>
                </c:pt>
                <c:pt idx="22">
                  <c:v>0.0312488578633822</c:v>
                </c:pt>
                <c:pt idx="23">
                  <c:v>0.0312123094916121</c:v>
                </c:pt>
                <c:pt idx="24">
                  <c:v>0.0308833741456818</c:v>
                </c:pt>
                <c:pt idx="25">
                  <c:v>0.0309199225174518</c:v>
                </c:pt>
                <c:pt idx="26">
                  <c:v>0.0308833741456818</c:v>
                </c:pt>
                <c:pt idx="27">
                  <c:v>0.0307371806586017</c:v>
                </c:pt>
                <c:pt idx="28">
                  <c:v>0.0307006322868316</c:v>
                </c:pt>
                <c:pt idx="29">
                  <c:v>0.0306640839150616</c:v>
                </c:pt>
                <c:pt idx="30">
                  <c:v>0.0305909871715215</c:v>
                </c:pt>
                <c:pt idx="31">
                  <c:v>0.0305544387997515</c:v>
                </c:pt>
                <c:pt idx="32">
                  <c:v>0.0304813420562114</c:v>
                </c:pt>
                <c:pt idx="33">
                  <c:v>0.0303716969409013</c:v>
                </c:pt>
                <c:pt idx="34">
                  <c:v>0.0301889550820511</c:v>
                </c:pt>
                <c:pt idx="35">
                  <c:v>0.0303351485691312</c:v>
                </c:pt>
                <c:pt idx="36">
                  <c:v>0.0301889550820511</c:v>
                </c:pt>
                <c:pt idx="37">
                  <c:v>0.0299696648514309</c:v>
                </c:pt>
                <c:pt idx="38">
                  <c:v>0.030079309966741</c:v>
                </c:pt>
                <c:pt idx="39">
                  <c:v>0.0298965681078908</c:v>
                </c:pt>
                <c:pt idx="40">
                  <c:v>0.0299331164796608</c:v>
                </c:pt>
                <c:pt idx="41">
                  <c:v>0.0298600197361207</c:v>
                </c:pt>
                <c:pt idx="42">
                  <c:v>0.0296407295055005</c:v>
                </c:pt>
                <c:pt idx="43">
                  <c:v>0.0297503746208106</c:v>
                </c:pt>
                <c:pt idx="44">
                  <c:v>0.0297503746208106</c:v>
                </c:pt>
                <c:pt idx="45">
                  <c:v>0.0296407295055005</c:v>
                </c:pt>
              </c:numCache>
            </c:numRef>
          </c:yVal>
          <c:smooth val="0"/>
        </c:ser>
        <c:ser>
          <c:idx val="8"/>
          <c:order val="4"/>
          <c:spPr>
            <a:ln w="3175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'データ処理シート No. 4'!$A$6:$A$51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4'!$C$6:$C$51</c:f>
              <c:numCache>
                <c:formatCode>0.0000_ </c:formatCode>
                <c:ptCount val="46"/>
                <c:pt idx="0">
                  <c:v>1.0</c:v>
                </c:pt>
                <c:pt idx="1">
                  <c:v>0.980886140016295</c:v>
                </c:pt>
                <c:pt idx="2">
                  <c:v>0.981798750148178</c:v>
                </c:pt>
                <c:pt idx="3">
                  <c:v>0.976241235348349</c:v>
                </c:pt>
                <c:pt idx="4">
                  <c:v>0.966328471721478</c:v>
                </c:pt>
                <c:pt idx="5">
                  <c:v>0.932415862345157</c:v>
                </c:pt>
                <c:pt idx="6">
                  <c:v>0.796267280231768</c:v>
                </c:pt>
                <c:pt idx="7">
                  <c:v>0.597431373636583</c:v>
                </c:pt>
                <c:pt idx="8">
                  <c:v>0.404784089520715</c:v>
                </c:pt>
                <c:pt idx="9">
                  <c:v>0.249955019304464</c:v>
                </c:pt>
                <c:pt idx="10">
                  <c:v>0.141805381624876</c:v>
                </c:pt>
                <c:pt idx="11">
                  <c:v>0.0785966053562621</c:v>
                </c:pt>
                <c:pt idx="12">
                  <c:v>0.0487680893911308</c:v>
                </c:pt>
                <c:pt idx="13">
                  <c:v>0.0372462873657154</c:v>
                </c:pt>
                <c:pt idx="14">
                  <c:v>0.033365227599081</c:v>
                </c:pt>
                <c:pt idx="15">
                  <c:v>0.032051930503026</c:v>
                </c:pt>
                <c:pt idx="16">
                  <c:v>0.0317023164388857</c:v>
                </c:pt>
                <c:pt idx="17">
                  <c:v>0.0314274374999591</c:v>
                </c:pt>
                <c:pt idx="18">
                  <c:v>0.031243802647372</c:v>
                </c:pt>
                <c:pt idx="19">
                  <c:v>0.0312611124796036</c:v>
                </c:pt>
                <c:pt idx="20">
                  <c:v>0.0311710655183822</c:v>
                </c:pt>
                <c:pt idx="21">
                  <c:v>0.0311148554500329</c:v>
                </c:pt>
                <c:pt idx="22">
                  <c:v>0.0310608948339533</c:v>
                </c:pt>
                <c:pt idx="23">
                  <c:v>0.0309404758240151</c:v>
                </c:pt>
                <c:pt idx="24">
                  <c:v>0.0309402328804843</c:v>
                </c:pt>
                <c:pt idx="25">
                  <c:v>0.0308946478582634</c:v>
                </c:pt>
                <c:pt idx="26">
                  <c:v>0.0307940024629434</c:v>
                </c:pt>
                <c:pt idx="27">
                  <c:v>0.0306464085270143</c:v>
                </c:pt>
                <c:pt idx="28">
                  <c:v>0.0306644393942623</c:v>
                </c:pt>
                <c:pt idx="29">
                  <c:v>0.0307293342463228</c:v>
                </c:pt>
                <c:pt idx="30">
                  <c:v>0.0306283387424137</c:v>
                </c:pt>
                <c:pt idx="31">
                  <c:v>0.0306013490261469</c:v>
                </c:pt>
                <c:pt idx="32">
                  <c:v>0.0305451389577975</c:v>
                </c:pt>
                <c:pt idx="33">
                  <c:v>0.0304906904532725</c:v>
                </c:pt>
                <c:pt idx="34">
                  <c:v>0.0305100600183027</c:v>
                </c:pt>
                <c:pt idx="35">
                  <c:v>0.0304177038696209</c:v>
                </c:pt>
                <c:pt idx="36">
                  <c:v>0.0303335647171033</c:v>
                </c:pt>
                <c:pt idx="37">
                  <c:v>0.0302875658483345</c:v>
                </c:pt>
                <c:pt idx="38">
                  <c:v>0.0302880479425882</c:v>
                </c:pt>
                <c:pt idx="39">
                  <c:v>0.0303064146117185</c:v>
                </c:pt>
                <c:pt idx="40">
                  <c:v>0.0302974537613158</c:v>
                </c:pt>
                <c:pt idx="41">
                  <c:v>0.0302507955941051</c:v>
                </c:pt>
                <c:pt idx="42">
                  <c:v>0.0302239298579669</c:v>
                </c:pt>
                <c:pt idx="43">
                  <c:v>0.0301688669765047</c:v>
                </c:pt>
                <c:pt idx="44">
                  <c:v>0.0301509003541946</c:v>
                </c:pt>
                <c:pt idx="45">
                  <c:v>0.0300399775129723</c:v>
                </c:pt>
              </c:numCache>
            </c:numRef>
          </c:yVal>
          <c:smooth val="0"/>
        </c:ser>
        <c:ser>
          <c:idx val="9"/>
          <c:order val="5"/>
          <c:spPr>
            <a:ln w="3175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'データ処理シート No. 4'!$A$6:$A$51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4'!$F$6:$F$51</c:f>
              <c:numCache>
                <c:formatCode>0.0000_ </c:formatCode>
                <c:ptCount val="46"/>
                <c:pt idx="0">
                  <c:v>1.0</c:v>
                </c:pt>
                <c:pt idx="1">
                  <c:v>0.987335779505021</c:v>
                </c:pt>
                <c:pt idx="2">
                  <c:v>0.989029648594028</c:v>
                </c:pt>
                <c:pt idx="3">
                  <c:v>0.986660666111892</c:v>
                </c:pt>
                <c:pt idx="4">
                  <c:v>0.988333154331232</c:v>
                </c:pt>
                <c:pt idx="5">
                  <c:v>0.987465250656021</c:v>
                </c:pt>
                <c:pt idx="6">
                  <c:v>0.986445867277293</c:v>
                </c:pt>
                <c:pt idx="7">
                  <c:v>0.985867951432382</c:v>
                </c:pt>
                <c:pt idx="8">
                  <c:v>0.986256242340082</c:v>
                </c:pt>
                <c:pt idx="9">
                  <c:v>0.987113910332471</c:v>
                </c:pt>
                <c:pt idx="10">
                  <c:v>0.986188896226656</c:v>
                </c:pt>
                <c:pt idx="11">
                  <c:v>0.985174380948708</c:v>
                </c:pt>
                <c:pt idx="12">
                  <c:v>0.984542024813187</c:v>
                </c:pt>
                <c:pt idx="13">
                  <c:v>0.986375271316542</c:v>
                </c:pt>
                <c:pt idx="14">
                  <c:v>0.986504438061061</c:v>
                </c:pt>
                <c:pt idx="15">
                  <c:v>0.984915202661895</c:v>
                </c:pt>
                <c:pt idx="16">
                  <c:v>0.983816467536038</c:v>
                </c:pt>
                <c:pt idx="17">
                  <c:v>0.982235834532109</c:v>
                </c:pt>
                <c:pt idx="18">
                  <c:v>0.980886645221966</c:v>
                </c:pt>
                <c:pt idx="19">
                  <c:v>0.978720359928037</c:v>
                </c:pt>
                <c:pt idx="20">
                  <c:v>0.972369026506293</c:v>
                </c:pt>
                <c:pt idx="21">
                  <c:v>0.957401925382612</c:v>
                </c:pt>
                <c:pt idx="22">
                  <c:v>0.873117527809417</c:v>
                </c:pt>
                <c:pt idx="23">
                  <c:v>0.640777231956223</c:v>
                </c:pt>
                <c:pt idx="24">
                  <c:v>0.404804218678563</c:v>
                </c:pt>
                <c:pt idx="25">
                  <c:v>0.229174691725437</c:v>
                </c:pt>
                <c:pt idx="26">
                  <c:v>0.120022701970035</c:v>
                </c:pt>
                <c:pt idx="27">
                  <c:v>0.0648652042353324</c:v>
                </c:pt>
                <c:pt idx="28">
                  <c:v>0.0422329539673425</c:v>
                </c:pt>
                <c:pt idx="29">
                  <c:v>0.0343567295170094</c:v>
                </c:pt>
                <c:pt idx="30">
                  <c:v>0.0318284493248231</c:v>
                </c:pt>
                <c:pt idx="31">
                  <c:v>0.0310632475394085</c:v>
                </c:pt>
                <c:pt idx="32">
                  <c:v>0.0307585552341157</c:v>
                </c:pt>
                <c:pt idx="33">
                  <c:v>0.0307038869412866</c:v>
                </c:pt>
                <c:pt idx="34">
                  <c:v>0.0306112495525413</c:v>
                </c:pt>
                <c:pt idx="35">
                  <c:v>0.0305008306408265</c:v>
                </c:pt>
                <c:pt idx="36">
                  <c:v>0.0305563860573699</c:v>
                </c:pt>
                <c:pt idx="37">
                  <c:v>0.030574177946665</c:v>
                </c:pt>
                <c:pt idx="38">
                  <c:v>0.0305291163977979</c:v>
                </c:pt>
                <c:pt idx="39">
                  <c:v>0.0303990976920571</c:v>
                </c:pt>
                <c:pt idx="40">
                  <c:v>0.0304366549483881</c:v>
                </c:pt>
                <c:pt idx="41">
                  <c:v>0.0302620153925692</c:v>
                </c:pt>
                <c:pt idx="42">
                  <c:v>0.0303066717560252</c:v>
                </c:pt>
                <c:pt idx="43">
                  <c:v>0.0302803104971591</c:v>
                </c:pt>
                <c:pt idx="44">
                  <c:v>0.0302333947774265</c:v>
                </c:pt>
                <c:pt idx="45">
                  <c:v>0.030289614026267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41434256"/>
        <c:axId val="1741438048"/>
      </c:scatterChart>
      <c:valAx>
        <c:axId val="1741434256"/>
        <c:scaling>
          <c:orientation val="minMax"/>
          <c:max val="90.0"/>
          <c:min val="0.0"/>
        </c:scaling>
        <c:delete val="1"/>
        <c:axPos val="b"/>
        <c:numFmt formatCode="General" sourceLinked="1"/>
        <c:majorTickMark val="out"/>
        <c:minorTickMark val="none"/>
        <c:tickLblPos val="nextTo"/>
        <c:crossAx val="1741438048"/>
        <c:crosses val="autoZero"/>
        <c:crossBetween val="midCat"/>
      </c:valAx>
      <c:valAx>
        <c:axId val="1741438048"/>
        <c:scaling>
          <c:orientation val="minMax"/>
        </c:scaling>
        <c:delete val="1"/>
        <c:axPos val="l"/>
        <c:numFmt formatCode="0.000_ " sourceLinked="1"/>
        <c:majorTickMark val="out"/>
        <c:minorTickMark val="none"/>
        <c:tickLblPos val="nextTo"/>
        <c:crossAx val="1741434256"/>
        <c:crosses val="autoZero"/>
        <c:crossBetween val="midCat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/>
    <c:pageMargins b="0.75" l="0.7" r="0.7" t="0.75" header="0.512" footer="0.512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0769229657986926"/>
          <c:y val="0.123808948061067"/>
          <c:w val="0.852069775000903"/>
          <c:h val="0.761901218837338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square"/>
            <c:size val="3"/>
            <c:spPr>
              <a:solidFill>
                <a:schemeClr val="tx1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2'!$A$7:$A$52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2'!$AL$7:$AL$52</c:f>
              <c:numCache>
                <c:formatCode>0.000_ </c:formatCode>
                <c:ptCount val="46"/>
                <c:pt idx="0">
                  <c:v>1.0</c:v>
                </c:pt>
                <c:pt idx="1">
                  <c:v>0.982904411764706</c:v>
                </c:pt>
                <c:pt idx="2">
                  <c:v>0.984852941176471</c:v>
                </c:pt>
                <c:pt idx="3">
                  <c:v>0.984301470588235</c:v>
                </c:pt>
                <c:pt idx="4">
                  <c:v>0.979742647058823</c:v>
                </c:pt>
                <c:pt idx="5">
                  <c:v>0.979852941176471</c:v>
                </c:pt>
                <c:pt idx="6">
                  <c:v>0.974816176470588</c:v>
                </c:pt>
                <c:pt idx="7">
                  <c:v>0.970147058823529</c:v>
                </c:pt>
                <c:pt idx="8">
                  <c:v>0.963382352941176</c:v>
                </c:pt>
                <c:pt idx="9">
                  <c:v>0.956544117647059</c:v>
                </c:pt>
                <c:pt idx="10">
                  <c:v>0.946911764705882</c:v>
                </c:pt>
                <c:pt idx="11">
                  <c:v>0.935514705882353</c:v>
                </c:pt>
                <c:pt idx="12">
                  <c:v>0.924522058823529</c:v>
                </c:pt>
                <c:pt idx="13">
                  <c:v>0.910992647058824</c:v>
                </c:pt>
                <c:pt idx="14">
                  <c:v>0.897058823529412</c:v>
                </c:pt>
                <c:pt idx="15">
                  <c:v>0.88</c:v>
                </c:pt>
                <c:pt idx="16">
                  <c:v>0.863345588235294</c:v>
                </c:pt>
                <c:pt idx="17">
                  <c:v>0.843345588235294</c:v>
                </c:pt>
                <c:pt idx="18">
                  <c:v>0.825036764705882</c:v>
                </c:pt>
                <c:pt idx="19">
                  <c:v>0.805</c:v>
                </c:pt>
                <c:pt idx="20">
                  <c:v>0.784558823529412</c:v>
                </c:pt>
                <c:pt idx="21">
                  <c:v>0.762536764705882</c:v>
                </c:pt>
                <c:pt idx="22">
                  <c:v>0.739080882352941</c:v>
                </c:pt>
                <c:pt idx="23">
                  <c:v>0.716838235294118</c:v>
                </c:pt>
                <c:pt idx="24">
                  <c:v>0.69297794117647</c:v>
                </c:pt>
                <c:pt idx="25">
                  <c:v>0.671654411764706</c:v>
                </c:pt>
                <c:pt idx="26">
                  <c:v>0.645588235294118</c:v>
                </c:pt>
                <c:pt idx="27">
                  <c:v>0.621764705882353</c:v>
                </c:pt>
                <c:pt idx="28">
                  <c:v>0.597977941176471</c:v>
                </c:pt>
                <c:pt idx="29">
                  <c:v>0.573676470588235</c:v>
                </c:pt>
                <c:pt idx="30">
                  <c:v>0.550551470588235</c:v>
                </c:pt>
                <c:pt idx="31">
                  <c:v>0.52625</c:v>
                </c:pt>
                <c:pt idx="32">
                  <c:v>0.503786764705882</c:v>
                </c:pt>
                <c:pt idx="33">
                  <c:v>0.480183823529412</c:v>
                </c:pt>
                <c:pt idx="34">
                  <c:v>0.458639705882353</c:v>
                </c:pt>
                <c:pt idx="35">
                  <c:v>0.436580882352941</c:v>
                </c:pt>
                <c:pt idx="36">
                  <c:v>0.415257352941176</c:v>
                </c:pt>
                <c:pt idx="37">
                  <c:v>0.395551470588235</c:v>
                </c:pt>
                <c:pt idx="38">
                  <c:v>0.375477941176471</c:v>
                </c:pt>
                <c:pt idx="39">
                  <c:v>0.355625</c:v>
                </c:pt>
                <c:pt idx="40">
                  <c:v>0.337389705882353</c:v>
                </c:pt>
                <c:pt idx="41">
                  <c:v>0.319742647058823</c:v>
                </c:pt>
                <c:pt idx="42">
                  <c:v>0.302205882352941</c:v>
                </c:pt>
                <c:pt idx="43">
                  <c:v>0.286029411764706</c:v>
                </c:pt>
                <c:pt idx="44">
                  <c:v>0.270588235294118</c:v>
                </c:pt>
                <c:pt idx="45">
                  <c:v>0.255698529411765</c:v>
                </c:pt>
              </c:numCache>
            </c:numRef>
          </c:yVal>
          <c:smooth val="0"/>
        </c:ser>
        <c:ser>
          <c:idx val="1"/>
          <c:order val="1"/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2'!$A$7:$A$52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2'!$AM$7:$AM$52</c:f>
              <c:numCache>
                <c:formatCode>0.000_ </c:formatCode>
                <c:ptCount val="46"/>
                <c:pt idx="0">
                  <c:v>1.0</c:v>
                </c:pt>
                <c:pt idx="1">
                  <c:v>0.964843608423036</c:v>
                </c:pt>
                <c:pt idx="2">
                  <c:v>0.950382371063028</c:v>
                </c:pt>
                <c:pt idx="3">
                  <c:v>0.921314921532384</c:v>
                </c:pt>
                <c:pt idx="4">
                  <c:v>0.885469899604944</c:v>
                </c:pt>
                <c:pt idx="5">
                  <c:v>0.836105976586568</c:v>
                </c:pt>
                <c:pt idx="6">
                  <c:v>0.781740422601573</c:v>
                </c:pt>
                <c:pt idx="7">
                  <c:v>0.718821354789605</c:v>
                </c:pt>
                <c:pt idx="8">
                  <c:v>0.650030807147258</c:v>
                </c:pt>
                <c:pt idx="9">
                  <c:v>0.577760864049871</c:v>
                </c:pt>
                <c:pt idx="10">
                  <c:v>0.506070820194991</c:v>
                </c:pt>
                <c:pt idx="11">
                  <c:v>0.436990322931391</c:v>
                </c:pt>
                <c:pt idx="12">
                  <c:v>0.370483128556413</c:v>
                </c:pt>
                <c:pt idx="13">
                  <c:v>0.310427313254322</c:v>
                </c:pt>
                <c:pt idx="14">
                  <c:v>0.256605414809177</c:v>
                </c:pt>
                <c:pt idx="15">
                  <c:v>0.209996013192708</c:v>
                </c:pt>
                <c:pt idx="16">
                  <c:v>0.170381646188975</c:v>
                </c:pt>
                <c:pt idx="17">
                  <c:v>0.137798557500634</c:v>
                </c:pt>
                <c:pt idx="18">
                  <c:v>0.111739335290493</c:v>
                </c:pt>
                <c:pt idx="19">
                  <c:v>0.0908992062629118</c:v>
                </c:pt>
                <c:pt idx="20">
                  <c:v>0.0745170526621</c:v>
                </c:pt>
                <c:pt idx="21">
                  <c:v>0.0620492189482077</c:v>
                </c:pt>
                <c:pt idx="22">
                  <c:v>0.0529158058787286</c:v>
                </c:pt>
                <c:pt idx="23">
                  <c:v>0.0463919394005291</c:v>
                </c:pt>
                <c:pt idx="24">
                  <c:v>0.0415715269471929</c:v>
                </c:pt>
                <c:pt idx="25">
                  <c:v>0.0383095937080932</c:v>
                </c:pt>
                <c:pt idx="26">
                  <c:v>0.0357362908194701</c:v>
                </c:pt>
                <c:pt idx="27">
                  <c:v>0.0341415679025769</c:v>
                </c:pt>
                <c:pt idx="28">
                  <c:v>0.033054256822877</c:v>
                </c:pt>
                <c:pt idx="29">
                  <c:v>0.0324018701750571</c:v>
                </c:pt>
                <c:pt idx="30">
                  <c:v>0.0318944583378638</c:v>
                </c:pt>
                <c:pt idx="31">
                  <c:v>0.0312783153927005</c:v>
                </c:pt>
                <c:pt idx="32">
                  <c:v>0.0312058279873872</c:v>
                </c:pt>
                <c:pt idx="33">
                  <c:v>0.0309521220687905</c:v>
                </c:pt>
                <c:pt idx="34">
                  <c:v>0.0310246094741039</c:v>
                </c:pt>
                <c:pt idx="35">
                  <c:v>0.0308071472581639</c:v>
                </c:pt>
                <c:pt idx="36">
                  <c:v>0.0306984161501939</c:v>
                </c:pt>
                <c:pt idx="37">
                  <c:v>0.0306621724475372</c:v>
                </c:pt>
                <c:pt idx="38">
                  <c:v>0.0305171976369106</c:v>
                </c:pt>
                <c:pt idx="39">
                  <c:v>0.0304447102315973</c:v>
                </c:pt>
                <c:pt idx="40">
                  <c:v>0.0304447102315973</c:v>
                </c:pt>
                <c:pt idx="41">
                  <c:v>0.0304809539342539</c:v>
                </c:pt>
                <c:pt idx="42">
                  <c:v>0.0305171976369106</c:v>
                </c:pt>
                <c:pt idx="43">
                  <c:v>0.0303722228262839</c:v>
                </c:pt>
                <c:pt idx="44">
                  <c:v>0.0304809539342539</c:v>
                </c:pt>
                <c:pt idx="45">
                  <c:v>0.0302997354209706</c:v>
                </c:pt>
              </c:numCache>
            </c:numRef>
          </c:yVal>
          <c:smooth val="0"/>
        </c:ser>
        <c:ser>
          <c:idx val="2"/>
          <c:order val="2"/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2'!$A$7:$A$52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2'!$AN$7:$AN$52</c:f>
              <c:numCache>
                <c:formatCode>0.000_ </c:formatCode>
                <c:ptCount val="46"/>
                <c:pt idx="0">
                  <c:v>1.0</c:v>
                </c:pt>
                <c:pt idx="1">
                  <c:v>0.886004392755554</c:v>
                </c:pt>
                <c:pt idx="2">
                  <c:v>0.805746588413207</c:v>
                </c:pt>
                <c:pt idx="3">
                  <c:v>0.696287761494977</c:v>
                </c:pt>
                <c:pt idx="4">
                  <c:v>0.572354444964534</c:v>
                </c:pt>
                <c:pt idx="5">
                  <c:v>0.448097072696504</c:v>
                </c:pt>
                <c:pt idx="6">
                  <c:v>0.334209484031253</c:v>
                </c:pt>
                <c:pt idx="7">
                  <c:v>0.236452669859216</c:v>
                </c:pt>
                <c:pt idx="8">
                  <c:v>0.161019695387607</c:v>
                </c:pt>
                <c:pt idx="9">
                  <c:v>0.107190436755122</c:v>
                </c:pt>
                <c:pt idx="10">
                  <c:v>0.0727325099917186</c:v>
                </c:pt>
                <c:pt idx="11">
                  <c:v>0.05213696755842</c:v>
                </c:pt>
                <c:pt idx="12">
                  <c:v>0.0413351096388579</c:v>
                </c:pt>
                <c:pt idx="13">
                  <c:v>0.0360421992582724</c:v>
                </c:pt>
                <c:pt idx="14">
                  <c:v>0.0333777409714471</c:v>
                </c:pt>
                <c:pt idx="15">
                  <c:v>0.0324775861448169</c:v>
                </c:pt>
                <c:pt idx="16">
                  <c:v>0.0320455118280344</c:v>
                </c:pt>
                <c:pt idx="17">
                  <c:v>0.0315414251251215</c:v>
                </c:pt>
                <c:pt idx="18">
                  <c:v>0.0315054189320563</c:v>
                </c:pt>
                <c:pt idx="19">
                  <c:v>0.0313613941597955</c:v>
                </c:pt>
                <c:pt idx="20">
                  <c:v>0.0313613941597955</c:v>
                </c:pt>
                <c:pt idx="21">
                  <c:v>0.0310373384222086</c:v>
                </c:pt>
                <c:pt idx="22">
                  <c:v>0.0310373384222086</c:v>
                </c:pt>
                <c:pt idx="23">
                  <c:v>0.0308933136499478</c:v>
                </c:pt>
                <c:pt idx="24">
                  <c:v>0.031109350808339</c:v>
                </c:pt>
                <c:pt idx="25">
                  <c:v>0.030749288877687</c:v>
                </c:pt>
                <c:pt idx="26">
                  <c:v>0.0306052641054261</c:v>
                </c:pt>
                <c:pt idx="27">
                  <c:v>0.0306412702984913</c:v>
                </c:pt>
                <c:pt idx="28">
                  <c:v>0.0306772764915565</c:v>
                </c:pt>
                <c:pt idx="29">
                  <c:v>0.0304972455262305</c:v>
                </c:pt>
                <c:pt idx="30">
                  <c:v>0.0303532207539697</c:v>
                </c:pt>
                <c:pt idx="31">
                  <c:v>0.0303172145609045</c:v>
                </c:pt>
                <c:pt idx="32">
                  <c:v>0.0303172145609045</c:v>
                </c:pt>
                <c:pt idx="33">
                  <c:v>0.0303532207539697</c:v>
                </c:pt>
                <c:pt idx="34">
                  <c:v>0.0302452021747741</c:v>
                </c:pt>
                <c:pt idx="35">
                  <c:v>0.0303172145609045</c:v>
                </c:pt>
                <c:pt idx="36">
                  <c:v>0.0302091959817088</c:v>
                </c:pt>
                <c:pt idx="37">
                  <c:v>0.0299211464371872</c:v>
                </c:pt>
                <c:pt idx="38">
                  <c:v>0.0300291650163828</c:v>
                </c:pt>
                <c:pt idx="39">
                  <c:v>0.029885140244122</c:v>
                </c:pt>
                <c:pt idx="40">
                  <c:v>0.0299211464371872</c:v>
                </c:pt>
                <c:pt idx="41">
                  <c:v>0.0297411154718612</c:v>
                </c:pt>
                <c:pt idx="42">
                  <c:v>0.0297051092787959</c:v>
                </c:pt>
                <c:pt idx="43">
                  <c:v>0.0298131278579916</c:v>
                </c:pt>
                <c:pt idx="44">
                  <c:v>0.0295970906996003</c:v>
                </c:pt>
                <c:pt idx="45">
                  <c:v>0.0296691030857307</c:v>
                </c:pt>
              </c:numCache>
            </c:numRef>
          </c:yVal>
          <c:smooth val="0"/>
        </c:ser>
        <c:ser>
          <c:idx val="3"/>
          <c:order val="3"/>
          <c:spPr>
            <a:ln w="28575">
              <a:noFill/>
            </a:ln>
          </c:spPr>
          <c:marker>
            <c:symbol val="circle"/>
            <c:size val="3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2'!$A$7:$A$52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2'!$AO$7:$AO$52</c:f>
              <c:numCache>
                <c:formatCode>0.000_ </c:formatCode>
                <c:ptCount val="46"/>
                <c:pt idx="0">
                  <c:v>1.0</c:v>
                </c:pt>
                <c:pt idx="1">
                  <c:v>0.821239002399476</c:v>
                </c:pt>
                <c:pt idx="2">
                  <c:v>0.701410601323348</c:v>
                </c:pt>
                <c:pt idx="3">
                  <c:v>0.556714898567585</c:v>
                </c:pt>
                <c:pt idx="4">
                  <c:v>0.413618846797062</c:v>
                </c:pt>
                <c:pt idx="5">
                  <c:v>0.285210499527376</c:v>
                </c:pt>
                <c:pt idx="6">
                  <c:v>0.184177997527812</c:v>
                </c:pt>
                <c:pt idx="7">
                  <c:v>0.113211662909911</c:v>
                </c:pt>
                <c:pt idx="8">
                  <c:v>0.0705664218715916</c:v>
                </c:pt>
                <c:pt idx="9">
                  <c:v>0.0483530865992874</c:v>
                </c:pt>
                <c:pt idx="10">
                  <c:v>0.03828255653312</c:v>
                </c:pt>
                <c:pt idx="11">
                  <c:v>0.0343561404784411</c:v>
                </c:pt>
                <c:pt idx="12">
                  <c:v>0.0330836908310914</c:v>
                </c:pt>
                <c:pt idx="13">
                  <c:v>0.0324656438595216</c:v>
                </c:pt>
                <c:pt idx="14">
                  <c:v>0.0320657311132117</c:v>
                </c:pt>
                <c:pt idx="15">
                  <c:v>0.0317385297753217</c:v>
                </c:pt>
                <c:pt idx="16">
                  <c:v>0.0315931069584818</c:v>
                </c:pt>
                <c:pt idx="17">
                  <c:v>0.0313749727332218</c:v>
                </c:pt>
                <c:pt idx="18">
                  <c:v>0.0315203955500618</c:v>
                </c:pt>
                <c:pt idx="19">
                  <c:v>0.0313749727332218</c:v>
                </c:pt>
                <c:pt idx="20">
                  <c:v>0.0312659056205919</c:v>
                </c:pt>
                <c:pt idx="21">
                  <c:v>0.0311568385079619</c:v>
                </c:pt>
                <c:pt idx="22">
                  <c:v>0.0310114156911219</c:v>
                </c:pt>
                <c:pt idx="23">
                  <c:v>0.030938704282702</c:v>
                </c:pt>
                <c:pt idx="24">
                  <c:v>0.0310477713953319</c:v>
                </c:pt>
                <c:pt idx="25">
                  <c:v>0.0309750599869119</c:v>
                </c:pt>
                <c:pt idx="26">
                  <c:v>0.0309750599869119</c:v>
                </c:pt>
                <c:pt idx="27">
                  <c:v>0.030902348578492</c:v>
                </c:pt>
                <c:pt idx="28">
                  <c:v>0.030865992874282</c:v>
                </c:pt>
                <c:pt idx="29">
                  <c:v>0.030756925761652</c:v>
                </c:pt>
                <c:pt idx="30">
                  <c:v>0.030756925761652</c:v>
                </c:pt>
                <c:pt idx="31">
                  <c:v>0.030720570057442</c:v>
                </c:pt>
                <c:pt idx="32">
                  <c:v>0.030829637170072</c:v>
                </c:pt>
                <c:pt idx="33">
                  <c:v>0.030756925761652</c:v>
                </c:pt>
                <c:pt idx="34">
                  <c:v>0.0303570130153421</c:v>
                </c:pt>
                <c:pt idx="35">
                  <c:v>0.030684214353232</c:v>
                </c:pt>
                <c:pt idx="36">
                  <c:v>0.0305387915363921</c:v>
                </c:pt>
                <c:pt idx="37">
                  <c:v>0.0305387915363921</c:v>
                </c:pt>
                <c:pt idx="38">
                  <c:v>0.0304660801279721</c:v>
                </c:pt>
                <c:pt idx="39">
                  <c:v>0.0303206573111321</c:v>
                </c:pt>
                <c:pt idx="40">
                  <c:v>0.0302115901985021</c:v>
                </c:pt>
                <c:pt idx="41">
                  <c:v>0.0304297244237621</c:v>
                </c:pt>
                <c:pt idx="42">
                  <c:v>0.0302843016069221</c:v>
                </c:pt>
                <c:pt idx="43">
                  <c:v>0.0303933687195521</c:v>
                </c:pt>
                <c:pt idx="44">
                  <c:v>0.0302479459027121</c:v>
                </c:pt>
                <c:pt idx="45">
                  <c:v>0.0303570130153421</c:v>
                </c:pt>
              </c:numCache>
            </c:numRef>
          </c:yVal>
          <c:smooth val="0"/>
        </c:ser>
        <c:ser>
          <c:idx val="8"/>
          <c:order val="4"/>
          <c:spPr>
            <a:ln w="3175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'データ処理シート No. 4'!$A$6:$A$51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4'!$C$6:$C$51</c:f>
              <c:numCache>
                <c:formatCode>0.0000_ </c:formatCode>
                <c:ptCount val="46"/>
                <c:pt idx="0">
                  <c:v>1.0</c:v>
                </c:pt>
                <c:pt idx="1">
                  <c:v>0.980886140016295</c:v>
                </c:pt>
                <c:pt idx="2">
                  <c:v>0.981798750148178</c:v>
                </c:pt>
                <c:pt idx="3">
                  <c:v>0.976241235348349</c:v>
                </c:pt>
                <c:pt idx="4">
                  <c:v>0.966328471721478</c:v>
                </c:pt>
                <c:pt idx="5">
                  <c:v>0.932415862345157</c:v>
                </c:pt>
                <c:pt idx="6">
                  <c:v>0.796267280231768</c:v>
                </c:pt>
                <c:pt idx="7">
                  <c:v>0.597431373636583</c:v>
                </c:pt>
                <c:pt idx="8">
                  <c:v>0.404784089520715</c:v>
                </c:pt>
                <c:pt idx="9">
                  <c:v>0.249955019304464</c:v>
                </c:pt>
                <c:pt idx="10">
                  <c:v>0.141805381624876</c:v>
                </c:pt>
                <c:pt idx="11">
                  <c:v>0.0785966053562621</c:v>
                </c:pt>
                <c:pt idx="12">
                  <c:v>0.0487680893911308</c:v>
                </c:pt>
                <c:pt idx="13">
                  <c:v>0.0372462873657154</c:v>
                </c:pt>
                <c:pt idx="14">
                  <c:v>0.033365227599081</c:v>
                </c:pt>
                <c:pt idx="15">
                  <c:v>0.032051930503026</c:v>
                </c:pt>
                <c:pt idx="16">
                  <c:v>0.0317023164388857</c:v>
                </c:pt>
                <c:pt idx="17">
                  <c:v>0.0314274374999591</c:v>
                </c:pt>
                <c:pt idx="18">
                  <c:v>0.031243802647372</c:v>
                </c:pt>
                <c:pt idx="19">
                  <c:v>0.0312611124796036</c:v>
                </c:pt>
                <c:pt idx="20">
                  <c:v>0.0311710655183822</c:v>
                </c:pt>
                <c:pt idx="21">
                  <c:v>0.0311148554500329</c:v>
                </c:pt>
                <c:pt idx="22">
                  <c:v>0.0310608948339533</c:v>
                </c:pt>
                <c:pt idx="23">
                  <c:v>0.0309404758240151</c:v>
                </c:pt>
                <c:pt idx="24">
                  <c:v>0.0309402328804843</c:v>
                </c:pt>
                <c:pt idx="25">
                  <c:v>0.0308946478582634</c:v>
                </c:pt>
                <c:pt idx="26">
                  <c:v>0.0307940024629434</c:v>
                </c:pt>
                <c:pt idx="27">
                  <c:v>0.0306464085270143</c:v>
                </c:pt>
                <c:pt idx="28">
                  <c:v>0.0306644393942623</c:v>
                </c:pt>
                <c:pt idx="29">
                  <c:v>0.0307293342463228</c:v>
                </c:pt>
                <c:pt idx="30">
                  <c:v>0.0306283387424137</c:v>
                </c:pt>
                <c:pt idx="31">
                  <c:v>0.0306013490261469</c:v>
                </c:pt>
                <c:pt idx="32">
                  <c:v>0.0305451389577975</c:v>
                </c:pt>
                <c:pt idx="33">
                  <c:v>0.0304906904532725</c:v>
                </c:pt>
                <c:pt idx="34">
                  <c:v>0.0305100600183027</c:v>
                </c:pt>
                <c:pt idx="35">
                  <c:v>0.0304177038696209</c:v>
                </c:pt>
                <c:pt idx="36">
                  <c:v>0.0303335647171033</c:v>
                </c:pt>
                <c:pt idx="37">
                  <c:v>0.0302875658483345</c:v>
                </c:pt>
                <c:pt idx="38">
                  <c:v>0.0302880479425882</c:v>
                </c:pt>
                <c:pt idx="39">
                  <c:v>0.0303064146117185</c:v>
                </c:pt>
                <c:pt idx="40">
                  <c:v>0.0302974537613158</c:v>
                </c:pt>
                <c:pt idx="41">
                  <c:v>0.0302507955941051</c:v>
                </c:pt>
                <c:pt idx="42">
                  <c:v>0.0302239298579669</c:v>
                </c:pt>
                <c:pt idx="43">
                  <c:v>0.0301688669765047</c:v>
                </c:pt>
                <c:pt idx="44">
                  <c:v>0.0301509003541946</c:v>
                </c:pt>
                <c:pt idx="45">
                  <c:v>0.0300399775129723</c:v>
                </c:pt>
              </c:numCache>
            </c:numRef>
          </c:yVal>
          <c:smooth val="0"/>
        </c:ser>
        <c:ser>
          <c:idx val="9"/>
          <c:order val="5"/>
          <c:spPr>
            <a:ln w="3175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'データ処理シート No. 4'!$A$6:$A$51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4'!$F$6:$F$51</c:f>
              <c:numCache>
                <c:formatCode>0.0000_ </c:formatCode>
                <c:ptCount val="46"/>
                <c:pt idx="0">
                  <c:v>1.0</c:v>
                </c:pt>
                <c:pt idx="1">
                  <c:v>0.987335779505021</c:v>
                </c:pt>
                <c:pt idx="2">
                  <c:v>0.989029648594028</c:v>
                </c:pt>
                <c:pt idx="3">
                  <c:v>0.986660666111892</c:v>
                </c:pt>
                <c:pt idx="4">
                  <c:v>0.988333154331232</c:v>
                </c:pt>
                <c:pt idx="5">
                  <c:v>0.987465250656021</c:v>
                </c:pt>
                <c:pt idx="6">
                  <c:v>0.986445867277293</c:v>
                </c:pt>
                <c:pt idx="7">
                  <c:v>0.985867951432382</c:v>
                </c:pt>
                <c:pt idx="8">
                  <c:v>0.986256242340082</c:v>
                </c:pt>
                <c:pt idx="9">
                  <c:v>0.987113910332471</c:v>
                </c:pt>
                <c:pt idx="10">
                  <c:v>0.986188896226656</c:v>
                </c:pt>
                <c:pt idx="11">
                  <c:v>0.985174380948708</c:v>
                </c:pt>
                <c:pt idx="12">
                  <c:v>0.984542024813187</c:v>
                </c:pt>
                <c:pt idx="13">
                  <c:v>0.986375271316542</c:v>
                </c:pt>
                <c:pt idx="14">
                  <c:v>0.986504438061061</c:v>
                </c:pt>
                <c:pt idx="15">
                  <c:v>0.984915202661895</c:v>
                </c:pt>
                <c:pt idx="16">
                  <c:v>0.983816467536038</c:v>
                </c:pt>
                <c:pt idx="17">
                  <c:v>0.982235834532109</c:v>
                </c:pt>
                <c:pt idx="18">
                  <c:v>0.980886645221966</c:v>
                </c:pt>
                <c:pt idx="19">
                  <c:v>0.978720359928037</c:v>
                </c:pt>
                <c:pt idx="20">
                  <c:v>0.972369026506293</c:v>
                </c:pt>
                <c:pt idx="21">
                  <c:v>0.957401925382612</c:v>
                </c:pt>
                <c:pt idx="22">
                  <c:v>0.873117527809417</c:v>
                </c:pt>
                <c:pt idx="23">
                  <c:v>0.640777231956223</c:v>
                </c:pt>
                <c:pt idx="24">
                  <c:v>0.404804218678563</c:v>
                </c:pt>
                <c:pt idx="25">
                  <c:v>0.229174691725437</c:v>
                </c:pt>
                <c:pt idx="26">
                  <c:v>0.120022701970035</c:v>
                </c:pt>
                <c:pt idx="27">
                  <c:v>0.0648652042353324</c:v>
                </c:pt>
                <c:pt idx="28">
                  <c:v>0.0422329539673425</c:v>
                </c:pt>
                <c:pt idx="29">
                  <c:v>0.0343567295170094</c:v>
                </c:pt>
                <c:pt idx="30">
                  <c:v>0.0318284493248231</c:v>
                </c:pt>
                <c:pt idx="31">
                  <c:v>0.0310632475394085</c:v>
                </c:pt>
                <c:pt idx="32">
                  <c:v>0.0307585552341157</c:v>
                </c:pt>
                <c:pt idx="33">
                  <c:v>0.0307038869412866</c:v>
                </c:pt>
                <c:pt idx="34">
                  <c:v>0.0306112495525413</c:v>
                </c:pt>
                <c:pt idx="35">
                  <c:v>0.0305008306408265</c:v>
                </c:pt>
                <c:pt idx="36">
                  <c:v>0.0305563860573699</c:v>
                </c:pt>
                <c:pt idx="37">
                  <c:v>0.030574177946665</c:v>
                </c:pt>
                <c:pt idx="38">
                  <c:v>0.0305291163977979</c:v>
                </c:pt>
                <c:pt idx="39">
                  <c:v>0.0303990976920571</c:v>
                </c:pt>
                <c:pt idx="40">
                  <c:v>0.0304366549483881</c:v>
                </c:pt>
                <c:pt idx="41">
                  <c:v>0.0302620153925692</c:v>
                </c:pt>
                <c:pt idx="42">
                  <c:v>0.0303066717560252</c:v>
                </c:pt>
                <c:pt idx="43">
                  <c:v>0.0302803104971591</c:v>
                </c:pt>
                <c:pt idx="44">
                  <c:v>0.0302333947774265</c:v>
                </c:pt>
                <c:pt idx="45">
                  <c:v>0.030289614026267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41874320"/>
        <c:axId val="1741878112"/>
      </c:scatterChart>
      <c:valAx>
        <c:axId val="1741874320"/>
        <c:scaling>
          <c:orientation val="minMax"/>
          <c:max val="90.0"/>
          <c:min val="0.0"/>
        </c:scaling>
        <c:delete val="1"/>
        <c:axPos val="b"/>
        <c:numFmt formatCode="General" sourceLinked="1"/>
        <c:majorTickMark val="out"/>
        <c:minorTickMark val="none"/>
        <c:tickLblPos val="nextTo"/>
        <c:crossAx val="1741878112"/>
        <c:crosses val="autoZero"/>
        <c:crossBetween val="midCat"/>
      </c:valAx>
      <c:valAx>
        <c:axId val="1741878112"/>
        <c:scaling>
          <c:orientation val="minMax"/>
        </c:scaling>
        <c:delete val="1"/>
        <c:axPos val="l"/>
        <c:numFmt formatCode="0.000_ " sourceLinked="1"/>
        <c:majorTickMark val="out"/>
        <c:minorTickMark val="none"/>
        <c:tickLblPos val="nextTo"/>
        <c:crossAx val="1741874320"/>
        <c:crosses val="autoZero"/>
        <c:crossBetween val="midCat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/>
    <c:pageMargins b="0.75" l="0.7" r="0.7" t="0.75" header="0.512" footer="0.512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0738637900552717"/>
          <c:y val="0.126213741815057"/>
          <c:w val="0.857956330642001"/>
          <c:h val="0.757282450890344"/>
        </c:manualLayout>
      </c:layout>
      <c:scatterChart>
        <c:scatterStyle val="lineMarker"/>
        <c:varyColors val="0"/>
        <c:ser>
          <c:idx val="8"/>
          <c:order val="0"/>
          <c:spPr>
            <a:ln w="3175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'データ処理シート No. 4'!$A$6:$A$51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4'!$C$6:$C$51</c:f>
              <c:numCache>
                <c:formatCode>0.0000_ </c:formatCode>
                <c:ptCount val="46"/>
                <c:pt idx="0">
                  <c:v>1.0</c:v>
                </c:pt>
                <c:pt idx="1">
                  <c:v>0.980886140016295</c:v>
                </c:pt>
                <c:pt idx="2">
                  <c:v>0.981798750148178</c:v>
                </c:pt>
                <c:pt idx="3">
                  <c:v>0.976241235348349</c:v>
                </c:pt>
                <c:pt idx="4">
                  <c:v>0.966328471721478</c:v>
                </c:pt>
                <c:pt idx="5">
                  <c:v>0.932415862345157</c:v>
                </c:pt>
                <c:pt idx="6">
                  <c:v>0.796267280231768</c:v>
                </c:pt>
                <c:pt idx="7">
                  <c:v>0.597431373636583</c:v>
                </c:pt>
                <c:pt idx="8">
                  <c:v>0.404784089520715</c:v>
                </c:pt>
                <c:pt idx="9">
                  <c:v>0.249955019304464</c:v>
                </c:pt>
                <c:pt idx="10">
                  <c:v>0.141805381624876</c:v>
                </c:pt>
                <c:pt idx="11">
                  <c:v>0.0785966053562621</c:v>
                </c:pt>
                <c:pt idx="12">
                  <c:v>0.0487680893911308</c:v>
                </c:pt>
                <c:pt idx="13">
                  <c:v>0.0372462873657154</c:v>
                </c:pt>
                <c:pt idx="14">
                  <c:v>0.033365227599081</c:v>
                </c:pt>
                <c:pt idx="15">
                  <c:v>0.032051930503026</c:v>
                </c:pt>
                <c:pt idx="16">
                  <c:v>0.0317023164388857</c:v>
                </c:pt>
                <c:pt idx="17">
                  <c:v>0.0314274374999591</c:v>
                </c:pt>
                <c:pt idx="18">
                  <c:v>0.031243802647372</c:v>
                </c:pt>
                <c:pt idx="19">
                  <c:v>0.0312611124796036</c:v>
                </c:pt>
                <c:pt idx="20">
                  <c:v>0.0311710655183822</c:v>
                </c:pt>
                <c:pt idx="21">
                  <c:v>0.0311148554500329</c:v>
                </c:pt>
                <c:pt idx="22">
                  <c:v>0.0310608948339533</c:v>
                </c:pt>
                <c:pt idx="23">
                  <c:v>0.0309404758240151</c:v>
                </c:pt>
                <c:pt idx="24">
                  <c:v>0.0309402328804843</c:v>
                </c:pt>
                <c:pt idx="25">
                  <c:v>0.0308946478582634</c:v>
                </c:pt>
                <c:pt idx="26">
                  <c:v>0.0307940024629434</c:v>
                </c:pt>
                <c:pt idx="27">
                  <c:v>0.0306464085270143</c:v>
                </c:pt>
                <c:pt idx="28">
                  <c:v>0.0306644393942623</c:v>
                </c:pt>
                <c:pt idx="29">
                  <c:v>0.0307293342463228</c:v>
                </c:pt>
                <c:pt idx="30">
                  <c:v>0.0306283387424137</c:v>
                </c:pt>
                <c:pt idx="31">
                  <c:v>0.0306013490261469</c:v>
                </c:pt>
                <c:pt idx="32">
                  <c:v>0.0305451389577975</c:v>
                </c:pt>
                <c:pt idx="33">
                  <c:v>0.0304906904532725</c:v>
                </c:pt>
                <c:pt idx="34">
                  <c:v>0.0305100600183027</c:v>
                </c:pt>
                <c:pt idx="35">
                  <c:v>0.0304177038696209</c:v>
                </c:pt>
                <c:pt idx="36">
                  <c:v>0.0303335647171033</c:v>
                </c:pt>
                <c:pt idx="37">
                  <c:v>0.0302875658483345</c:v>
                </c:pt>
                <c:pt idx="38">
                  <c:v>0.0302880479425882</c:v>
                </c:pt>
                <c:pt idx="39">
                  <c:v>0.0303064146117185</c:v>
                </c:pt>
                <c:pt idx="40">
                  <c:v>0.0302974537613158</c:v>
                </c:pt>
                <c:pt idx="41">
                  <c:v>0.0302507955941051</c:v>
                </c:pt>
                <c:pt idx="42">
                  <c:v>0.0302239298579669</c:v>
                </c:pt>
                <c:pt idx="43">
                  <c:v>0.0301688669765047</c:v>
                </c:pt>
                <c:pt idx="44">
                  <c:v>0.0301509003541946</c:v>
                </c:pt>
                <c:pt idx="45">
                  <c:v>0.0300399775129723</c:v>
                </c:pt>
              </c:numCache>
            </c:numRef>
          </c:yVal>
          <c:smooth val="0"/>
        </c:ser>
        <c:ser>
          <c:idx val="9"/>
          <c:order val="1"/>
          <c:spPr>
            <a:ln w="3175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'データ処理シート No. 4'!$A$6:$A$51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4'!$F$6:$F$51</c:f>
              <c:numCache>
                <c:formatCode>0.0000_ </c:formatCode>
                <c:ptCount val="46"/>
                <c:pt idx="0">
                  <c:v>1.0</c:v>
                </c:pt>
                <c:pt idx="1">
                  <c:v>0.987335779505021</c:v>
                </c:pt>
                <c:pt idx="2">
                  <c:v>0.989029648594028</c:v>
                </c:pt>
                <c:pt idx="3">
                  <c:v>0.986660666111892</c:v>
                </c:pt>
                <c:pt idx="4">
                  <c:v>0.988333154331232</c:v>
                </c:pt>
                <c:pt idx="5">
                  <c:v>0.987465250656021</c:v>
                </c:pt>
                <c:pt idx="6">
                  <c:v>0.986445867277293</c:v>
                </c:pt>
                <c:pt idx="7">
                  <c:v>0.985867951432382</c:v>
                </c:pt>
                <c:pt idx="8">
                  <c:v>0.986256242340082</c:v>
                </c:pt>
                <c:pt idx="9">
                  <c:v>0.987113910332471</c:v>
                </c:pt>
                <c:pt idx="10">
                  <c:v>0.986188896226656</c:v>
                </c:pt>
                <c:pt idx="11">
                  <c:v>0.985174380948708</c:v>
                </c:pt>
                <c:pt idx="12">
                  <c:v>0.984542024813187</c:v>
                </c:pt>
                <c:pt idx="13">
                  <c:v>0.986375271316542</c:v>
                </c:pt>
                <c:pt idx="14">
                  <c:v>0.986504438061061</c:v>
                </c:pt>
                <c:pt idx="15">
                  <c:v>0.984915202661895</c:v>
                </c:pt>
                <c:pt idx="16">
                  <c:v>0.983816467536038</c:v>
                </c:pt>
                <c:pt idx="17">
                  <c:v>0.982235834532109</c:v>
                </c:pt>
                <c:pt idx="18">
                  <c:v>0.980886645221966</c:v>
                </c:pt>
                <c:pt idx="19">
                  <c:v>0.978720359928037</c:v>
                </c:pt>
                <c:pt idx="20">
                  <c:v>0.972369026506293</c:v>
                </c:pt>
                <c:pt idx="21">
                  <c:v>0.957401925382612</c:v>
                </c:pt>
                <c:pt idx="22">
                  <c:v>0.873117527809417</c:v>
                </c:pt>
                <c:pt idx="23">
                  <c:v>0.640777231956223</c:v>
                </c:pt>
                <c:pt idx="24">
                  <c:v>0.404804218678563</c:v>
                </c:pt>
                <c:pt idx="25">
                  <c:v>0.229174691725437</c:v>
                </c:pt>
                <c:pt idx="26">
                  <c:v>0.120022701970035</c:v>
                </c:pt>
                <c:pt idx="27">
                  <c:v>0.0648652042353324</c:v>
                </c:pt>
                <c:pt idx="28">
                  <c:v>0.0422329539673425</c:v>
                </c:pt>
                <c:pt idx="29">
                  <c:v>0.0343567295170094</c:v>
                </c:pt>
                <c:pt idx="30">
                  <c:v>0.0318284493248231</c:v>
                </c:pt>
                <c:pt idx="31">
                  <c:v>0.0310632475394085</c:v>
                </c:pt>
                <c:pt idx="32">
                  <c:v>0.0307585552341157</c:v>
                </c:pt>
                <c:pt idx="33">
                  <c:v>0.0307038869412866</c:v>
                </c:pt>
                <c:pt idx="34">
                  <c:v>0.0306112495525413</c:v>
                </c:pt>
                <c:pt idx="35">
                  <c:v>0.0305008306408265</c:v>
                </c:pt>
                <c:pt idx="36">
                  <c:v>0.0305563860573699</c:v>
                </c:pt>
                <c:pt idx="37">
                  <c:v>0.030574177946665</c:v>
                </c:pt>
                <c:pt idx="38">
                  <c:v>0.0305291163977979</c:v>
                </c:pt>
                <c:pt idx="39">
                  <c:v>0.0303990976920571</c:v>
                </c:pt>
                <c:pt idx="40">
                  <c:v>0.0304366549483881</c:v>
                </c:pt>
                <c:pt idx="41">
                  <c:v>0.0302620153925692</c:v>
                </c:pt>
                <c:pt idx="42">
                  <c:v>0.0303066717560252</c:v>
                </c:pt>
                <c:pt idx="43">
                  <c:v>0.0302803104971591</c:v>
                </c:pt>
                <c:pt idx="44">
                  <c:v>0.0302333947774265</c:v>
                </c:pt>
                <c:pt idx="45">
                  <c:v>0.030289614026267</c:v>
                </c:pt>
              </c:numCache>
            </c:numRef>
          </c:yVal>
          <c:smooth val="0"/>
        </c:ser>
        <c:ser>
          <c:idx val="0"/>
          <c:order val="2"/>
          <c:spPr>
            <a:ln w="28575">
              <a:noFill/>
            </a:ln>
          </c:spPr>
          <c:marker>
            <c:symbol val="square"/>
            <c:size val="3"/>
            <c:spPr>
              <a:solidFill>
                <a:schemeClr val="tx1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2'!$A$7:$A$52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2'!$AP$7:$AP$52</c:f>
              <c:numCache>
                <c:formatCode>0.000_ </c:formatCode>
                <c:ptCount val="46"/>
                <c:pt idx="0">
                  <c:v>1.0</c:v>
                </c:pt>
                <c:pt idx="1">
                  <c:v>0.980423299966757</c:v>
                </c:pt>
                <c:pt idx="2">
                  <c:v>0.982122409780963</c:v>
                </c:pt>
                <c:pt idx="3">
                  <c:v>0.978391755623684</c:v>
                </c:pt>
                <c:pt idx="4">
                  <c:v>0.981162043364237</c:v>
                </c:pt>
                <c:pt idx="5">
                  <c:v>0.980571048646253</c:v>
                </c:pt>
                <c:pt idx="6">
                  <c:v>0.980349425627008</c:v>
                </c:pt>
                <c:pt idx="7">
                  <c:v>0.980312488457134</c:v>
                </c:pt>
                <c:pt idx="8">
                  <c:v>0.977763823735825</c:v>
                </c:pt>
                <c:pt idx="9">
                  <c:v>0.979795368078898</c:v>
                </c:pt>
                <c:pt idx="10">
                  <c:v>0.980681860155875</c:v>
                </c:pt>
                <c:pt idx="11">
                  <c:v>0.980127802607764</c:v>
                </c:pt>
                <c:pt idx="12">
                  <c:v>0.977800760905699</c:v>
                </c:pt>
                <c:pt idx="13">
                  <c:v>0.979019687511543</c:v>
                </c:pt>
                <c:pt idx="14">
                  <c:v>0.978465629963432</c:v>
                </c:pt>
                <c:pt idx="15">
                  <c:v>0.979610682229527</c:v>
                </c:pt>
                <c:pt idx="16">
                  <c:v>0.978207069774314</c:v>
                </c:pt>
                <c:pt idx="17">
                  <c:v>0.976877331658848</c:v>
                </c:pt>
                <c:pt idx="18">
                  <c:v>0.976360211280612</c:v>
                </c:pt>
                <c:pt idx="19">
                  <c:v>0.977837698075573</c:v>
                </c:pt>
                <c:pt idx="20">
                  <c:v>0.976212462601115</c:v>
                </c:pt>
                <c:pt idx="21">
                  <c:v>0.976877331658848</c:v>
                </c:pt>
                <c:pt idx="22">
                  <c:v>0.977172829017841</c:v>
                </c:pt>
                <c:pt idx="23">
                  <c:v>0.977394452037085</c:v>
                </c:pt>
                <c:pt idx="24">
                  <c:v>0.977098954678093</c:v>
                </c:pt>
                <c:pt idx="25">
                  <c:v>0.976397148450486</c:v>
                </c:pt>
                <c:pt idx="26">
                  <c:v>0.976471022790234</c:v>
                </c:pt>
                <c:pt idx="27">
                  <c:v>0.977172829017841</c:v>
                </c:pt>
                <c:pt idx="28">
                  <c:v>0.977505263546707</c:v>
                </c:pt>
                <c:pt idx="29">
                  <c:v>0.976581834299856</c:v>
                </c:pt>
                <c:pt idx="30">
                  <c:v>0.975289033354264</c:v>
                </c:pt>
                <c:pt idx="31">
                  <c:v>0.976655708639604</c:v>
                </c:pt>
                <c:pt idx="32">
                  <c:v>0.975658405053005</c:v>
                </c:pt>
                <c:pt idx="33">
                  <c:v>0.975473719203635</c:v>
                </c:pt>
                <c:pt idx="34">
                  <c:v>0.973922358068925</c:v>
                </c:pt>
                <c:pt idx="35">
                  <c:v>0.97370073504968</c:v>
                </c:pt>
                <c:pt idx="36">
                  <c:v>0.973294426181066</c:v>
                </c:pt>
                <c:pt idx="37">
                  <c:v>0.973479112030436</c:v>
                </c:pt>
                <c:pt idx="38">
                  <c:v>0.969933143722528</c:v>
                </c:pt>
                <c:pt idx="39">
                  <c:v>0.969637646363536</c:v>
                </c:pt>
                <c:pt idx="40">
                  <c:v>0.96638717541462</c:v>
                </c:pt>
                <c:pt idx="41">
                  <c:v>0.965722306356887</c:v>
                </c:pt>
                <c:pt idx="42">
                  <c:v>0.962730395597089</c:v>
                </c:pt>
                <c:pt idx="43">
                  <c:v>0.960883537103387</c:v>
                </c:pt>
                <c:pt idx="44">
                  <c:v>0.957337568795479</c:v>
                </c:pt>
                <c:pt idx="45">
                  <c:v>0.95515827577291</c:v>
                </c:pt>
              </c:numCache>
            </c:numRef>
          </c:yVal>
          <c:smooth val="0"/>
        </c:ser>
        <c:ser>
          <c:idx val="1"/>
          <c:order val="3"/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2'!$A$7:$A$52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2'!$AQ$7:$AQ$52</c:f>
              <c:numCache>
                <c:formatCode>0.000_ </c:formatCode>
                <c:ptCount val="46"/>
                <c:pt idx="0">
                  <c:v>1.0</c:v>
                </c:pt>
                <c:pt idx="1">
                  <c:v>0.982528337304166</c:v>
                </c:pt>
                <c:pt idx="2">
                  <c:v>0.981517579958126</c:v>
                </c:pt>
                <c:pt idx="3">
                  <c:v>0.981661973864703</c:v>
                </c:pt>
                <c:pt idx="4">
                  <c:v>0.97902678506967</c:v>
                </c:pt>
                <c:pt idx="5">
                  <c:v>0.981950761677857</c:v>
                </c:pt>
                <c:pt idx="6">
                  <c:v>0.977691141433831</c:v>
                </c:pt>
                <c:pt idx="7">
                  <c:v>0.976896974947657</c:v>
                </c:pt>
                <c:pt idx="8">
                  <c:v>0.977366255144033</c:v>
                </c:pt>
                <c:pt idx="9">
                  <c:v>0.974370081582557</c:v>
                </c:pt>
                <c:pt idx="10">
                  <c:v>0.967475272543499</c:v>
                </c:pt>
                <c:pt idx="11">
                  <c:v>0.954046639231824</c:v>
                </c:pt>
                <c:pt idx="12">
                  <c:v>0.9418814526027</c:v>
                </c:pt>
                <c:pt idx="13">
                  <c:v>0.920799942242437</c:v>
                </c:pt>
                <c:pt idx="14">
                  <c:v>0.889646956898419</c:v>
                </c:pt>
                <c:pt idx="15">
                  <c:v>0.850010829542993</c:v>
                </c:pt>
                <c:pt idx="16">
                  <c:v>0.804310158111328</c:v>
                </c:pt>
                <c:pt idx="17">
                  <c:v>0.751570283734026</c:v>
                </c:pt>
                <c:pt idx="18">
                  <c:v>0.695220561692297</c:v>
                </c:pt>
                <c:pt idx="19">
                  <c:v>0.636199552378889</c:v>
                </c:pt>
                <c:pt idx="20">
                  <c:v>0.574110172550718</c:v>
                </c:pt>
                <c:pt idx="21">
                  <c:v>0.51389791350805</c:v>
                </c:pt>
                <c:pt idx="22">
                  <c:v>0.454371525521623</c:v>
                </c:pt>
                <c:pt idx="23">
                  <c:v>0.399068659302577</c:v>
                </c:pt>
                <c:pt idx="24">
                  <c:v>0.345029239766082</c:v>
                </c:pt>
                <c:pt idx="25">
                  <c:v>0.296837773445961</c:v>
                </c:pt>
                <c:pt idx="26">
                  <c:v>0.253483502996174</c:v>
                </c:pt>
                <c:pt idx="27">
                  <c:v>0.213594686304238</c:v>
                </c:pt>
                <c:pt idx="28">
                  <c:v>0.179987004548408</c:v>
                </c:pt>
                <c:pt idx="29">
                  <c:v>0.15060284455996</c:v>
                </c:pt>
                <c:pt idx="30">
                  <c:v>0.125730994152047</c:v>
                </c:pt>
                <c:pt idx="31">
                  <c:v>0.104829976175005</c:v>
                </c:pt>
                <c:pt idx="32">
                  <c:v>0.0880080860587683</c:v>
                </c:pt>
                <c:pt idx="33">
                  <c:v>0.0742906649339398</c:v>
                </c:pt>
                <c:pt idx="34">
                  <c:v>0.0630279402209227</c:v>
                </c:pt>
                <c:pt idx="35">
                  <c:v>0.0545086997328713</c:v>
                </c:pt>
                <c:pt idx="36">
                  <c:v>0.0480109739368999</c:v>
                </c:pt>
                <c:pt idx="37">
                  <c:v>0.0429932856833442</c:v>
                </c:pt>
                <c:pt idx="38">
                  <c:v>0.0393473395422713</c:v>
                </c:pt>
                <c:pt idx="39">
                  <c:v>0.0364594614107285</c:v>
                </c:pt>
                <c:pt idx="40">
                  <c:v>0.034257454335427</c:v>
                </c:pt>
                <c:pt idx="41">
                  <c:v>0.0329579091762328</c:v>
                </c:pt>
                <c:pt idx="42">
                  <c:v>0.0320915457367699</c:v>
                </c:pt>
                <c:pt idx="43">
                  <c:v>0.0311890838206628</c:v>
                </c:pt>
                <c:pt idx="44">
                  <c:v>0.0306837051476428</c:v>
                </c:pt>
                <c:pt idx="45">
                  <c:v>0.0303588188578442</c:v>
                </c:pt>
              </c:numCache>
            </c:numRef>
          </c:yVal>
          <c:smooth val="0"/>
        </c:ser>
        <c:ser>
          <c:idx val="2"/>
          <c:order val="4"/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2'!$A$7:$A$52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2'!$AR$7:$AR$52</c:f>
              <c:numCache>
                <c:formatCode>0.000_ </c:formatCode>
                <c:ptCount val="46"/>
                <c:pt idx="0">
                  <c:v>1.0</c:v>
                </c:pt>
                <c:pt idx="1">
                  <c:v>0.978574789186059</c:v>
                </c:pt>
                <c:pt idx="2">
                  <c:v>0.975172813144656</c:v>
                </c:pt>
                <c:pt idx="3">
                  <c:v>0.960153450834208</c:v>
                </c:pt>
                <c:pt idx="4">
                  <c:v>0.917266837971843</c:v>
                </c:pt>
                <c:pt idx="5">
                  <c:v>0.848105388874815</c:v>
                </c:pt>
                <c:pt idx="6">
                  <c:v>0.745828960225833</c:v>
                </c:pt>
                <c:pt idx="7">
                  <c:v>0.625058810756035</c:v>
                </c:pt>
                <c:pt idx="8">
                  <c:v>0.499113314755166</c:v>
                </c:pt>
                <c:pt idx="9">
                  <c:v>0.382722304657812</c:v>
                </c:pt>
                <c:pt idx="10">
                  <c:v>0.279685860084687</c:v>
                </c:pt>
                <c:pt idx="11">
                  <c:v>0.196228873366871</c:v>
                </c:pt>
                <c:pt idx="12">
                  <c:v>0.133654228945749</c:v>
                </c:pt>
                <c:pt idx="13">
                  <c:v>0.0901161738626904</c:v>
                </c:pt>
                <c:pt idx="14">
                  <c:v>0.0627917918280192</c:v>
                </c:pt>
                <c:pt idx="15">
                  <c:v>0.0468314574210126</c:v>
                </c:pt>
                <c:pt idx="16">
                  <c:v>0.0384350910209547</c:v>
                </c:pt>
                <c:pt idx="17">
                  <c:v>0.0342007165864428</c:v>
                </c:pt>
                <c:pt idx="18">
                  <c:v>0.0322463899243603</c:v>
                </c:pt>
                <c:pt idx="19">
                  <c:v>0.0313778002967681</c:v>
                </c:pt>
                <c:pt idx="20">
                  <c:v>0.030871123014006</c:v>
                </c:pt>
                <c:pt idx="21">
                  <c:v>0.030943505482972</c:v>
                </c:pt>
                <c:pt idx="22">
                  <c:v>0.0305092106691759</c:v>
                </c:pt>
                <c:pt idx="23">
                  <c:v>0.0305092106691759</c:v>
                </c:pt>
                <c:pt idx="24">
                  <c:v>0.0301472983243458</c:v>
                </c:pt>
                <c:pt idx="25">
                  <c:v>0.0303282544967609</c:v>
                </c:pt>
                <c:pt idx="26">
                  <c:v>0.0302196807933119</c:v>
                </c:pt>
                <c:pt idx="27">
                  <c:v>0.0300025333864138</c:v>
                </c:pt>
                <c:pt idx="28">
                  <c:v>0.0301111070898628</c:v>
                </c:pt>
                <c:pt idx="29">
                  <c:v>0.0300025333864138</c:v>
                </c:pt>
                <c:pt idx="30">
                  <c:v>0.0298939596829648</c:v>
                </c:pt>
                <c:pt idx="31">
                  <c:v>0.0299301509174478</c:v>
                </c:pt>
                <c:pt idx="32">
                  <c:v>0.0299301509174478</c:v>
                </c:pt>
                <c:pt idx="33">
                  <c:v>0.0298939596829648</c:v>
                </c:pt>
                <c:pt idx="34">
                  <c:v>0.0296768122760667</c:v>
                </c:pt>
                <c:pt idx="35">
                  <c:v>0.0297853859795158</c:v>
                </c:pt>
                <c:pt idx="36">
                  <c:v>0.0294958561036517</c:v>
                </c:pt>
                <c:pt idx="37">
                  <c:v>0.0297130035105497</c:v>
                </c:pt>
                <c:pt idx="38">
                  <c:v>0.0295320473381347</c:v>
                </c:pt>
                <c:pt idx="39">
                  <c:v>0.0294596648691687</c:v>
                </c:pt>
                <c:pt idx="40">
                  <c:v>0.0295320473381347</c:v>
                </c:pt>
                <c:pt idx="41">
                  <c:v>0.0294958561036517</c:v>
                </c:pt>
                <c:pt idx="42">
                  <c:v>0.0294958561036517</c:v>
                </c:pt>
                <c:pt idx="43">
                  <c:v>0.0293510911657197</c:v>
                </c:pt>
                <c:pt idx="44">
                  <c:v>0.0293510911657197</c:v>
                </c:pt>
                <c:pt idx="45">
                  <c:v>0.0294234736346857</c:v>
                </c:pt>
              </c:numCache>
            </c:numRef>
          </c:yVal>
          <c:smooth val="0"/>
        </c:ser>
        <c:ser>
          <c:idx val="3"/>
          <c:order val="5"/>
          <c:spPr>
            <a:ln w="28575">
              <a:noFill/>
            </a:ln>
          </c:spPr>
          <c:marker>
            <c:symbol val="circle"/>
            <c:size val="3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2'!$A$7:$A$52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2'!$AS$7:$AS$52</c:f>
              <c:numCache>
                <c:formatCode>0.000_ </c:formatCode>
                <c:ptCount val="46"/>
                <c:pt idx="0">
                  <c:v>1.0</c:v>
                </c:pt>
                <c:pt idx="1">
                  <c:v>0.911389153885668</c:v>
                </c:pt>
                <c:pt idx="2">
                  <c:v>0.820723563513613</c:v>
                </c:pt>
                <c:pt idx="3">
                  <c:v>0.685807587877009</c:v>
                </c:pt>
                <c:pt idx="4">
                  <c:v>0.537902693182652</c:v>
                </c:pt>
                <c:pt idx="5">
                  <c:v>0.392236002054744</c:v>
                </c:pt>
                <c:pt idx="6">
                  <c:v>0.268767887282601</c:v>
                </c:pt>
                <c:pt idx="7">
                  <c:v>0.171424378072943</c:v>
                </c:pt>
                <c:pt idx="8">
                  <c:v>0.105672561825787</c:v>
                </c:pt>
                <c:pt idx="9">
                  <c:v>0.0656417406619212</c:v>
                </c:pt>
                <c:pt idx="10">
                  <c:v>0.0454245248403904</c:v>
                </c:pt>
                <c:pt idx="11">
                  <c:v>0.0368019373303001</c:v>
                </c:pt>
                <c:pt idx="12">
                  <c:v>0.0331694430175387</c:v>
                </c:pt>
                <c:pt idx="13">
                  <c:v>0.0318852278564614</c:v>
                </c:pt>
                <c:pt idx="14">
                  <c:v>0.0314449255155207</c:v>
                </c:pt>
                <c:pt idx="15">
                  <c:v>0.03107800689807</c:v>
                </c:pt>
                <c:pt idx="16">
                  <c:v>0.0310046231745799</c:v>
                </c:pt>
                <c:pt idx="17">
                  <c:v>0.0310413150363249</c:v>
                </c:pt>
                <c:pt idx="18">
                  <c:v>0.0309312394510897</c:v>
                </c:pt>
                <c:pt idx="19">
                  <c:v>0.0308578557275996</c:v>
                </c:pt>
                <c:pt idx="20">
                  <c:v>0.0307110882806194</c:v>
                </c:pt>
                <c:pt idx="21">
                  <c:v>0.0306743964188743</c:v>
                </c:pt>
                <c:pt idx="22">
                  <c:v>0.0307844720041095</c:v>
                </c:pt>
                <c:pt idx="23">
                  <c:v>0.030490937110149</c:v>
                </c:pt>
                <c:pt idx="24">
                  <c:v>0.0304542452484039</c:v>
                </c:pt>
                <c:pt idx="25">
                  <c:v>0.0303808615249138</c:v>
                </c:pt>
                <c:pt idx="26">
                  <c:v>0.0303808615249138</c:v>
                </c:pt>
                <c:pt idx="27">
                  <c:v>0.0302707859396786</c:v>
                </c:pt>
                <c:pt idx="28">
                  <c:v>0.0301607103544434</c:v>
                </c:pt>
                <c:pt idx="29">
                  <c:v>0.0303808615249138</c:v>
                </c:pt>
                <c:pt idx="30">
                  <c:v>0.0300506347692082</c:v>
                </c:pt>
                <c:pt idx="31">
                  <c:v>0.0301607103544434</c:v>
                </c:pt>
                <c:pt idx="32">
                  <c:v>0.0302340940779335</c:v>
                </c:pt>
                <c:pt idx="33">
                  <c:v>0.0301240184926983</c:v>
                </c:pt>
                <c:pt idx="34">
                  <c:v>0.0299038673222279</c:v>
                </c:pt>
                <c:pt idx="35">
                  <c:v>0.0301607103544434</c:v>
                </c:pt>
                <c:pt idx="36">
                  <c:v>0.0300506347692082</c:v>
                </c:pt>
                <c:pt idx="37">
                  <c:v>0.0300873266309533</c:v>
                </c:pt>
                <c:pt idx="38">
                  <c:v>0.0300873266309533</c:v>
                </c:pt>
                <c:pt idx="39">
                  <c:v>0.0300139429074631</c:v>
                </c:pt>
                <c:pt idx="40">
                  <c:v>0.0298671754604829</c:v>
                </c:pt>
                <c:pt idx="41">
                  <c:v>0.0297204080135026</c:v>
                </c:pt>
                <c:pt idx="42">
                  <c:v>0.0298671754604829</c:v>
                </c:pt>
                <c:pt idx="43">
                  <c:v>0.0299038673222279</c:v>
                </c:pt>
                <c:pt idx="44">
                  <c:v>0.0297937917369927</c:v>
                </c:pt>
                <c:pt idx="45">
                  <c:v>0.0299038673222279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41529376"/>
        <c:axId val="1741532656"/>
      </c:scatterChart>
      <c:valAx>
        <c:axId val="1741529376"/>
        <c:scaling>
          <c:orientation val="minMax"/>
          <c:max val="90.0"/>
          <c:min val="0.0"/>
        </c:scaling>
        <c:delete val="1"/>
        <c:axPos val="b"/>
        <c:numFmt formatCode="General" sourceLinked="1"/>
        <c:majorTickMark val="out"/>
        <c:minorTickMark val="none"/>
        <c:tickLblPos val="nextTo"/>
        <c:crossAx val="1741532656"/>
        <c:crosses val="autoZero"/>
        <c:crossBetween val="midCat"/>
      </c:valAx>
      <c:valAx>
        <c:axId val="1741532656"/>
        <c:scaling>
          <c:orientation val="minMax"/>
        </c:scaling>
        <c:delete val="1"/>
        <c:axPos val="l"/>
        <c:numFmt formatCode="0.0000_ " sourceLinked="1"/>
        <c:majorTickMark val="out"/>
        <c:minorTickMark val="none"/>
        <c:tickLblPos val="nextTo"/>
        <c:crossAx val="1741529376"/>
        <c:crosses val="autoZero"/>
        <c:crossBetween val="midCat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/>
    <c:pageMargins b="0.75" l="0.7" r="0.7" t="0.75" header="0.512" footer="0.512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0760235003533619"/>
          <c:y val="0.144231277106454"/>
          <c:w val="0.847954427018268"/>
          <c:h val="0.72115638553227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square"/>
            <c:size val="3"/>
            <c:spPr>
              <a:solidFill>
                <a:schemeClr val="tx1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2'!$A$7:$A$52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2'!$AT$7:$AT$52</c:f>
              <c:numCache>
                <c:formatCode>0.000_ </c:formatCode>
                <c:ptCount val="46"/>
                <c:pt idx="0">
                  <c:v>1.0</c:v>
                </c:pt>
                <c:pt idx="1">
                  <c:v>0.817581615903702</c:v>
                </c:pt>
                <c:pt idx="2">
                  <c:v>0.693087725697611</c:v>
                </c:pt>
                <c:pt idx="3">
                  <c:v>0.541637789531278</c:v>
                </c:pt>
                <c:pt idx="4">
                  <c:v>0.392376436257523</c:v>
                </c:pt>
                <c:pt idx="5">
                  <c:v>0.261207368229072</c:v>
                </c:pt>
                <c:pt idx="6">
                  <c:v>0.161699799379901</c:v>
                </c:pt>
                <c:pt idx="7">
                  <c:v>0.095130403064016</c:v>
                </c:pt>
                <c:pt idx="8">
                  <c:v>0.0590917380995805</c:v>
                </c:pt>
                <c:pt idx="9">
                  <c:v>0.0421302206821083</c:v>
                </c:pt>
                <c:pt idx="10">
                  <c:v>0.0354915192412913</c:v>
                </c:pt>
                <c:pt idx="11">
                  <c:v>0.0330476016779135</c:v>
                </c:pt>
                <c:pt idx="12">
                  <c:v>0.0322815976655116</c:v>
                </c:pt>
                <c:pt idx="13">
                  <c:v>0.0318074047054532</c:v>
                </c:pt>
                <c:pt idx="14">
                  <c:v>0.0314791172715667</c:v>
                </c:pt>
                <c:pt idx="15">
                  <c:v>0.0313696881269378</c:v>
                </c:pt>
                <c:pt idx="16">
                  <c:v>0.0313696881269378</c:v>
                </c:pt>
                <c:pt idx="17">
                  <c:v>0.0310414006930512</c:v>
                </c:pt>
                <c:pt idx="18">
                  <c:v>0.0310414006930512</c:v>
                </c:pt>
                <c:pt idx="19">
                  <c:v>0.0308225424037935</c:v>
                </c:pt>
                <c:pt idx="20">
                  <c:v>0.0309319715484224</c:v>
                </c:pt>
                <c:pt idx="21">
                  <c:v>0.0310049243115083</c:v>
                </c:pt>
                <c:pt idx="22">
                  <c:v>0.0309319715484224</c:v>
                </c:pt>
                <c:pt idx="23">
                  <c:v>0.0307495896407076</c:v>
                </c:pt>
                <c:pt idx="24">
                  <c:v>0.0306036841145358</c:v>
                </c:pt>
                <c:pt idx="25">
                  <c:v>0.0303848258252781</c:v>
                </c:pt>
                <c:pt idx="26">
                  <c:v>0.0303118730621922</c:v>
                </c:pt>
                <c:pt idx="27">
                  <c:v>0.0306036841145358</c:v>
                </c:pt>
                <c:pt idx="28">
                  <c:v>0.0303118730621922</c:v>
                </c:pt>
                <c:pt idx="29">
                  <c:v>0.0302024439175634</c:v>
                </c:pt>
                <c:pt idx="30">
                  <c:v>0.0305672077329929</c:v>
                </c:pt>
                <c:pt idx="31">
                  <c:v>0.0303118730621922</c:v>
                </c:pt>
                <c:pt idx="32">
                  <c:v>0.0302753966806493</c:v>
                </c:pt>
                <c:pt idx="33">
                  <c:v>0.0302753966806493</c:v>
                </c:pt>
                <c:pt idx="34">
                  <c:v>0.0301294911544775</c:v>
                </c:pt>
                <c:pt idx="35">
                  <c:v>0.0301659675360204</c:v>
                </c:pt>
                <c:pt idx="36">
                  <c:v>0.0301659675360204</c:v>
                </c:pt>
                <c:pt idx="37">
                  <c:v>0.0303118730621922</c:v>
                </c:pt>
                <c:pt idx="38">
                  <c:v>0.0299835856283057</c:v>
                </c:pt>
                <c:pt idx="39">
                  <c:v>0.0299835856283057</c:v>
                </c:pt>
                <c:pt idx="40">
                  <c:v>0.0299835856283057</c:v>
                </c:pt>
                <c:pt idx="41">
                  <c:v>0.0300930147729345</c:v>
                </c:pt>
                <c:pt idx="42">
                  <c:v>0.0299471092467627</c:v>
                </c:pt>
                <c:pt idx="43">
                  <c:v>0.0299835856283057</c:v>
                </c:pt>
                <c:pt idx="44">
                  <c:v>0.0299835856283057</c:v>
                </c:pt>
                <c:pt idx="45">
                  <c:v>0.0299106328652198</c:v>
                </c:pt>
              </c:numCache>
            </c:numRef>
          </c:yVal>
          <c:smooth val="0"/>
        </c:ser>
        <c:ser>
          <c:idx val="1"/>
          <c:order val="1"/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2'!$A$7:$A$52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2'!$AU$7:$AU$52</c:f>
              <c:numCache>
                <c:formatCode>0.000_ </c:formatCode>
                <c:ptCount val="46"/>
                <c:pt idx="0">
                  <c:v>1.0</c:v>
                </c:pt>
                <c:pt idx="1">
                  <c:v>0.810228310502283</c:v>
                </c:pt>
                <c:pt idx="2">
                  <c:v>0.683324200913242</c:v>
                </c:pt>
                <c:pt idx="3">
                  <c:v>0.530045662100457</c:v>
                </c:pt>
                <c:pt idx="4">
                  <c:v>0.384511415525114</c:v>
                </c:pt>
                <c:pt idx="5">
                  <c:v>0.256840182648402</c:v>
                </c:pt>
                <c:pt idx="6">
                  <c:v>0.158940639269406</c:v>
                </c:pt>
                <c:pt idx="7">
                  <c:v>0.093662100456621</c:v>
                </c:pt>
                <c:pt idx="8">
                  <c:v>0.0576803652968036</c:v>
                </c:pt>
                <c:pt idx="9">
                  <c:v>0.0414977168949772</c:v>
                </c:pt>
                <c:pt idx="10">
                  <c:v>0.0349223744292237</c:v>
                </c:pt>
                <c:pt idx="11">
                  <c:v>0.03262100456621</c:v>
                </c:pt>
                <c:pt idx="12">
                  <c:v>0.0317808219178082</c:v>
                </c:pt>
                <c:pt idx="13">
                  <c:v>0.0314520547945205</c:v>
                </c:pt>
                <c:pt idx="14">
                  <c:v>0.0313789954337899</c:v>
                </c:pt>
                <c:pt idx="15">
                  <c:v>0.0312328767123288</c:v>
                </c:pt>
                <c:pt idx="16">
                  <c:v>0.031013698630137</c:v>
                </c:pt>
                <c:pt idx="17">
                  <c:v>0.0309771689497717</c:v>
                </c:pt>
                <c:pt idx="18">
                  <c:v>0.0309041095890411</c:v>
                </c:pt>
                <c:pt idx="19">
                  <c:v>0.0307579908675799</c:v>
                </c:pt>
                <c:pt idx="20">
                  <c:v>0.0305753424657534</c:v>
                </c:pt>
                <c:pt idx="21">
                  <c:v>0.030648401826484</c:v>
                </c:pt>
                <c:pt idx="22">
                  <c:v>0.0304657534246575</c:v>
                </c:pt>
                <c:pt idx="23">
                  <c:v>0.0304292237442922</c:v>
                </c:pt>
                <c:pt idx="24">
                  <c:v>0.0304292237442922</c:v>
                </c:pt>
                <c:pt idx="25">
                  <c:v>0.0301004566210046</c:v>
                </c:pt>
                <c:pt idx="26">
                  <c:v>0.030283105022831</c:v>
                </c:pt>
                <c:pt idx="27">
                  <c:v>0.0301735159817352</c:v>
                </c:pt>
                <c:pt idx="28">
                  <c:v>0.0301004566210046</c:v>
                </c:pt>
                <c:pt idx="29">
                  <c:v>0.0298447488584475</c:v>
                </c:pt>
                <c:pt idx="30">
                  <c:v>0.0299178082191781</c:v>
                </c:pt>
                <c:pt idx="31">
                  <c:v>0.0298812785388128</c:v>
                </c:pt>
                <c:pt idx="32">
                  <c:v>0.0299178082191781</c:v>
                </c:pt>
                <c:pt idx="33">
                  <c:v>0.0297716894977169</c:v>
                </c:pt>
                <c:pt idx="34">
                  <c:v>0.0298082191780822</c:v>
                </c:pt>
                <c:pt idx="35">
                  <c:v>0.0299543378995434</c:v>
                </c:pt>
                <c:pt idx="36">
                  <c:v>0.0294794520547945</c:v>
                </c:pt>
                <c:pt idx="37">
                  <c:v>0.0298447488584475</c:v>
                </c:pt>
                <c:pt idx="38">
                  <c:v>0.0296986301369863</c:v>
                </c:pt>
                <c:pt idx="39">
                  <c:v>0.0296255707762557</c:v>
                </c:pt>
                <c:pt idx="40">
                  <c:v>0.0296255707762557</c:v>
                </c:pt>
                <c:pt idx="41">
                  <c:v>0.0295525114155251</c:v>
                </c:pt>
                <c:pt idx="42">
                  <c:v>0.0294794520547945</c:v>
                </c:pt>
                <c:pt idx="43">
                  <c:v>0.0294794520547945</c:v>
                </c:pt>
                <c:pt idx="44">
                  <c:v>0.0296255707762557</c:v>
                </c:pt>
                <c:pt idx="45">
                  <c:v>0.0294794520547945</c:v>
                </c:pt>
              </c:numCache>
            </c:numRef>
          </c:yVal>
          <c:smooth val="0"/>
        </c:ser>
        <c:ser>
          <c:idx val="2"/>
          <c:order val="2"/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2'!$A$7:$A$52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2'!$AV$7:$AV$52</c:f>
              <c:numCache>
                <c:formatCode>0.000_ </c:formatCode>
                <c:ptCount val="46"/>
                <c:pt idx="0">
                  <c:v>1.0</c:v>
                </c:pt>
                <c:pt idx="1">
                  <c:v>0.805072012313556</c:v>
                </c:pt>
                <c:pt idx="2">
                  <c:v>0.676695862498626</c:v>
                </c:pt>
                <c:pt idx="3">
                  <c:v>0.525158500384799</c:v>
                </c:pt>
                <c:pt idx="4">
                  <c:v>0.379704621248213</c:v>
                </c:pt>
                <c:pt idx="5">
                  <c:v>0.254443507897534</c:v>
                </c:pt>
                <c:pt idx="6">
                  <c:v>0.157217722725107</c:v>
                </c:pt>
                <c:pt idx="7">
                  <c:v>0.09297467658592</c:v>
                </c:pt>
                <c:pt idx="8">
                  <c:v>0.0576464983325393</c:v>
                </c:pt>
                <c:pt idx="9">
                  <c:v>0.0414483087184373</c:v>
                </c:pt>
                <c:pt idx="10">
                  <c:v>0.0351449408143072</c:v>
                </c:pt>
                <c:pt idx="11">
                  <c:v>0.0327995015941657</c:v>
                </c:pt>
                <c:pt idx="12">
                  <c:v>0.0319932568622421</c:v>
                </c:pt>
                <c:pt idx="13">
                  <c:v>0.031626781984095</c:v>
                </c:pt>
                <c:pt idx="14">
                  <c:v>0.0312969545937626</c:v>
                </c:pt>
                <c:pt idx="15">
                  <c:v>0.0311870121303185</c:v>
                </c:pt>
                <c:pt idx="16">
                  <c:v>0.0311503646425037</c:v>
                </c:pt>
                <c:pt idx="17">
                  <c:v>0.0311870121303185</c:v>
                </c:pt>
                <c:pt idx="18">
                  <c:v>0.0309304797156155</c:v>
                </c:pt>
                <c:pt idx="19">
                  <c:v>0.0308571847399861</c:v>
                </c:pt>
                <c:pt idx="20">
                  <c:v>0.0308938322278008</c:v>
                </c:pt>
                <c:pt idx="21">
                  <c:v>0.0307472422765419</c:v>
                </c:pt>
                <c:pt idx="22">
                  <c:v>0.0307838897643566</c:v>
                </c:pt>
                <c:pt idx="23">
                  <c:v>0.0306372998130978</c:v>
                </c:pt>
                <c:pt idx="24">
                  <c:v>0.0306372998130978</c:v>
                </c:pt>
                <c:pt idx="25">
                  <c:v>0.0303074724227654</c:v>
                </c:pt>
                <c:pt idx="26">
                  <c:v>0.0304540623740243</c:v>
                </c:pt>
                <c:pt idx="27">
                  <c:v>0.0303807673983948</c:v>
                </c:pt>
                <c:pt idx="28">
                  <c:v>0.0304540623740243</c:v>
                </c:pt>
                <c:pt idx="29">
                  <c:v>0.0303441199105801</c:v>
                </c:pt>
                <c:pt idx="30">
                  <c:v>0.030234177447136</c:v>
                </c:pt>
                <c:pt idx="31">
                  <c:v>0.0302708249349507</c:v>
                </c:pt>
                <c:pt idx="32">
                  <c:v>0.0301975299593213</c:v>
                </c:pt>
                <c:pt idx="33">
                  <c:v>0.0301608824715066</c:v>
                </c:pt>
                <c:pt idx="34">
                  <c:v>0.030234177447136</c:v>
                </c:pt>
                <c:pt idx="35">
                  <c:v>0.0301242349836919</c:v>
                </c:pt>
                <c:pt idx="36">
                  <c:v>0.0301242349836919</c:v>
                </c:pt>
                <c:pt idx="37">
                  <c:v>0.0300142925202477</c:v>
                </c:pt>
                <c:pt idx="38">
                  <c:v>0.0301608824715066</c:v>
                </c:pt>
                <c:pt idx="39">
                  <c:v>0.0302708249349507</c:v>
                </c:pt>
                <c:pt idx="40">
                  <c:v>0.029977645032433</c:v>
                </c:pt>
                <c:pt idx="41">
                  <c:v>0.029977645032433</c:v>
                </c:pt>
                <c:pt idx="42">
                  <c:v>0.0300509400080624</c:v>
                </c:pt>
                <c:pt idx="43">
                  <c:v>0.0298677025689889</c:v>
                </c:pt>
                <c:pt idx="44">
                  <c:v>0.0299043500568036</c:v>
                </c:pt>
                <c:pt idx="45">
                  <c:v>0.0298310550811742</c:v>
                </c:pt>
              </c:numCache>
            </c:numRef>
          </c:yVal>
          <c:smooth val="0"/>
        </c:ser>
        <c:ser>
          <c:idx val="3"/>
          <c:order val="3"/>
          <c:spPr>
            <a:ln w="28575">
              <a:noFill/>
            </a:ln>
          </c:spPr>
          <c:marker>
            <c:symbol val="circle"/>
            <c:size val="3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2'!$A$7:$A$52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2'!$AW$7:$AW$52</c:f>
              <c:numCache>
                <c:formatCode>0.000_ </c:formatCode>
                <c:ptCount val="46"/>
                <c:pt idx="0">
                  <c:v>1.0</c:v>
                </c:pt>
                <c:pt idx="1">
                  <c:v>0.789502380865835</c:v>
                </c:pt>
                <c:pt idx="2">
                  <c:v>0.658463887172404</c:v>
                </c:pt>
                <c:pt idx="3">
                  <c:v>0.50499800079968</c:v>
                </c:pt>
                <c:pt idx="4">
                  <c:v>0.360837483188543</c:v>
                </c:pt>
                <c:pt idx="5">
                  <c:v>0.238268329032024</c:v>
                </c:pt>
                <c:pt idx="6">
                  <c:v>0.14557813238341</c:v>
                </c:pt>
                <c:pt idx="7">
                  <c:v>0.0858565664643233</c:v>
                </c:pt>
                <c:pt idx="8">
                  <c:v>0.0536876158627458</c:v>
                </c:pt>
                <c:pt idx="9">
                  <c:v>0.039329722656392</c:v>
                </c:pt>
                <c:pt idx="10">
                  <c:v>0.03387735814765</c:v>
                </c:pt>
                <c:pt idx="11">
                  <c:v>0.0319508560212279</c:v>
                </c:pt>
                <c:pt idx="12">
                  <c:v>0.0311148267965541</c:v>
                </c:pt>
                <c:pt idx="13">
                  <c:v>0.0306422885391298</c:v>
                </c:pt>
                <c:pt idx="14">
                  <c:v>0.0304605430555051</c:v>
                </c:pt>
                <c:pt idx="15">
                  <c:v>0.0303514957653302</c:v>
                </c:pt>
                <c:pt idx="16">
                  <c:v>0.0303151466686053</c:v>
                </c:pt>
                <c:pt idx="17">
                  <c:v>0.0298789575079059</c:v>
                </c:pt>
                <c:pt idx="18">
                  <c:v>0.0299880047980808</c:v>
                </c:pt>
                <c:pt idx="19">
                  <c:v>0.0299880047980808</c:v>
                </c:pt>
                <c:pt idx="20">
                  <c:v>0.0296972120242812</c:v>
                </c:pt>
                <c:pt idx="21">
                  <c:v>0.0296245138308313</c:v>
                </c:pt>
                <c:pt idx="22">
                  <c:v>0.0295154665406565</c:v>
                </c:pt>
                <c:pt idx="23">
                  <c:v>0.0295881647341064</c:v>
                </c:pt>
                <c:pt idx="24">
                  <c:v>0.0296972120242812</c:v>
                </c:pt>
                <c:pt idx="25">
                  <c:v>0.0294791174439315</c:v>
                </c:pt>
                <c:pt idx="26">
                  <c:v>0.0296245138308313</c:v>
                </c:pt>
                <c:pt idx="27">
                  <c:v>0.0294427683472066</c:v>
                </c:pt>
                <c:pt idx="28">
                  <c:v>0.0293700701537567</c:v>
                </c:pt>
                <c:pt idx="29">
                  <c:v>0.0294791174439315</c:v>
                </c:pt>
                <c:pt idx="30">
                  <c:v>0.0294791174439315</c:v>
                </c:pt>
                <c:pt idx="31">
                  <c:v>0.029115626476682</c:v>
                </c:pt>
                <c:pt idx="32">
                  <c:v>0.0294427683472066</c:v>
                </c:pt>
                <c:pt idx="33">
                  <c:v>0.0293337210570317</c:v>
                </c:pt>
                <c:pt idx="34">
                  <c:v>0.0294064192504816</c:v>
                </c:pt>
                <c:pt idx="35">
                  <c:v>0.029115626476682</c:v>
                </c:pt>
                <c:pt idx="36">
                  <c:v>0.0292973719603068</c:v>
                </c:pt>
                <c:pt idx="37">
                  <c:v>0.029151975573407</c:v>
                </c:pt>
                <c:pt idx="38">
                  <c:v>0.0292246737668569</c:v>
                </c:pt>
                <c:pt idx="39">
                  <c:v>0.0289702300897823</c:v>
                </c:pt>
                <c:pt idx="40">
                  <c:v>0.0292610228635818</c:v>
                </c:pt>
                <c:pt idx="41">
                  <c:v>0.0290792773799571</c:v>
                </c:pt>
                <c:pt idx="42">
                  <c:v>0.029115626476682</c:v>
                </c:pt>
                <c:pt idx="43">
                  <c:v>0.0289702300897823</c:v>
                </c:pt>
                <c:pt idx="44">
                  <c:v>0.029115626476682</c:v>
                </c:pt>
                <c:pt idx="45">
                  <c:v>0.0289702300897823</c:v>
                </c:pt>
              </c:numCache>
            </c:numRef>
          </c:yVal>
          <c:smooth val="0"/>
        </c:ser>
        <c:ser>
          <c:idx val="8"/>
          <c:order val="4"/>
          <c:spPr>
            <a:ln w="3175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'データ処理シート No. 4'!$A$6:$A$51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4'!$C$6:$C$51</c:f>
              <c:numCache>
                <c:formatCode>0.0000_ </c:formatCode>
                <c:ptCount val="46"/>
                <c:pt idx="0">
                  <c:v>1.0</c:v>
                </c:pt>
                <c:pt idx="1">
                  <c:v>0.980886140016295</c:v>
                </c:pt>
                <c:pt idx="2">
                  <c:v>0.981798750148178</c:v>
                </c:pt>
                <c:pt idx="3">
                  <c:v>0.976241235348349</c:v>
                </c:pt>
                <c:pt idx="4">
                  <c:v>0.966328471721478</c:v>
                </c:pt>
                <c:pt idx="5">
                  <c:v>0.932415862345157</c:v>
                </c:pt>
                <c:pt idx="6">
                  <c:v>0.796267280231768</c:v>
                </c:pt>
                <c:pt idx="7">
                  <c:v>0.597431373636583</c:v>
                </c:pt>
                <c:pt idx="8">
                  <c:v>0.404784089520715</c:v>
                </c:pt>
                <c:pt idx="9">
                  <c:v>0.249955019304464</c:v>
                </c:pt>
                <c:pt idx="10">
                  <c:v>0.141805381624876</c:v>
                </c:pt>
                <c:pt idx="11">
                  <c:v>0.0785966053562621</c:v>
                </c:pt>
                <c:pt idx="12">
                  <c:v>0.0487680893911308</c:v>
                </c:pt>
                <c:pt idx="13">
                  <c:v>0.0372462873657154</c:v>
                </c:pt>
                <c:pt idx="14">
                  <c:v>0.033365227599081</c:v>
                </c:pt>
                <c:pt idx="15">
                  <c:v>0.032051930503026</c:v>
                </c:pt>
                <c:pt idx="16">
                  <c:v>0.0317023164388857</c:v>
                </c:pt>
                <c:pt idx="17">
                  <c:v>0.0314274374999591</c:v>
                </c:pt>
                <c:pt idx="18">
                  <c:v>0.031243802647372</c:v>
                </c:pt>
                <c:pt idx="19">
                  <c:v>0.0312611124796036</c:v>
                </c:pt>
                <c:pt idx="20">
                  <c:v>0.0311710655183822</c:v>
                </c:pt>
                <c:pt idx="21">
                  <c:v>0.0311148554500329</c:v>
                </c:pt>
                <c:pt idx="22">
                  <c:v>0.0310608948339533</c:v>
                </c:pt>
                <c:pt idx="23">
                  <c:v>0.0309404758240151</c:v>
                </c:pt>
                <c:pt idx="24">
                  <c:v>0.0309402328804843</c:v>
                </c:pt>
                <c:pt idx="25">
                  <c:v>0.0308946478582634</c:v>
                </c:pt>
                <c:pt idx="26">
                  <c:v>0.0307940024629434</c:v>
                </c:pt>
                <c:pt idx="27">
                  <c:v>0.0306464085270143</c:v>
                </c:pt>
                <c:pt idx="28">
                  <c:v>0.0306644393942623</c:v>
                </c:pt>
                <c:pt idx="29">
                  <c:v>0.0307293342463228</c:v>
                </c:pt>
                <c:pt idx="30">
                  <c:v>0.0306283387424137</c:v>
                </c:pt>
                <c:pt idx="31">
                  <c:v>0.0306013490261469</c:v>
                </c:pt>
                <c:pt idx="32">
                  <c:v>0.0305451389577975</c:v>
                </c:pt>
                <c:pt idx="33">
                  <c:v>0.0304906904532725</c:v>
                </c:pt>
                <c:pt idx="34">
                  <c:v>0.0305100600183027</c:v>
                </c:pt>
                <c:pt idx="35">
                  <c:v>0.0304177038696209</c:v>
                </c:pt>
                <c:pt idx="36">
                  <c:v>0.0303335647171033</c:v>
                </c:pt>
                <c:pt idx="37">
                  <c:v>0.0302875658483345</c:v>
                </c:pt>
                <c:pt idx="38">
                  <c:v>0.0302880479425882</c:v>
                </c:pt>
                <c:pt idx="39">
                  <c:v>0.0303064146117185</c:v>
                </c:pt>
                <c:pt idx="40">
                  <c:v>0.0302974537613158</c:v>
                </c:pt>
                <c:pt idx="41">
                  <c:v>0.0302507955941051</c:v>
                </c:pt>
                <c:pt idx="42">
                  <c:v>0.0302239298579669</c:v>
                </c:pt>
                <c:pt idx="43">
                  <c:v>0.0301688669765047</c:v>
                </c:pt>
                <c:pt idx="44">
                  <c:v>0.0301509003541946</c:v>
                </c:pt>
                <c:pt idx="45">
                  <c:v>0.0300399775129723</c:v>
                </c:pt>
              </c:numCache>
            </c:numRef>
          </c:yVal>
          <c:smooth val="0"/>
        </c:ser>
        <c:ser>
          <c:idx val="9"/>
          <c:order val="5"/>
          <c:spPr>
            <a:ln w="3175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'データ処理シート No. 4'!$A$6:$A$51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4'!$F$6:$F$51</c:f>
              <c:numCache>
                <c:formatCode>0.0000_ </c:formatCode>
                <c:ptCount val="46"/>
                <c:pt idx="0">
                  <c:v>1.0</c:v>
                </c:pt>
                <c:pt idx="1">
                  <c:v>0.987335779505021</c:v>
                </c:pt>
                <c:pt idx="2">
                  <c:v>0.989029648594028</c:v>
                </c:pt>
                <c:pt idx="3">
                  <c:v>0.986660666111892</c:v>
                </c:pt>
                <c:pt idx="4">
                  <c:v>0.988333154331232</c:v>
                </c:pt>
                <c:pt idx="5">
                  <c:v>0.987465250656021</c:v>
                </c:pt>
                <c:pt idx="6">
                  <c:v>0.986445867277293</c:v>
                </c:pt>
                <c:pt idx="7">
                  <c:v>0.985867951432382</c:v>
                </c:pt>
                <c:pt idx="8">
                  <c:v>0.986256242340082</c:v>
                </c:pt>
                <c:pt idx="9">
                  <c:v>0.987113910332471</c:v>
                </c:pt>
                <c:pt idx="10">
                  <c:v>0.986188896226656</c:v>
                </c:pt>
                <c:pt idx="11">
                  <c:v>0.985174380948708</c:v>
                </c:pt>
                <c:pt idx="12">
                  <c:v>0.984542024813187</c:v>
                </c:pt>
                <c:pt idx="13">
                  <c:v>0.986375271316542</c:v>
                </c:pt>
                <c:pt idx="14">
                  <c:v>0.986504438061061</c:v>
                </c:pt>
                <c:pt idx="15">
                  <c:v>0.984915202661895</c:v>
                </c:pt>
                <c:pt idx="16">
                  <c:v>0.983816467536038</c:v>
                </c:pt>
                <c:pt idx="17">
                  <c:v>0.982235834532109</c:v>
                </c:pt>
                <c:pt idx="18">
                  <c:v>0.980886645221966</c:v>
                </c:pt>
                <c:pt idx="19">
                  <c:v>0.978720359928037</c:v>
                </c:pt>
                <c:pt idx="20">
                  <c:v>0.972369026506293</c:v>
                </c:pt>
                <c:pt idx="21">
                  <c:v>0.957401925382612</c:v>
                </c:pt>
                <c:pt idx="22">
                  <c:v>0.873117527809417</c:v>
                </c:pt>
                <c:pt idx="23">
                  <c:v>0.640777231956223</c:v>
                </c:pt>
                <c:pt idx="24">
                  <c:v>0.404804218678563</c:v>
                </c:pt>
                <c:pt idx="25">
                  <c:v>0.229174691725437</c:v>
                </c:pt>
                <c:pt idx="26">
                  <c:v>0.120022701970035</c:v>
                </c:pt>
                <c:pt idx="27">
                  <c:v>0.0648652042353324</c:v>
                </c:pt>
                <c:pt idx="28">
                  <c:v>0.0422329539673425</c:v>
                </c:pt>
                <c:pt idx="29">
                  <c:v>0.0343567295170094</c:v>
                </c:pt>
                <c:pt idx="30">
                  <c:v>0.0318284493248231</c:v>
                </c:pt>
                <c:pt idx="31">
                  <c:v>0.0310632475394085</c:v>
                </c:pt>
                <c:pt idx="32">
                  <c:v>0.0307585552341157</c:v>
                </c:pt>
                <c:pt idx="33">
                  <c:v>0.0307038869412866</c:v>
                </c:pt>
                <c:pt idx="34">
                  <c:v>0.0306112495525413</c:v>
                </c:pt>
                <c:pt idx="35">
                  <c:v>0.0305008306408265</c:v>
                </c:pt>
                <c:pt idx="36">
                  <c:v>0.0305563860573699</c:v>
                </c:pt>
                <c:pt idx="37">
                  <c:v>0.030574177946665</c:v>
                </c:pt>
                <c:pt idx="38">
                  <c:v>0.0305291163977979</c:v>
                </c:pt>
                <c:pt idx="39">
                  <c:v>0.0303990976920571</c:v>
                </c:pt>
                <c:pt idx="40">
                  <c:v>0.0304366549483881</c:v>
                </c:pt>
                <c:pt idx="41">
                  <c:v>0.0302620153925692</c:v>
                </c:pt>
                <c:pt idx="42">
                  <c:v>0.0303066717560252</c:v>
                </c:pt>
                <c:pt idx="43">
                  <c:v>0.0302803104971591</c:v>
                </c:pt>
                <c:pt idx="44">
                  <c:v>0.0302333947774265</c:v>
                </c:pt>
                <c:pt idx="45">
                  <c:v>0.030289614026267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41618928"/>
        <c:axId val="1741622720"/>
      </c:scatterChart>
      <c:valAx>
        <c:axId val="1741618928"/>
        <c:scaling>
          <c:orientation val="minMax"/>
          <c:max val="90.0"/>
          <c:min val="0.0"/>
        </c:scaling>
        <c:delete val="1"/>
        <c:axPos val="b"/>
        <c:numFmt formatCode="General" sourceLinked="1"/>
        <c:majorTickMark val="out"/>
        <c:minorTickMark val="none"/>
        <c:tickLblPos val="nextTo"/>
        <c:crossAx val="1741622720"/>
        <c:crosses val="autoZero"/>
        <c:crossBetween val="midCat"/>
      </c:valAx>
      <c:valAx>
        <c:axId val="1741622720"/>
        <c:scaling>
          <c:orientation val="minMax"/>
        </c:scaling>
        <c:delete val="1"/>
        <c:axPos val="l"/>
        <c:numFmt formatCode="0.000_ " sourceLinked="1"/>
        <c:majorTickMark val="out"/>
        <c:minorTickMark val="none"/>
        <c:tickLblPos val="nextTo"/>
        <c:crossAx val="1741618928"/>
        <c:crosses val="autoZero"/>
        <c:crossBetween val="midCat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/>
    <c:pageMargins b="0.75" l="0.7" r="0.7" t="0.75" header="0.512" footer="0.512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0773807274788194"/>
          <c:y val="0.135922491185446"/>
          <c:w val="0.845235638614797"/>
          <c:h val="0.728156202779177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square"/>
            <c:size val="3"/>
            <c:spPr>
              <a:solidFill>
                <a:schemeClr val="tx1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2'!$A$7:$A$52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2'!$AX$7:$AX$52</c:f>
              <c:numCache>
                <c:formatCode>0.000_ </c:formatCode>
                <c:ptCount val="46"/>
                <c:pt idx="0">
                  <c:v>1.0</c:v>
                </c:pt>
                <c:pt idx="1">
                  <c:v>0.816391290075501</c:v>
                </c:pt>
                <c:pt idx="2">
                  <c:v>0.690885217201007</c:v>
                </c:pt>
                <c:pt idx="3">
                  <c:v>0.541561804719699</c:v>
                </c:pt>
                <c:pt idx="4">
                  <c:v>0.392165444797024</c:v>
                </c:pt>
                <c:pt idx="5">
                  <c:v>0.263157894736842</c:v>
                </c:pt>
                <c:pt idx="6">
                  <c:v>0.162198635882846</c:v>
                </c:pt>
                <c:pt idx="7">
                  <c:v>0.0958529379582011</c:v>
                </c:pt>
                <c:pt idx="8">
                  <c:v>0.0587226903016377</c:v>
                </c:pt>
                <c:pt idx="9">
                  <c:v>0.0418718313455156</c:v>
                </c:pt>
                <c:pt idx="10">
                  <c:v>0.0351606667396141</c:v>
                </c:pt>
                <c:pt idx="11">
                  <c:v>0.0328628223365065</c:v>
                </c:pt>
                <c:pt idx="12">
                  <c:v>0.0318780318780319</c:v>
                </c:pt>
                <c:pt idx="13">
                  <c:v>0.0315132946711894</c:v>
                </c:pt>
                <c:pt idx="14">
                  <c:v>0.0312579786263997</c:v>
                </c:pt>
                <c:pt idx="15">
                  <c:v>0.0311120837436627</c:v>
                </c:pt>
                <c:pt idx="16">
                  <c:v>0.0308202939781887</c:v>
                </c:pt>
                <c:pt idx="17">
                  <c:v>0.0306743990954517</c:v>
                </c:pt>
                <c:pt idx="18">
                  <c:v>0.0306743990954517</c:v>
                </c:pt>
                <c:pt idx="19">
                  <c:v>0.030564977933399</c:v>
                </c:pt>
                <c:pt idx="20">
                  <c:v>0.0303096618886093</c:v>
                </c:pt>
                <c:pt idx="21">
                  <c:v>0.0302002407265565</c:v>
                </c:pt>
                <c:pt idx="22">
                  <c:v>0.0303826093299777</c:v>
                </c:pt>
                <c:pt idx="23">
                  <c:v>0.0302002407265565</c:v>
                </c:pt>
                <c:pt idx="24">
                  <c:v>0.0298719772403983</c:v>
                </c:pt>
                <c:pt idx="25">
                  <c:v>0.0299084509610825</c:v>
                </c:pt>
                <c:pt idx="26">
                  <c:v>0.0299449246817668</c:v>
                </c:pt>
                <c:pt idx="27">
                  <c:v>0.0297260823576613</c:v>
                </c:pt>
                <c:pt idx="28">
                  <c:v>0.0297260823576613</c:v>
                </c:pt>
                <c:pt idx="29">
                  <c:v>0.0297625560783455</c:v>
                </c:pt>
                <c:pt idx="30">
                  <c:v>0.0297260823576613</c:v>
                </c:pt>
                <c:pt idx="31">
                  <c:v>0.0296896086369771</c:v>
                </c:pt>
                <c:pt idx="32">
                  <c:v>0.0297260823576613</c:v>
                </c:pt>
                <c:pt idx="33">
                  <c:v>0.0295072400335558</c:v>
                </c:pt>
                <c:pt idx="34">
                  <c:v>0.0296896086369771</c:v>
                </c:pt>
                <c:pt idx="35">
                  <c:v>0.0296166611956086</c:v>
                </c:pt>
                <c:pt idx="36">
                  <c:v>0.0294342925921873</c:v>
                </c:pt>
                <c:pt idx="37">
                  <c:v>0.0296166611956086</c:v>
                </c:pt>
                <c:pt idx="38">
                  <c:v>0.0294707663128716</c:v>
                </c:pt>
                <c:pt idx="39">
                  <c:v>0.0295072400335558</c:v>
                </c:pt>
                <c:pt idx="40">
                  <c:v>0.0295072400335558</c:v>
                </c:pt>
                <c:pt idx="41">
                  <c:v>0.0295801874749243</c:v>
                </c:pt>
                <c:pt idx="42">
                  <c:v>0.0293613451508188</c:v>
                </c:pt>
                <c:pt idx="43">
                  <c:v>0.0293978188715031</c:v>
                </c:pt>
                <c:pt idx="44">
                  <c:v>0.0293978188715031</c:v>
                </c:pt>
                <c:pt idx="45">
                  <c:v>0.0294342925921873</c:v>
                </c:pt>
              </c:numCache>
            </c:numRef>
          </c:yVal>
          <c:smooth val="0"/>
        </c:ser>
        <c:ser>
          <c:idx val="1"/>
          <c:order val="1"/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2'!$A$7:$A$52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2'!$AY$7:$AY$52</c:f>
              <c:numCache>
                <c:formatCode>0.000_ </c:formatCode>
                <c:ptCount val="46"/>
                <c:pt idx="0">
                  <c:v>1.0</c:v>
                </c:pt>
                <c:pt idx="1">
                  <c:v>0.803007844980297</c:v>
                </c:pt>
                <c:pt idx="2">
                  <c:v>0.676042080908138</c:v>
                </c:pt>
                <c:pt idx="3">
                  <c:v>0.524492968439319</c:v>
                </c:pt>
                <c:pt idx="4">
                  <c:v>0.378077437547449</c:v>
                </c:pt>
                <c:pt idx="5">
                  <c:v>0.251509345287589</c:v>
                </c:pt>
                <c:pt idx="6">
                  <c:v>0.154477423086656</c:v>
                </c:pt>
                <c:pt idx="7">
                  <c:v>0.0908499331188315</c:v>
                </c:pt>
                <c:pt idx="8">
                  <c:v>0.0557463576877192</c:v>
                </c:pt>
                <c:pt idx="9">
                  <c:v>0.0402371570080619</c:v>
                </c:pt>
                <c:pt idx="10">
                  <c:v>0.0341274718918333</c:v>
                </c:pt>
                <c:pt idx="11">
                  <c:v>0.0318498969668486</c:v>
                </c:pt>
                <c:pt idx="12">
                  <c:v>0.0311268573081233</c:v>
                </c:pt>
                <c:pt idx="13">
                  <c:v>0.0307291854958244</c:v>
                </c:pt>
                <c:pt idx="14">
                  <c:v>0.030801489461697</c:v>
                </c:pt>
                <c:pt idx="15">
                  <c:v>0.0305122735982069</c:v>
                </c:pt>
                <c:pt idx="16">
                  <c:v>0.0305845775640794</c:v>
                </c:pt>
                <c:pt idx="17">
                  <c:v>0.0303676656664618</c:v>
                </c:pt>
                <c:pt idx="18">
                  <c:v>0.030259209717653</c:v>
                </c:pt>
                <c:pt idx="19">
                  <c:v>0.030114601785908</c:v>
                </c:pt>
                <c:pt idx="20">
                  <c:v>0.0302953617005893</c:v>
                </c:pt>
                <c:pt idx="21">
                  <c:v>0.0300422978200354</c:v>
                </c:pt>
                <c:pt idx="22">
                  <c:v>0.0303315136835255</c:v>
                </c:pt>
                <c:pt idx="23">
                  <c:v>0.0299338418712266</c:v>
                </c:pt>
                <c:pt idx="24">
                  <c:v>0.0300784498029717</c:v>
                </c:pt>
                <c:pt idx="25">
                  <c:v>0.0297892339394816</c:v>
                </c:pt>
                <c:pt idx="26">
                  <c:v>0.0297530819565453</c:v>
                </c:pt>
                <c:pt idx="27">
                  <c:v>0.029716929973609</c:v>
                </c:pt>
                <c:pt idx="28">
                  <c:v>0.029716929973609</c:v>
                </c:pt>
                <c:pt idx="29">
                  <c:v>0.0296807779906728</c:v>
                </c:pt>
                <c:pt idx="30">
                  <c:v>0.0296807779906728</c:v>
                </c:pt>
                <c:pt idx="31">
                  <c:v>0.0296446260077365</c:v>
                </c:pt>
                <c:pt idx="32">
                  <c:v>0.0296084740248003</c:v>
                </c:pt>
                <c:pt idx="33">
                  <c:v>0.0296446260077365</c:v>
                </c:pt>
                <c:pt idx="34">
                  <c:v>0.0296807779906728</c:v>
                </c:pt>
                <c:pt idx="35">
                  <c:v>0.0295361700589277</c:v>
                </c:pt>
                <c:pt idx="36">
                  <c:v>0.0294638660930552</c:v>
                </c:pt>
                <c:pt idx="37">
                  <c:v>0.0293192581613101</c:v>
                </c:pt>
                <c:pt idx="38">
                  <c:v>0.0293554101442464</c:v>
                </c:pt>
                <c:pt idx="39">
                  <c:v>0.0294277141101189</c:v>
                </c:pt>
                <c:pt idx="40">
                  <c:v>0.0293554101442464</c:v>
                </c:pt>
                <c:pt idx="41">
                  <c:v>0.0293915621271827</c:v>
                </c:pt>
                <c:pt idx="42">
                  <c:v>0.0294277141101189</c:v>
                </c:pt>
                <c:pt idx="43">
                  <c:v>0.0293192581613101</c:v>
                </c:pt>
                <c:pt idx="44">
                  <c:v>0.0294277141101189</c:v>
                </c:pt>
                <c:pt idx="45">
                  <c:v>0.0291384982466288</c:v>
                </c:pt>
              </c:numCache>
            </c:numRef>
          </c:yVal>
          <c:smooth val="0"/>
        </c:ser>
        <c:ser>
          <c:idx val="2"/>
          <c:order val="2"/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2'!$A$7:$A$52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2'!$AZ$7:$AZ$52</c:f>
              <c:numCache>
                <c:formatCode>0.000_ </c:formatCode>
                <c:ptCount val="46"/>
                <c:pt idx="0">
                  <c:v>1.0</c:v>
                </c:pt>
                <c:pt idx="1">
                  <c:v>0.798357831457791</c:v>
                </c:pt>
                <c:pt idx="2">
                  <c:v>0.667974047872145</c:v>
                </c:pt>
                <c:pt idx="3">
                  <c:v>0.517466368534878</c:v>
                </c:pt>
                <c:pt idx="4">
                  <c:v>0.371430666031304</c:v>
                </c:pt>
                <c:pt idx="5">
                  <c:v>0.246288625783512</c:v>
                </c:pt>
                <c:pt idx="6">
                  <c:v>0.150910890363256</c:v>
                </c:pt>
                <c:pt idx="7">
                  <c:v>0.0886697701697152</c:v>
                </c:pt>
                <c:pt idx="8">
                  <c:v>0.0554964993951834</c:v>
                </c:pt>
                <c:pt idx="9">
                  <c:v>0.0401011693119754</c:v>
                </c:pt>
                <c:pt idx="10">
                  <c:v>0.0342729372090466</c:v>
                </c:pt>
                <c:pt idx="11">
                  <c:v>0.0322935376269198</c:v>
                </c:pt>
                <c:pt idx="12">
                  <c:v>0.0315970822183937</c:v>
                </c:pt>
                <c:pt idx="13">
                  <c:v>0.031193871192405</c:v>
                </c:pt>
                <c:pt idx="14">
                  <c:v>0.031193871192405</c:v>
                </c:pt>
                <c:pt idx="15">
                  <c:v>0.0310472490011363</c:v>
                </c:pt>
                <c:pt idx="16">
                  <c:v>0.0309006268098677</c:v>
                </c:pt>
                <c:pt idx="17">
                  <c:v>0.0306440379751475</c:v>
                </c:pt>
                <c:pt idx="18">
                  <c:v>0.0306806935229647</c:v>
                </c:pt>
                <c:pt idx="19">
                  <c:v>0.0305707268795132</c:v>
                </c:pt>
                <c:pt idx="20">
                  <c:v>0.0305707268795132</c:v>
                </c:pt>
                <c:pt idx="21">
                  <c:v>0.0303874491404274</c:v>
                </c:pt>
                <c:pt idx="22">
                  <c:v>0.0306073824273304</c:v>
                </c:pt>
                <c:pt idx="23">
                  <c:v>0.0304607602360617</c:v>
                </c:pt>
                <c:pt idx="24">
                  <c:v>0.0304974157838789</c:v>
                </c:pt>
                <c:pt idx="25">
                  <c:v>0.0303874491404274</c:v>
                </c:pt>
                <c:pt idx="26">
                  <c:v>0.0304607602360617</c:v>
                </c:pt>
                <c:pt idx="27">
                  <c:v>0.0302408269491587</c:v>
                </c:pt>
                <c:pt idx="28">
                  <c:v>0.0301675158535244</c:v>
                </c:pt>
                <c:pt idx="29">
                  <c:v>0.0301308603057073</c:v>
                </c:pt>
                <c:pt idx="30">
                  <c:v>0.0301675158535244</c:v>
                </c:pt>
                <c:pt idx="31">
                  <c:v>0.0300575492100729</c:v>
                </c:pt>
                <c:pt idx="32">
                  <c:v>0.0300942047578901</c:v>
                </c:pt>
                <c:pt idx="33">
                  <c:v>0.0300942047578901</c:v>
                </c:pt>
                <c:pt idx="34">
                  <c:v>0.0299475825666215</c:v>
                </c:pt>
                <c:pt idx="35">
                  <c:v>0.0300575492100729</c:v>
                </c:pt>
                <c:pt idx="36">
                  <c:v>0.0301308603057073</c:v>
                </c:pt>
                <c:pt idx="37">
                  <c:v>0.0300208936622558</c:v>
                </c:pt>
                <c:pt idx="38">
                  <c:v>0.0299109270188043</c:v>
                </c:pt>
                <c:pt idx="39">
                  <c:v>0.0299475825666215</c:v>
                </c:pt>
                <c:pt idx="40">
                  <c:v>0.0299109270188043</c:v>
                </c:pt>
                <c:pt idx="41">
                  <c:v>0.0297643048275356</c:v>
                </c:pt>
                <c:pt idx="42">
                  <c:v>0.02983761592317</c:v>
                </c:pt>
                <c:pt idx="43">
                  <c:v>0.0297643048275356</c:v>
                </c:pt>
                <c:pt idx="44">
                  <c:v>0.0297643048275356</c:v>
                </c:pt>
                <c:pt idx="45">
                  <c:v>0.0297276492797185</c:v>
                </c:pt>
              </c:numCache>
            </c:numRef>
          </c:yVal>
          <c:smooth val="0"/>
        </c:ser>
        <c:ser>
          <c:idx val="3"/>
          <c:order val="3"/>
          <c:spPr>
            <a:ln w="28575">
              <a:noFill/>
            </a:ln>
          </c:spPr>
          <c:marker>
            <c:symbol val="circle"/>
            <c:size val="3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2'!$A$7:$A$52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2'!$BA$7:$BA$52</c:f>
              <c:numCache>
                <c:formatCode>0.000_ </c:formatCode>
                <c:ptCount val="46"/>
                <c:pt idx="0">
                  <c:v>1.0</c:v>
                </c:pt>
                <c:pt idx="1">
                  <c:v>0.790732600732601</c:v>
                </c:pt>
                <c:pt idx="2">
                  <c:v>0.657948717948718</c:v>
                </c:pt>
                <c:pt idx="3">
                  <c:v>0.504688644688645</c:v>
                </c:pt>
                <c:pt idx="4">
                  <c:v>0.359413919413919</c:v>
                </c:pt>
                <c:pt idx="5">
                  <c:v>0.237252747252747</c:v>
                </c:pt>
                <c:pt idx="6">
                  <c:v>0.144578754578755</c:v>
                </c:pt>
                <c:pt idx="7">
                  <c:v>0.0854212454212454</c:v>
                </c:pt>
                <c:pt idx="8">
                  <c:v>0.0535531135531135</c:v>
                </c:pt>
                <c:pt idx="9">
                  <c:v>0.0395604395604395</c:v>
                </c:pt>
                <c:pt idx="10">
                  <c:v>0.0342857142857143</c:v>
                </c:pt>
                <c:pt idx="11">
                  <c:v>0.0321978021978022</c:v>
                </c:pt>
                <c:pt idx="12">
                  <c:v>0.0316849816849817</c:v>
                </c:pt>
                <c:pt idx="13">
                  <c:v>0.0312820512820513</c:v>
                </c:pt>
                <c:pt idx="14">
                  <c:v>0.031025641025641</c:v>
                </c:pt>
                <c:pt idx="15">
                  <c:v>0.0307692307692308</c:v>
                </c:pt>
                <c:pt idx="16">
                  <c:v>0.0305128205128205</c:v>
                </c:pt>
                <c:pt idx="17">
                  <c:v>0.0305494505494505</c:v>
                </c:pt>
                <c:pt idx="18">
                  <c:v>0.0303663003663004</c:v>
                </c:pt>
                <c:pt idx="19">
                  <c:v>0.0302197802197802</c:v>
                </c:pt>
                <c:pt idx="20">
                  <c:v>0.0301465201465201</c:v>
                </c:pt>
                <c:pt idx="21">
                  <c:v>0.03003663003663</c:v>
                </c:pt>
                <c:pt idx="22">
                  <c:v>0.03003663003663</c:v>
                </c:pt>
                <c:pt idx="23">
                  <c:v>0.03003663003663</c:v>
                </c:pt>
                <c:pt idx="24">
                  <c:v>0.0298168498168498</c:v>
                </c:pt>
                <c:pt idx="25">
                  <c:v>0.0297802197802198</c:v>
                </c:pt>
                <c:pt idx="26">
                  <c:v>0.0297069597069597</c:v>
                </c:pt>
                <c:pt idx="27">
                  <c:v>0.0297069597069597</c:v>
                </c:pt>
                <c:pt idx="28">
                  <c:v>0.0296703296703297</c:v>
                </c:pt>
                <c:pt idx="29">
                  <c:v>0.0296336996336996</c:v>
                </c:pt>
                <c:pt idx="30">
                  <c:v>0.0295970695970696</c:v>
                </c:pt>
                <c:pt idx="31">
                  <c:v>0.0294871794871795</c:v>
                </c:pt>
                <c:pt idx="32">
                  <c:v>0.0294139194139194</c:v>
                </c:pt>
                <c:pt idx="33">
                  <c:v>0.0294871794871795</c:v>
                </c:pt>
                <c:pt idx="34">
                  <c:v>0.0292673992673993</c:v>
                </c:pt>
                <c:pt idx="35">
                  <c:v>0.0293772893772894</c:v>
                </c:pt>
                <c:pt idx="36">
                  <c:v>0.0292673992673993</c:v>
                </c:pt>
                <c:pt idx="37">
                  <c:v>0.0291941391941392</c:v>
                </c:pt>
                <c:pt idx="38">
                  <c:v>0.0292673992673993</c:v>
                </c:pt>
                <c:pt idx="39">
                  <c:v>0.0290842490842491</c:v>
                </c:pt>
                <c:pt idx="40">
                  <c:v>0.0293040293040293</c:v>
                </c:pt>
                <c:pt idx="41">
                  <c:v>0.0291941391941392</c:v>
                </c:pt>
                <c:pt idx="42">
                  <c:v>0.0292307692307692</c:v>
                </c:pt>
                <c:pt idx="43">
                  <c:v>0.0291941391941392</c:v>
                </c:pt>
                <c:pt idx="44">
                  <c:v>0.0290842490842491</c:v>
                </c:pt>
                <c:pt idx="45">
                  <c:v>0.0292673992673993</c:v>
                </c:pt>
              </c:numCache>
            </c:numRef>
          </c:yVal>
          <c:smooth val="0"/>
        </c:ser>
        <c:ser>
          <c:idx val="8"/>
          <c:order val="4"/>
          <c:spPr>
            <a:ln w="3175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'データ処理シート No. 4'!$A$6:$A$51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4'!$C$6:$C$51</c:f>
              <c:numCache>
                <c:formatCode>0.0000_ </c:formatCode>
                <c:ptCount val="46"/>
                <c:pt idx="0">
                  <c:v>1.0</c:v>
                </c:pt>
                <c:pt idx="1">
                  <c:v>0.980886140016295</c:v>
                </c:pt>
                <c:pt idx="2">
                  <c:v>0.981798750148178</c:v>
                </c:pt>
                <c:pt idx="3">
                  <c:v>0.976241235348349</c:v>
                </c:pt>
                <c:pt idx="4">
                  <c:v>0.966328471721478</c:v>
                </c:pt>
                <c:pt idx="5">
                  <c:v>0.932415862345157</c:v>
                </c:pt>
                <c:pt idx="6">
                  <c:v>0.796267280231768</c:v>
                </c:pt>
                <c:pt idx="7">
                  <c:v>0.597431373636583</c:v>
                </c:pt>
                <c:pt idx="8">
                  <c:v>0.404784089520715</c:v>
                </c:pt>
                <c:pt idx="9">
                  <c:v>0.249955019304464</c:v>
                </c:pt>
                <c:pt idx="10">
                  <c:v>0.141805381624876</c:v>
                </c:pt>
                <c:pt idx="11">
                  <c:v>0.0785966053562621</c:v>
                </c:pt>
                <c:pt idx="12">
                  <c:v>0.0487680893911308</c:v>
                </c:pt>
                <c:pt idx="13">
                  <c:v>0.0372462873657154</c:v>
                </c:pt>
                <c:pt idx="14">
                  <c:v>0.033365227599081</c:v>
                </c:pt>
                <c:pt idx="15">
                  <c:v>0.032051930503026</c:v>
                </c:pt>
                <c:pt idx="16">
                  <c:v>0.0317023164388857</c:v>
                </c:pt>
                <c:pt idx="17">
                  <c:v>0.0314274374999591</c:v>
                </c:pt>
                <c:pt idx="18">
                  <c:v>0.031243802647372</c:v>
                </c:pt>
                <c:pt idx="19">
                  <c:v>0.0312611124796036</c:v>
                </c:pt>
                <c:pt idx="20">
                  <c:v>0.0311710655183822</c:v>
                </c:pt>
                <c:pt idx="21">
                  <c:v>0.0311148554500329</c:v>
                </c:pt>
                <c:pt idx="22">
                  <c:v>0.0310608948339533</c:v>
                </c:pt>
                <c:pt idx="23">
                  <c:v>0.0309404758240151</c:v>
                </c:pt>
                <c:pt idx="24">
                  <c:v>0.0309402328804843</c:v>
                </c:pt>
                <c:pt idx="25">
                  <c:v>0.0308946478582634</c:v>
                </c:pt>
                <c:pt idx="26">
                  <c:v>0.0307940024629434</c:v>
                </c:pt>
                <c:pt idx="27">
                  <c:v>0.0306464085270143</c:v>
                </c:pt>
                <c:pt idx="28">
                  <c:v>0.0306644393942623</c:v>
                </c:pt>
                <c:pt idx="29">
                  <c:v>0.0307293342463228</c:v>
                </c:pt>
                <c:pt idx="30">
                  <c:v>0.0306283387424137</c:v>
                </c:pt>
                <c:pt idx="31">
                  <c:v>0.0306013490261469</c:v>
                </c:pt>
                <c:pt idx="32">
                  <c:v>0.0305451389577975</c:v>
                </c:pt>
                <c:pt idx="33">
                  <c:v>0.0304906904532725</c:v>
                </c:pt>
                <c:pt idx="34">
                  <c:v>0.0305100600183027</c:v>
                </c:pt>
                <c:pt idx="35">
                  <c:v>0.0304177038696209</c:v>
                </c:pt>
                <c:pt idx="36">
                  <c:v>0.0303335647171033</c:v>
                </c:pt>
                <c:pt idx="37">
                  <c:v>0.0302875658483345</c:v>
                </c:pt>
                <c:pt idx="38">
                  <c:v>0.0302880479425882</c:v>
                </c:pt>
                <c:pt idx="39">
                  <c:v>0.0303064146117185</c:v>
                </c:pt>
                <c:pt idx="40">
                  <c:v>0.0302974537613158</c:v>
                </c:pt>
                <c:pt idx="41">
                  <c:v>0.0302507955941051</c:v>
                </c:pt>
                <c:pt idx="42">
                  <c:v>0.0302239298579669</c:v>
                </c:pt>
                <c:pt idx="43">
                  <c:v>0.0301688669765047</c:v>
                </c:pt>
                <c:pt idx="44">
                  <c:v>0.0301509003541946</c:v>
                </c:pt>
                <c:pt idx="45">
                  <c:v>0.0300399775129723</c:v>
                </c:pt>
              </c:numCache>
            </c:numRef>
          </c:yVal>
          <c:smooth val="0"/>
        </c:ser>
        <c:ser>
          <c:idx val="9"/>
          <c:order val="5"/>
          <c:spPr>
            <a:ln w="3175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'データ処理シート No. 4'!$A$6:$A$51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4'!$F$6:$F$51</c:f>
              <c:numCache>
                <c:formatCode>0.0000_ </c:formatCode>
                <c:ptCount val="46"/>
                <c:pt idx="0">
                  <c:v>1.0</c:v>
                </c:pt>
                <c:pt idx="1">
                  <c:v>0.987335779505021</c:v>
                </c:pt>
                <c:pt idx="2">
                  <c:v>0.989029648594028</c:v>
                </c:pt>
                <c:pt idx="3">
                  <c:v>0.986660666111892</c:v>
                </c:pt>
                <c:pt idx="4">
                  <c:v>0.988333154331232</c:v>
                </c:pt>
                <c:pt idx="5">
                  <c:v>0.987465250656021</c:v>
                </c:pt>
                <c:pt idx="6">
                  <c:v>0.986445867277293</c:v>
                </c:pt>
                <c:pt idx="7">
                  <c:v>0.985867951432382</c:v>
                </c:pt>
                <c:pt idx="8">
                  <c:v>0.986256242340082</c:v>
                </c:pt>
                <c:pt idx="9">
                  <c:v>0.987113910332471</c:v>
                </c:pt>
                <c:pt idx="10">
                  <c:v>0.986188896226656</c:v>
                </c:pt>
                <c:pt idx="11">
                  <c:v>0.985174380948708</c:v>
                </c:pt>
                <c:pt idx="12">
                  <c:v>0.984542024813187</c:v>
                </c:pt>
                <c:pt idx="13">
                  <c:v>0.986375271316542</c:v>
                </c:pt>
                <c:pt idx="14">
                  <c:v>0.986504438061061</c:v>
                </c:pt>
                <c:pt idx="15">
                  <c:v>0.984915202661895</c:v>
                </c:pt>
                <c:pt idx="16">
                  <c:v>0.983816467536038</c:v>
                </c:pt>
                <c:pt idx="17">
                  <c:v>0.982235834532109</c:v>
                </c:pt>
                <c:pt idx="18">
                  <c:v>0.980886645221966</c:v>
                </c:pt>
                <c:pt idx="19">
                  <c:v>0.978720359928037</c:v>
                </c:pt>
                <c:pt idx="20">
                  <c:v>0.972369026506293</c:v>
                </c:pt>
                <c:pt idx="21">
                  <c:v>0.957401925382612</c:v>
                </c:pt>
                <c:pt idx="22">
                  <c:v>0.873117527809417</c:v>
                </c:pt>
                <c:pt idx="23">
                  <c:v>0.640777231956223</c:v>
                </c:pt>
                <c:pt idx="24">
                  <c:v>0.404804218678563</c:v>
                </c:pt>
                <c:pt idx="25">
                  <c:v>0.229174691725437</c:v>
                </c:pt>
                <c:pt idx="26">
                  <c:v>0.120022701970035</c:v>
                </c:pt>
                <c:pt idx="27">
                  <c:v>0.0648652042353324</c:v>
                </c:pt>
                <c:pt idx="28">
                  <c:v>0.0422329539673425</c:v>
                </c:pt>
                <c:pt idx="29">
                  <c:v>0.0343567295170094</c:v>
                </c:pt>
                <c:pt idx="30">
                  <c:v>0.0318284493248231</c:v>
                </c:pt>
                <c:pt idx="31">
                  <c:v>0.0310632475394085</c:v>
                </c:pt>
                <c:pt idx="32">
                  <c:v>0.0307585552341157</c:v>
                </c:pt>
                <c:pt idx="33">
                  <c:v>0.0307038869412866</c:v>
                </c:pt>
                <c:pt idx="34">
                  <c:v>0.0306112495525413</c:v>
                </c:pt>
                <c:pt idx="35">
                  <c:v>0.0305008306408265</c:v>
                </c:pt>
                <c:pt idx="36">
                  <c:v>0.0305563860573699</c:v>
                </c:pt>
                <c:pt idx="37">
                  <c:v>0.030574177946665</c:v>
                </c:pt>
                <c:pt idx="38">
                  <c:v>0.0305291163977979</c:v>
                </c:pt>
                <c:pt idx="39">
                  <c:v>0.0303990976920571</c:v>
                </c:pt>
                <c:pt idx="40">
                  <c:v>0.0304366549483881</c:v>
                </c:pt>
                <c:pt idx="41">
                  <c:v>0.0302620153925692</c:v>
                </c:pt>
                <c:pt idx="42">
                  <c:v>0.0303066717560252</c:v>
                </c:pt>
                <c:pt idx="43">
                  <c:v>0.0302803104971591</c:v>
                </c:pt>
                <c:pt idx="44">
                  <c:v>0.0302333947774265</c:v>
                </c:pt>
                <c:pt idx="45">
                  <c:v>0.030289614026267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42749600"/>
        <c:axId val="1742753392"/>
      </c:scatterChart>
      <c:valAx>
        <c:axId val="1742749600"/>
        <c:scaling>
          <c:orientation val="minMax"/>
          <c:max val="90.0"/>
          <c:min val="0.0"/>
        </c:scaling>
        <c:delete val="1"/>
        <c:axPos val="b"/>
        <c:numFmt formatCode="General" sourceLinked="1"/>
        <c:majorTickMark val="out"/>
        <c:minorTickMark val="none"/>
        <c:tickLblPos val="nextTo"/>
        <c:crossAx val="1742753392"/>
        <c:crosses val="autoZero"/>
        <c:crossBetween val="midCat"/>
      </c:valAx>
      <c:valAx>
        <c:axId val="1742753392"/>
        <c:scaling>
          <c:orientation val="minMax"/>
        </c:scaling>
        <c:delete val="1"/>
        <c:axPos val="l"/>
        <c:numFmt formatCode="0.000_ " sourceLinked="1"/>
        <c:majorTickMark val="out"/>
        <c:minorTickMark val="none"/>
        <c:tickLblPos val="nextTo"/>
        <c:crossAx val="1742749600"/>
        <c:crosses val="autoZero"/>
        <c:crossBetween val="midCat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/>
    <c:pageMargins b="0.75" l="0.7" r="0.7" t="0.75" header="0.512" footer="0.512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0738637900552717"/>
          <c:y val="0.13461585863269"/>
          <c:w val="0.852274500637749"/>
          <c:h val="0.740387222479797"/>
        </c:manualLayout>
      </c:layout>
      <c:scatterChart>
        <c:scatterStyle val="lineMarker"/>
        <c:varyColors val="0"/>
        <c:ser>
          <c:idx val="8"/>
          <c:order val="0"/>
          <c:spPr>
            <a:ln w="3175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'データ処理シート No. 4'!$A$6:$A$51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4'!$C$6:$C$51</c:f>
              <c:numCache>
                <c:formatCode>0.0000_ </c:formatCode>
                <c:ptCount val="46"/>
                <c:pt idx="0">
                  <c:v>1.0</c:v>
                </c:pt>
                <c:pt idx="1">
                  <c:v>0.980886140016295</c:v>
                </c:pt>
                <c:pt idx="2">
                  <c:v>0.981798750148178</c:v>
                </c:pt>
                <c:pt idx="3">
                  <c:v>0.976241235348349</c:v>
                </c:pt>
                <c:pt idx="4">
                  <c:v>0.966328471721478</c:v>
                </c:pt>
                <c:pt idx="5">
                  <c:v>0.932415862345157</c:v>
                </c:pt>
                <c:pt idx="6">
                  <c:v>0.796267280231768</c:v>
                </c:pt>
                <c:pt idx="7">
                  <c:v>0.597431373636583</c:v>
                </c:pt>
                <c:pt idx="8">
                  <c:v>0.404784089520715</c:v>
                </c:pt>
                <c:pt idx="9">
                  <c:v>0.249955019304464</c:v>
                </c:pt>
                <c:pt idx="10">
                  <c:v>0.141805381624876</c:v>
                </c:pt>
                <c:pt idx="11">
                  <c:v>0.0785966053562621</c:v>
                </c:pt>
                <c:pt idx="12">
                  <c:v>0.0487680893911308</c:v>
                </c:pt>
                <c:pt idx="13">
                  <c:v>0.0372462873657154</c:v>
                </c:pt>
                <c:pt idx="14">
                  <c:v>0.033365227599081</c:v>
                </c:pt>
                <c:pt idx="15">
                  <c:v>0.032051930503026</c:v>
                </c:pt>
                <c:pt idx="16">
                  <c:v>0.0317023164388857</c:v>
                </c:pt>
                <c:pt idx="17">
                  <c:v>0.0314274374999591</c:v>
                </c:pt>
                <c:pt idx="18">
                  <c:v>0.031243802647372</c:v>
                </c:pt>
                <c:pt idx="19">
                  <c:v>0.0312611124796036</c:v>
                </c:pt>
                <c:pt idx="20">
                  <c:v>0.0311710655183822</c:v>
                </c:pt>
                <c:pt idx="21">
                  <c:v>0.0311148554500329</c:v>
                </c:pt>
                <c:pt idx="22">
                  <c:v>0.0310608948339533</c:v>
                </c:pt>
                <c:pt idx="23">
                  <c:v>0.0309404758240151</c:v>
                </c:pt>
                <c:pt idx="24">
                  <c:v>0.0309402328804843</c:v>
                </c:pt>
                <c:pt idx="25">
                  <c:v>0.0308946478582634</c:v>
                </c:pt>
                <c:pt idx="26">
                  <c:v>0.0307940024629434</c:v>
                </c:pt>
                <c:pt idx="27">
                  <c:v>0.0306464085270143</c:v>
                </c:pt>
                <c:pt idx="28">
                  <c:v>0.0306644393942623</c:v>
                </c:pt>
                <c:pt idx="29">
                  <c:v>0.0307293342463228</c:v>
                </c:pt>
                <c:pt idx="30">
                  <c:v>0.0306283387424137</c:v>
                </c:pt>
                <c:pt idx="31">
                  <c:v>0.0306013490261469</c:v>
                </c:pt>
                <c:pt idx="32">
                  <c:v>0.0305451389577975</c:v>
                </c:pt>
                <c:pt idx="33">
                  <c:v>0.0304906904532725</c:v>
                </c:pt>
                <c:pt idx="34">
                  <c:v>0.0305100600183027</c:v>
                </c:pt>
                <c:pt idx="35">
                  <c:v>0.0304177038696209</c:v>
                </c:pt>
                <c:pt idx="36">
                  <c:v>0.0303335647171033</c:v>
                </c:pt>
                <c:pt idx="37">
                  <c:v>0.0302875658483345</c:v>
                </c:pt>
                <c:pt idx="38">
                  <c:v>0.0302880479425882</c:v>
                </c:pt>
                <c:pt idx="39">
                  <c:v>0.0303064146117185</c:v>
                </c:pt>
                <c:pt idx="40">
                  <c:v>0.0302974537613158</c:v>
                </c:pt>
                <c:pt idx="41">
                  <c:v>0.0302507955941051</c:v>
                </c:pt>
                <c:pt idx="42">
                  <c:v>0.0302239298579669</c:v>
                </c:pt>
                <c:pt idx="43">
                  <c:v>0.0301688669765047</c:v>
                </c:pt>
                <c:pt idx="44">
                  <c:v>0.0301509003541946</c:v>
                </c:pt>
                <c:pt idx="45">
                  <c:v>0.0300399775129723</c:v>
                </c:pt>
              </c:numCache>
            </c:numRef>
          </c:yVal>
          <c:smooth val="0"/>
        </c:ser>
        <c:ser>
          <c:idx val="9"/>
          <c:order val="1"/>
          <c:spPr>
            <a:ln w="3175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'データ処理シート No. 4'!$A$6:$A$51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4'!$F$6:$F$51</c:f>
              <c:numCache>
                <c:formatCode>0.0000_ </c:formatCode>
                <c:ptCount val="46"/>
                <c:pt idx="0">
                  <c:v>1.0</c:v>
                </c:pt>
                <c:pt idx="1">
                  <c:v>0.987335779505021</c:v>
                </c:pt>
                <c:pt idx="2">
                  <c:v>0.989029648594028</c:v>
                </c:pt>
                <c:pt idx="3">
                  <c:v>0.986660666111892</c:v>
                </c:pt>
                <c:pt idx="4">
                  <c:v>0.988333154331232</c:v>
                </c:pt>
                <c:pt idx="5">
                  <c:v>0.987465250656021</c:v>
                </c:pt>
                <c:pt idx="6">
                  <c:v>0.986445867277293</c:v>
                </c:pt>
                <c:pt idx="7">
                  <c:v>0.985867951432382</c:v>
                </c:pt>
                <c:pt idx="8">
                  <c:v>0.986256242340082</c:v>
                </c:pt>
                <c:pt idx="9">
                  <c:v>0.987113910332471</c:v>
                </c:pt>
                <c:pt idx="10">
                  <c:v>0.986188896226656</c:v>
                </c:pt>
                <c:pt idx="11">
                  <c:v>0.985174380948708</c:v>
                </c:pt>
                <c:pt idx="12">
                  <c:v>0.984542024813187</c:v>
                </c:pt>
                <c:pt idx="13">
                  <c:v>0.986375271316542</c:v>
                </c:pt>
                <c:pt idx="14">
                  <c:v>0.986504438061061</c:v>
                </c:pt>
                <c:pt idx="15">
                  <c:v>0.984915202661895</c:v>
                </c:pt>
                <c:pt idx="16">
                  <c:v>0.983816467536038</c:v>
                </c:pt>
                <c:pt idx="17">
                  <c:v>0.982235834532109</c:v>
                </c:pt>
                <c:pt idx="18">
                  <c:v>0.980886645221966</c:v>
                </c:pt>
                <c:pt idx="19">
                  <c:v>0.978720359928037</c:v>
                </c:pt>
                <c:pt idx="20">
                  <c:v>0.972369026506293</c:v>
                </c:pt>
                <c:pt idx="21">
                  <c:v>0.957401925382612</c:v>
                </c:pt>
                <c:pt idx="22">
                  <c:v>0.873117527809417</c:v>
                </c:pt>
                <c:pt idx="23">
                  <c:v>0.640777231956223</c:v>
                </c:pt>
                <c:pt idx="24">
                  <c:v>0.404804218678563</c:v>
                </c:pt>
                <c:pt idx="25">
                  <c:v>0.229174691725437</c:v>
                </c:pt>
                <c:pt idx="26">
                  <c:v>0.120022701970035</c:v>
                </c:pt>
                <c:pt idx="27">
                  <c:v>0.0648652042353324</c:v>
                </c:pt>
                <c:pt idx="28">
                  <c:v>0.0422329539673425</c:v>
                </c:pt>
                <c:pt idx="29">
                  <c:v>0.0343567295170094</c:v>
                </c:pt>
                <c:pt idx="30">
                  <c:v>0.0318284493248231</c:v>
                </c:pt>
                <c:pt idx="31">
                  <c:v>0.0310632475394085</c:v>
                </c:pt>
                <c:pt idx="32">
                  <c:v>0.0307585552341157</c:v>
                </c:pt>
                <c:pt idx="33">
                  <c:v>0.0307038869412866</c:v>
                </c:pt>
                <c:pt idx="34">
                  <c:v>0.0306112495525413</c:v>
                </c:pt>
                <c:pt idx="35">
                  <c:v>0.0305008306408265</c:v>
                </c:pt>
                <c:pt idx="36">
                  <c:v>0.0305563860573699</c:v>
                </c:pt>
                <c:pt idx="37">
                  <c:v>0.030574177946665</c:v>
                </c:pt>
                <c:pt idx="38">
                  <c:v>0.0305291163977979</c:v>
                </c:pt>
                <c:pt idx="39">
                  <c:v>0.0303990976920571</c:v>
                </c:pt>
                <c:pt idx="40">
                  <c:v>0.0304366549483881</c:v>
                </c:pt>
                <c:pt idx="41">
                  <c:v>0.0302620153925692</c:v>
                </c:pt>
                <c:pt idx="42">
                  <c:v>0.0303066717560252</c:v>
                </c:pt>
                <c:pt idx="43">
                  <c:v>0.0302803104971591</c:v>
                </c:pt>
                <c:pt idx="44">
                  <c:v>0.0302333947774265</c:v>
                </c:pt>
                <c:pt idx="45">
                  <c:v>0.030289614026267</c:v>
                </c:pt>
              </c:numCache>
            </c:numRef>
          </c:yVal>
          <c:smooth val="0"/>
        </c:ser>
        <c:ser>
          <c:idx val="0"/>
          <c:order val="2"/>
          <c:spPr>
            <a:ln w="28575">
              <a:noFill/>
            </a:ln>
          </c:spPr>
          <c:marker>
            <c:symbol val="square"/>
            <c:size val="3"/>
            <c:spPr>
              <a:solidFill>
                <a:schemeClr val="tx1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2'!$A$7:$A$52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2'!$BB$7:$BB$52</c:f>
              <c:numCache>
                <c:formatCode>0.000_ </c:formatCode>
                <c:ptCount val="46"/>
                <c:pt idx="0">
                  <c:v>1.0</c:v>
                </c:pt>
                <c:pt idx="1">
                  <c:v>0.806411430664957</c:v>
                </c:pt>
                <c:pt idx="2">
                  <c:v>0.684520974537461</c:v>
                </c:pt>
                <c:pt idx="3">
                  <c:v>0.532551749404653</c:v>
                </c:pt>
                <c:pt idx="4">
                  <c:v>0.384209562190877</c:v>
                </c:pt>
                <c:pt idx="5">
                  <c:v>0.255468034438542</c:v>
                </c:pt>
                <c:pt idx="6">
                  <c:v>0.157354826891372</c:v>
                </c:pt>
                <c:pt idx="7">
                  <c:v>0.092727605788606</c:v>
                </c:pt>
                <c:pt idx="8">
                  <c:v>0.0574097820113574</c:v>
                </c:pt>
                <c:pt idx="9">
                  <c:v>0.0415827074555779</c:v>
                </c:pt>
                <c:pt idx="10">
                  <c:v>0.0355010075105331</c:v>
                </c:pt>
                <c:pt idx="11">
                  <c:v>0.0335226231910606</c:v>
                </c:pt>
                <c:pt idx="12">
                  <c:v>0.0327898882579227</c:v>
                </c:pt>
                <c:pt idx="13">
                  <c:v>0.0324235207913537</c:v>
                </c:pt>
                <c:pt idx="14">
                  <c:v>0.0324235207913537</c:v>
                </c:pt>
                <c:pt idx="15">
                  <c:v>0.0319472430848141</c:v>
                </c:pt>
                <c:pt idx="16">
                  <c:v>0.0321304268180985</c:v>
                </c:pt>
                <c:pt idx="17">
                  <c:v>0.0318739695915003</c:v>
                </c:pt>
                <c:pt idx="18">
                  <c:v>0.0317274226048727</c:v>
                </c:pt>
                <c:pt idx="19">
                  <c:v>0.0316907858582158</c:v>
                </c:pt>
                <c:pt idx="20">
                  <c:v>0.0316541491115589</c:v>
                </c:pt>
                <c:pt idx="21">
                  <c:v>0.031617512364902</c:v>
                </c:pt>
                <c:pt idx="22">
                  <c:v>0.0314343286316175</c:v>
                </c:pt>
                <c:pt idx="23">
                  <c:v>0.0313610551383037</c:v>
                </c:pt>
                <c:pt idx="24">
                  <c:v>0.031251144898333</c:v>
                </c:pt>
                <c:pt idx="25">
                  <c:v>0.0310313244183916</c:v>
                </c:pt>
                <c:pt idx="26">
                  <c:v>0.0310679611650485</c:v>
                </c:pt>
                <c:pt idx="27">
                  <c:v>0.0308481406851072</c:v>
                </c:pt>
                <c:pt idx="28">
                  <c:v>0.0308847774317641</c:v>
                </c:pt>
                <c:pt idx="29">
                  <c:v>0.0310679611650485</c:v>
                </c:pt>
                <c:pt idx="30">
                  <c:v>0.0307382304451365</c:v>
                </c:pt>
                <c:pt idx="31">
                  <c:v>0.0308115039384503</c:v>
                </c:pt>
                <c:pt idx="32">
                  <c:v>0.0307748671917934</c:v>
                </c:pt>
                <c:pt idx="33">
                  <c:v>0.030555046711852</c:v>
                </c:pt>
                <c:pt idx="34">
                  <c:v>0.0307382304451365</c:v>
                </c:pt>
                <c:pt idx="35">
                  <c:v>0.0306649569518227</c:v>
                </c:pt>
                <c:pt idx="36">
                  <c:v>0.0305184099651951</c:v>
                </c:pt>
                <c:pt idx="37">
                  <c:v>0.0305916834585089</c:v>
                </c:pt>
                <c:pt idx="38">
                  <c:v>0.0305184099651951</c:v>
                </c:pt>
                <c:pt idx="39">
                  <c:v>0.0304451364718813</c:v>
                </c:pt>
                <c:pt idx="40">
                  <c:v>0.0307015936984796</c:v>
                </c:pt>
                <c:pt idx="41">
                  <c:v>0.0305916834585089</c:v>
                </c:pt>
                <c:pt idx="42">
                  <c:v>0.030555046711852</c:v>
                </c:pt>
                <c:pt idx="43">
                  <c:v>0.0305916834585089</c:v>
                </c:pt>
                <c:pt idx="44">
                  <c:v>0.0304084997252244</c:v>
                </c:pt>
                <c:pt idx="45">
                  <c:v>0.0304084997252244</c:v>
                </c:pt>
              </c:numCache>
            </c:numRef>
          </c:yVal>
          <c:smooth val="0"/>
        </c:ser>
        <c:ser>
          <c:idx val="1"/>
          <c:order val="3"/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2'!$A$7:$A$52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2'!$BC$7:$BC$52</c:f>
              <c:numCache>
                <c:formatCode>0.000_ </c:formatCode>
                <c:ptCount val="46"/>
                <c:pt idx="0">
                  <c:v>1.0</c:v>
                </c:pt>
                <c:pt idx="1">
                  <c:v>0.799890330835313</c:v>
                </c:pt>
                <c:pt idx="2">
                  <c:v>0.671979528422592</c:v>
                </c:pt>
                <c:pt idx="3">
                  <c:v>0.520160848108207</c:v>
                </c:pt>
                <c:pt idx="4">
                  <c:v>0.372253701334308</c:v>
                </c:pt>
                <c:pt idx="5">
                  <c:v>0.247011515262292</c:v>
                </c:pt>
                <c:pt idx="6">
                  <c:v>0.151306890879181</c:v>
                </c:pt>
                <c:pt idx="7">
                  <c:v>0.0885030159020289</c:v>
                </c:pt>
                <c:pt idx="8">
                  <c:v>0.054944251507951</c:v>
                </c:pt>
                <c:pt idx="9">
                  <c:v>0.0398830195576677</c:v>
                </c:pt>
                <c:pt idx="10">
                  <c:v>0.034216779382197</c:v>
                </c:pt>
                <c:pt idx="11">
                  <c:v>0.0322427344178395</c:v>
                </c:pt>
                <c:pt idx="12">
                  <c:v>0.0316943885944069</c:v>
                </c:pt>
                <c:pt idx="13">
                  <c:v>0.0314019374885761</c:v>
                </c:pt>
                <c:pt idx="14">
                  <c:v>0.0313653811003473</c:v>
                </c:pt>
                <c:pt idx="15">
                  <c:v>0.0312557119356607</c:v>
                </c:pt>
                <c:pt idx="16">
                  <c:v>0.03096326082983</c:v>
                </c:pt>
                <c:pt idx="17">
                  <c:v>0.0311094863827454</c:v>
                </c:pt>
                <c:pt idx="18">
                  <c:v>0.0308901480533723</c:v>
                </c:pt>
                <c:pt idx="19">
                  <c:v>0.0308901480533723</c:v>
                </c:pt>
                <c:pt idx="20">
                  <c:v>0.03096326082983</c:v>
                </c:pt>
                <c:pt idx="21">
                  <c:v>0.03096326082983</c:v>
                </c:pt>
                <c:pt idx="22">
                  <c:v>0.0305245841710839</c:v>
                </c:pt>
                <c:pt idx="23">
                  <c:v>0.0307073661122281</c:v>
                </c:pt>
                <c:pt idx="24">
                  <c:v>0.0307073661122281</c:v>
                </c:pt>
                <c:pt idx="25">
                  <c:v>0.030488027782855</c:v>
                </c:pt>
                <c:pt idx="26">
                  <c:v>0.0304514713946262</c:v>
                </c:pt>
                <c:pt idx="27">
                  <c:v>0.030488027782855</c:v>
                </c:pt>
                <c:pt idx="28">
                  <c:v>0.0302321330652531</c:v>
                </c:pt>
                <c:pt idx="29">
                  <c:v>0.0302321330652531</c:v>
                </c:pt>
                <c:pt idx="30">
                  <c:v>0.0301590202887955</c:v>
                </c:pt>
                <c:pt idx="31">
                  <c:v>0.0301590202887955</c:v>
                </c:pt>
                <c:pt idx="32">
                  <c:v>0.0302321330652531</c:v>
                </c:pt>
                <c:pt idx="33">
                  <c:v>0.0301955766770243</c:v>
                </c:pt>
                <c:pt idx="34">
                  <c:v>0.0299396819594224</c:v>
                </c:pt>
                <c:pt idx="35">
                  <c:v>0.0300493511241089</c:v>
                </c:pt>
                <c:pt idx="36">
                  <c:v>0.0300859075123378</c:v>
                </c:pt>
                <c:pt idx="37">
                  <c:v>0.0303052458417108</c:v>
                </c:pt>
                <c:pt idx="38">
                  <c:v>0.0299396819594224</c:v>
                </c:pt>
                <c:pt idx="39">
                  <c:v>0.0299031255711936</c:v>
                </c:pt>
                <c:pt idx="40">
                  <c:v>0.0299762383476512</c:v>
                </c:pt>
                <c:pt idx="41">
                  <c:v>0.0299762383476512</c:v>
                </c:pt>
                <c:pt idx="42">
                  <c:v>0.0298300127947359</c:v>
                </c:pt>
                <c:pt idx="43">
                  <c:v>0.0299031255711936</c:v>
                </c:pt>
                <c:pt idx="44">
                  <c:v>0.0298300127947359</c:v>
                </c:pt>
                <c:pt idx="45">
                  <c:v>0.0300493511241089</c:v>
                </c:pt>
              </c:numCache>
            </c:numRef>
          </c:yVal>
          <c:smooth val="0"/>
        </c:ser>
        <c:ser>
          <c:idx val="2"/>
          <c:order val="4"/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2'!$A$7:$A$52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2'!$BD$7:$BD$52</c:f>
              <c:numCache>
                <c:formatCode>0.000_ </c:formatCode>
                <c:ptCount val="46"/>
                <c:pt idx="0">
                  <c:v>1.0</c:v>
                </c:pt>
                <c:pt idx="1">
                  <c:v>0.795222592091305</c:v>
                </c:pt>
                <c:pt idx="2">
                  <c:v>0.665069319969272</c:v>
                </c:pt>
                <c:pt idx="3">
                  <c:v>0.514394410505908</c:v>
                </c:pt>
                <c:pt idx="4">
                  <c:v>0.368072575630098</c:v>
                </c:pt>
                <c:pt idx="5">
                  <c:v>0.242857665435125</c:v>
                </c:pt>
                <c:pt idx="6">
                  <c:v>0.14840692102279</c:v>
                </c:pt>
                <c:pt idx="7">
                  <c:v>0.087463876797015</c:v>
                </c:pt>
                <c:pt idx="8">
                  <c:v>0.0543951421150821</c:v>
                </c:pt>
                <c:pt idx="9">
                  <c:v>0.0395800563339064</c:v>
                </c:pt>
                <c:pt idx="10">
                  <c:v>0.0340929875260636</c:v>
                </c:pt>
                <c:pt idx="11">
                  <c:v>0.0321542232139591</c:v>
                </c:pt>
                <c:pt idx="12">
                  <c:v>0.03142261403958</c:v>
                </c:pt>
                <c:pt idx="13">
                  <c:v>0.0310933899111095</c:v>
                </c:pt>
                <c:pt idx="14">
                  <c:v>0.0309470680762337</c:v>
                </c:pt>
                <c:pt idx="15">
                  <c:v>0.0309104876175147</c:v>
                </c:pt>
                <c:pt idx="16">
                  <c:v>0.0308739071587958</c:v>
                </c:pt>
                <c:pt idx="17">
                  <c:v>0.0308373267000768</c:v>
                </c:pt>
                <c:pt idx="18">
                  <c:v>0.0305081025716062</c:v>
                </c:pt>
                <c:pt idx="19">
                  <c:v>0.0305812634890441</c:v>
                </c:pt>
                <c:pt idx="20">
                  <c:v>0.0304715221128873</c:v>
                </c:pt>
                <c:pt idx="21">
                  <c:v>0.0303983611954494</c:v>
                </c:pt>
                <c:pt idx="22">
                  <c:v>0.0304349416541683</c:v>
                </c:pt>
                <c:pt idx="23">
                  <c:v>0.0303983611954494</c:v>
                </c:pt>
                <c:pt idx="24">
                  <c:v>0.0302886198192925</c:v>
                </c:pt>
                <c:pt idx="25">
                  <c:v>0.0303252002780115</c:v>
                </c:pt>
                <c:pt idx="26">
                  <c:v>0.0300691370669788</c:v>
                </c:pt>
                <c:pt idx="27">
                  <c:v>0.0301788784431357</c:v>
                </c:pt>
                <c:pt idx="28">
                  <c:v>0.0300325566082599</c:v>
                </c:pt>
                <c:pt idx="29">
                  <c:v>0.0301788784431357</c:v>
                </c:pt>
                <c:pt idx="30">
                  <c:v>0.0301057175256978</c:v>
                </c:pt>
                <c:pt idx="31">
                  <c:v>0.029959395690822</c:v>
                </c:pt>
                <c:pt idx="32">
                  <c:v>0.029959395690822</c:v>
                </c:pt>
                <c:pt idx="33">
                  <c:v>0.029922815232103</c:v>
                </c:pt>
                <c:pt idx="34">
                  <c:v>0.029922815232103</c:v>
                </c:pt>
                <c:pt idx="35">
                  <c:v>0.0299959761495409</c:v>
                </c:pt>
                <c:pt idx="36">
                  <c:v>0.029959395690822</c:v>
                </c:pt>
                <c:pt idx="37">
                  <c:v>0.029959395690822</c:v>
                </c:pt>
                <c:pt idx="38">
                  <c:v>0.0298496543146651</c:v>
                </c:pt>
                <c:pt idx="39">
                  <c:v>0.0295570106449135</c:v>
                </c:pt>
                <c:pt idx="40">
                  <c:v>0.0297399129385082</c:v>
                </c:pt>
                <c:pt idx="41">
                  <c:v>0.0297033324797893</c:v>
                </c:pt>
                <c:pt idx="42">
                  <c:v>0.0297399129385082</c:v>
                </c:pt>
                <c:pt idx="43">
                  <c:v>0.0295935911036324</c:v>
                </c:pt>
                <c:pt idx="44">
                  <c:v>0.0297033324797893</c:v>
                </c:pt>
                <c:pt idx="45">
                  <c:v>0.0295204301861945</c:v>
                </c:pt>
              </c:numCache>
            </c:numRef>
          </c:yVal>
          <c:smooth val="0"/>
        </c:ser>
        <c:ser>
          <c:idx val="3"/>
          <c:order val="5"/>
          <c:spPr>
            <a:ln w="28575">
              <a:noFill/>
            </a:ln>
          </c:spPr>
          <c:marker>
            <c:symbol val="circle"/>
            <c:size val="3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2'!$A$7:$A$52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2'!$BE$7:$BE$52</c:f>
              <c:numCache>
                <c:formatCode>0.000_ </c:formatCode>
                <c:ptCount val="46"/>
                <c:pt idx="0">
                  <c:v>1.0</c:v>
                </c:pt>
                <c:pt idx="1">
                  <c:v>0.775129839036429</c:v>
                </c:pt>
                <c:pt idx="2">
                  <c:v>0.64164425945707</c:v>
                </c:pt>
                <c:pt idx="3">
                  <c:v>0.489078787432318</c:v>
                </c:pt>
                <c:pt idx="4">
                  <c:v>0.344248406939482</c:v>
                </c:pt>
                <c:pt idx="5">
                  <c:v>0.224464989502376</c:v>
                </c:pt>
                <c:pt idx="6">
                  <c:v>0.135474603116137</c:v>
                </c:pt>
                <c:pt idx="7">
                  <c:v>0.0798924453939372</c:v>
                </c:pt>
                <c:pt idx="8">
                  <c:v>0.0513462742642455</c:v>
                </c:pt>
                <c:pt idx="9">
                  <c:v>0.0386386238903827</c:v>
                </c:pt>
                <c:pt idx="10">
                  <c:v>0.0339607352020332</c:v>
                </c:pt>
                <c:pt idx="11">
                  <c:v>0.0324505506648495</c:v>
                </c:pt>
                <c:pt idx="12">
                  <c:v>0.0318980441268555</c:v>
                </c:pt>
                <c:pt idx="13">
                  <c:v>0.0317138752808575</c:v>
                </c:pt>
                <c:pt idx="14">
                  <c:v>0.0315297064348595</c:v>
                </c:pt>
                <c:pt idx="15">
                  <c:v>0.0315297064348595</c:v>
                </c:pt>
                <c:pt idx="16">
                  <c:v>0.0314192051272607</c:v>
                </c:pt>
                <c:pt idx="17">
                  <c:v>0.0310877012044642</c:v>
                </c:pt>
                <c:pt idx="18">
                  <c:v>0.0310508674352646</c:v>
                </c:pt>
                <c:pt idx="19">
                  <c:v>0.0309771998968654</c:v>
                </c:pt>
                <c:pt idx="20">
                  <c:v>0.0309035323584662</c:v>
                </c:pt>
                <c:pt idx="21">
                  <c:v>0.0309403661276658</c:v>
                </c:pt>
                <c:pt idx="22">
                  <c:v>0.0307930310508674</c:v>
                </c:pt>
                <c:pt idx="23">
                  <c:v>0.0308666985892666</c:v>
                </c:pt>
                <c:pt idx="24">
                  <c:v>0.0305720284356698</c:v>
                </c:pt>
                <c:pt idx="25">
                  <c:v>0.0303878595896718</c:v>
                </c:pt>
                <c:pt idx="26">
                  <c:v>0.0303510258204722</c:v>
                </c:pt>
                <c:pt idx="27">
                  <c:v>0.0301668569744742</c:v>
                </c:pt>
                <c:pt idx="28">
                  <c:v>0.030277358282073</c:v>
                </c:pt>
                <c:pt idx="29">
                  <c:v>0.0300563556668754</c:v>
                </c:pt>
                <c:pt idx="30">
                  <c:v>0.030093189436075</c:v>
                </c:pt>
                <c:pt idx="31">
                  <c:v>0.0299826881284762</c:v>
                </c:pt>
                <c:pt idx="32">
                  <c:v>0.0301300232052746</c:v>
                </c:pt>
                <c:pt idx="33">
                  <c:v>0.0299826881284762</c:v>
                </c:pt>
                <c:pt idx="34">
                  <c:v>0.0300195218976758</c:v>
                </c:pt>
                <c:pt idx="35">
                  <c:v>0.0298353530516778</c:v>
                </c:pt>
                <c:pt idx="36">
                  <c:v>0.029909020590077</c:v>
                </c:pt>
                <c:pt idx="37">
                  <c:v>0.029724851744079</c:v>
                </c:pt>
                <c:pt idx="38">
                  <c:v>0.0297985192824782</c:v>
                </c:pt>
                <c:pt idx="39">
                  <c:v>0.0299826881284762</c:v>
                </c:pt>
                <c:pt idx="40">
                  <c:v>0.0298353530516778</c:v>
                </c:pt>
                <c:pt idx="41">
                  <c:v>0.0297616855132786</c:v>
                </c:pt>
                <c:pt idx="42">
                  <c:v>0.0296511842056798</c:v>
                </c:pt>
                <c:pt idx="43">
                  <c:v>0.0297616855132786</c:v>
                </c:pt>
                <c:pt idx="44">
                  <c:v>0.0297616855132786</c:v>
                </c:pt>
                <c:pt idx="45">
                  <c:v>0.029724851744079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42761056"/>
        <c:axId val="1742769520"/>
      </c:scatterChart>
      <c:valAx>
        <c:axId val="1742761056"/>
        <c:scaling>
          <c:orientation val="minMax"/>
          <c:max val="90.0"/>
          <c:min val="0.0"/>
        </c:scaling>
        <c:delete val="1"/>
        <c:axPos val="b"/>
        <c:numFmt formatCode="General" sourceLinked="1"/>
        <c:majorTickMark val="out"/>
        <c:minorTickMark val="none"/>
        <c:tickLblPos val="nextTo"/>
        <c:crossAx val="1742769520"/>
        <c:crosses val="autoZero"/>
        <c:crossBetween val="midCat"/>
      </c:valAx>
      <c:valAx>
        <c:axId val="1742769520"/>
        <c:scaling>
          <c:orientation val="minMax"/>
        </c:scaling>
        <c:delete val="1"/>
        <c:axPos val="l"/>
        <c:numFmt formatCode="0.0000_ " sourceLinked="1"/>
        <c:majorTickMark val="out"/>
        <c:minorTickMark val="none"/>
        <c:tickLblPos val="nextTo"/>
        <c:crossAx val="1742761056"/>
        <c:crosses val="autoZero"/>
        <c:crossBetween val="midCat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/>
    <c:pageMargins b="0.75" l="0.7" r="0.7" t="0.75" header="0.512" footer="0.512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0760233004713384"/>
          <c:y val="0.10537597274025"/>
          <c:w val="0.847954427018268"/>
          <c:h val="0.740387222479797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square"/>
            <c:size val="3"/>
            <c:spPr>
              <a:solidFill>
                <a:schemeClr val="tx1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2'!$A$7:$A$52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2'!$BF$7:$BF$52</c:f>
              <c:numCache>
                <c:formatCode>0.000_ </c:formatCode>
                <c:ptCount val="46"/>
                <c:pt idx="0">
                  <c:v>1.0</c:v>
                </c:pt>
                <c:pt idx="1">
                  <c:v>0.790093218789983</c:v>
                </c:pt>
                <c:pt idx="2">
                  <c:v>0.662511423871321</c:v>
                </c:pt>
                <c:pt idx="3">
                  <c:v>0.511460427709742</c:v>
                </c:pt>
                <c:pt idx="4">
                  <c:v>0.362895265947724</c:v>
                </c:pt>
                <c:pt idx="5">
                  <c:v>0.237872418205081</c:v>
                </c:pt>
                <c:pt idx="6">
                  <c:v>0.143520380186438</c:v>
                </c:pt>
                <c:pt idx="7">
                  <c:v>0.0831292268323889</c:v>
                </c:pt>
                <c:pt idx="8">
                  <c:v>0.0518004021202705</c:v>
                </c:pt>
                <c:pt idx="9">
                  <c:v>0.0383476512520563</c:v>
                </c:pt>
                <c:pt idx="10">
                  <c:v>0.0333394260647048</c:v>
                </c:pt>
                <c:pt idx="11">
                  <c:v>0.0319502833120088</c:v>
                </c:pt>
                <c:pt idx="12">
                  <c:v>0.0311825991592031</c:v>
                </c:pt>
                <c:pt idx="13">
                  <c:v>0.0308535916651435</c:v>
                </c:pt>
                <c:pt idx="14">
                  <c:v>0.0307804788886858</c:v>
                </c:pt>
                <c:pt idx="15">
                  <c:v>0.0307073661122281</c:v>
                </c:pt>
                <c:pt idx="16">
                  <c:v>0.0306342533357704</c:v>
                </c:pt>
                <c:pt idx="17">
                  <c:v>0.030488027782855</c:v>
                </c:pt>
                <c:pt idx="18">
                  <c:v>0.030488027782855</c:v>
                </c:pt>
                <c:pt idx="19">
                  <c:v>0.030488027782855</c:v>
                </c:pt>
                <c:pt idx="20">
                  <c:v>0.0303783586181685</c:v>
                </c:pt>
                <c:pt idx="21">
                  <c:v>0.0302321330652531</c:v>
                </c:pt>
                <c:pt idx="22">
                  <c:v>0.0301224639005666</c:v>
                </c:pt>
                <c:pt idx="23">
                  <c:v>0.0300127947358801</c:v>
                </c:pt>
                <c:pt idx="24">
                  <c:v>0.0301224639005666</c:v>
                </c:pt>
                <c:pt idx="25">
                  <c:v>0.0300127947358801</c:v>
                </c:pt>
                <c:pt idx="26">
                  <c:v>0.0299396819594224</c:v>
                </c:pt>
                <c:pt idx="27">
                  <c:v>0.0299762383476512</c:v>
                </c:pt>
                <c:pt idx="28">
                  <c:v>0.0299762383476512</c:v>
                </c:pt>
                <c:pt idx="29">
                  <c:v>0.0299031255711936</c:v>
                </c:pt>
                <c:pt idx="30">
                  <c:v>0.0299031255711936</c:v>
                </c:pt>
                <c:pt idx="31">
                  <c:v>0.0296106744653628</c:v>
                </c:pt>
                <c:pt idx="32">
                  <c:v>0.0297203436300493</c:v>
                </c:pt>
                <c:pt idx="33">
                  <c:v>0.0296837872418205</c:v>
                </c:pt>
                <c:pt idx="34">
                  <c:v>0.029793456406507</c:v>
                </c:pt>
                <c:pt idx="35">
                  <c:v>0.0297203436300493</c:v>
                </c:pt>
                <c:pt idx="36">
                  <c:v>0.0296837872418205</c:v>
                </c:pt>
                <c:pt idx="37">
                  <c:v>0.0296106744653628</c:v>
                </c:pt>
                <c:pt idx="38">
                  <c:v>0.0297569000182782</c:v>
                </c:pt>
                <c:pt idx="39">
                  <c:v>0.0296106744653628</c:v>
                </c:pt>
                <c:pt idx="40">
                  <c:v>0.029574118077134</c:v>
                </c:pt>
                <c:pt idx="41">
                  <c:v>0.0295375616889051</c:v>
                </c:pt>
                <c:pt idx="42">
                  <c:v>0.0294644489124474</c:v>
                </c:pt>
                <c:pt idx="43">
                  <c:v>0.0295375616889051</c:v>
                </c:pt>
                <c:pt idx="44">
                  <c:v>0.0293547797477609</c:v>
                </c:pt>
                <c:pt idx="45">
                  <c:v>0.0293913361359898</c:v>
                </c:pt>
              </c:numCache>
            </c:numRef>
          </c:yVal>
          <c:smooth val="0"/>
        </c:ser>
        <c:ser>
          <c:idx val="1"/>
          <c:order val="1"/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2'!$A$7:$A$52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2'!$BG$7:$BG$52</c:f>
              <c:numCache>
                <c:formatCode>0.000_ </c:formatCode>
                <c:ptCount val="46"/>
                <c:pt idx="0">
                  <c:v>1.0</c:v>
                </c:pt>
                <c:pt idx="1">
                  <c:v>0.781313645621181</c:v>
                </c:pt>
                <c:pt idx="2">
                  <c:v>0.652604015129473</c:v>
                </c:pt>
                <c:pt idx="3">
                  <c:v>0.498872563281932</c:v>
                </c:pt>
                <c:pt idx="4">
                  <c:v>0.352996799534478</c:v>
                </c:pt>
                <c:pt idx="5">
                  <c:v>0.230033459412278</c:v>
                </c:pt>
                <c:pt idx="6">
                  <c:v>0.138165551352924</c:v>
                </c:pt>
                <c:pt idx="7">
                  <c:v>0.0803753273203375</c:v>
                </c:pt>
                <c:pt idx="8">
                  <c:v>0.0508801280186209</c:v>
                </c:pt>
                <c:pt idx="9">
                  <c:v>0.0381510037823683</c:v>
                </c:pt>
                <c:pt idx="10">
                  <c:v>0.0334957812045388</c:v>
                </c:pt>
                <c:pt idx="11">
                  <c:v>0.0321137620017457</c:v>
                </c:pt>
                <c:pt idx="12">
                  <c:v>0.0312409077684027</c:v>
                </c:pt>
                <c:pt idx="13">
                  <c:v>0.0310954320628455</c:v>
                </c:pt>
                <c:pt idx="14">
                  <c:v>0.0308772185045097</c:v>
                </c:pt>
                <c:pt idx="15">
                  <c:v>0.0310954320628455</c:v>
                </c:pt>
                <c:pt idx="16">
                  <c:v>0.030913587430899</c:v>
                </c:pt>
                <c:pt idx="17">
                  <c:v>0.0305498981670061</c:v>
                </c:pt>
                <c:pt idx="18">
                  <c:v>0.0306953738725633</c:v>
                </c:pt>
                <c:pt idx="19">
                  <c:v>0.0305862670933954</c:v>
                </c:pt>
                <c:pt idx="20">
                  <c:v>0.030659004946174</c:v>
                </c:pt>
                <c:pt idx="21">
                  <c:v>0.0304044224614489</c:v>
                </c:pt>
                <c:pt idx="22">
                  <c:v>0.0303680535350596</c:v>
                </c:pt>
                <c:pt idx="23">
                  <c:v>0.0304407913878382</c:v>
                </c:pt>
                <c:pt idx="24">
                  <c:v>0.0304771603142275</c:v>
                </c:pt>
                <c:pt idx="25">
                  <c:v>0.0302225778295025</c:v>
                </c:pt>
                <c:pt idx="26">
                  <c:v>0.0301498399767239</c:v>
                </c:pt>
                <c:pt idx="27">
                  <c:v>0.0301134710503346</c:v>
                </c:pt>
                <c:pt idx="28">
                  <c:v>0.0301134710503346</c:v>
                </c:pt>
                <c:pt idx="29">
                  <c:v>0.0300771021239453</c:v>
                </c:pt>
                <c:pt idx="30">
                  <c:v>0.0301134710503346</c:v>
                </c:pt>
                <c:pt idx="31">
                  <c:v>0.0300771021239453</c:v>
                </c:pt>
                <c:pt idx="32">
                  <c:v>0.0300771021239453</c:v>
                </c:pt>
                <c:pt idx="33">
                  <c:v>0.0300771021239453</c:v>
                </c:pt>
                <c:pt idx="34">
                  <c:v>0.0298588885656095</c:v>
                </c:pt>
                <c:pt idx="35">
                  <c:v>0.0298588885656095</c:v>
                </c:pt>
                <c:pt idx="36">
                  <c:v>0.0298225196392202</c:v>
                </c:pt>
                <c:pt idx="37">
                  <c:v>0.0299679953447774</c:v>
                </c:pt>
                <c:pt idx="38">
                  <c:v>0.0298225196392202</c:v>
                </c:pt>
                <c:pt idx="39">
                  <c:v>0.029786150712831</c:v>
                </c:pt>
                <c:pt idx="40">
                  <c:v>0.0297497817864417</c:v>
                </c:pt>
                <c:pt idx="41">
                  <c:v>0.0299316264183881</c:v>
                </c:pt>
                <c:pt idx="42">
                  <c:v>0.0297497817864417</c:v>
                </c:pt>
                <c:pt idx="43">
                  <c:v>0.0297497817864417</c:v>
                </c:pt>
                <c:pt idx="44">
                  <c:v>0.0297134128600524</c:v>
                </c:pt>
                <c:pt idx="45">
                  <c:v>0.029786150712831</c:v>
                </c:pt>
              </c:numCache>
            </c:numRef>
          </c:yVal>
          <c:smooth val="0"/>
        </c:ser>
        <c:ser>
          <c:idx val="2"/>
          <c:order val="2"/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2'!$A$7:$A$52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2'!$BH$7:$BH$52</c:f>
              <c:numCache>
                <c:formatCode>0.000_ </c:formatCode>
                <c:ptCount val="46"/>
                <c:pt idx="0">
                  <c:v>1.0</c:v>
                </c:pt>
                <c:pt idx="1">
                  <c:v>0.779672957840483</c:v>
                </c:pt>
                <c:pt idx="2">
                  <c:v>0.650487596870481</c:v>
                </c:pt>
                <c:pt idx="3">
                  <c:v>0.497237569060773</c:v>
                </c:pt>
                <c:pt idx="4">
                  <c:v>0.352590010753087</c:v>
                </c:pt>
                <c:pt idx="5">
                  <c:v>0.229226148540917</c:v>
                </c:pt>
                <c:pt idx="6">
                  <c:v>0.138158626571248</c:v>
                </c:pt>
                <c:pt idx="7">
                  <c:v>0.0810189476806704</c:v>
                </c:pt>
                <c:pt idx="8">
                  <c:v>0.0514294189625125</c:v>
                </c:pt>
                <c:pt idx="9">
                  <c:v>0.0389706700285513</c:v>
                </c:pt>
                <c:pt idx="10">
                  <c:v>0.0341874003485483</c:v>
                </c:pt>
                <c:pt idx="11">
                  <c:v>0.0325558975119582</c:v>
                </c:pt>
                <c:pt idx="12">
                  <c:v>0.0321851014127331</c:v>
                </c:pt>
                <c:pt idx="13">
                  <c:v>0.0317401460936631</c:v>
                </c:pt>
                <c:pt idx="14">
                  <c:v>0.0317030664837406</c:v>
                </c:pt>
                <c:pt idx="15">
                  <c:v>0.0316659868738181</c:v>
                </c:pt>
                <c:pt idx="16">
                  <c:v>0.0314805888242056</c:v>
                </c:pt>
                <c:pt idx="17">
                  <c:v>0.0315918276539731</c:v>
                </c:pt>
                <c:pt idx="18">
                  <c:v>0.0313322703845155</c:v>
                </c:pt>
                <c:pt idx="19">
                  <c:v>0.0313322703845155</c:v>
                </c:pt>
                <c:pt idx="20">
                  <c:v>0.0313322703845155</c:v>
                </c:pt>
                <c:pt idx="21">
                  <c:v>0.0312581111646705</c:v>
                </c:pt>
                <c:pt idx="22">
                  <c:v>0.0313322703845155</c:v>
                </c:pt>
                <c:pt idx="23">
                  <c:v>0.0312581111646705</c:v>
                </c:pt>
                <c:pt idx="24">
                  <c:v>0.031072713115058</c:v>
                </c:pt>
                <c:pt idx="25">
                  <c:v>0.0311839519448255</c:v>
                </c:pt>
                <c:pt idx="26">
                  <c:v>0.030998553895213</c:v>
                </c:pt>
                <c:pt idx="27">
                  <c:v>0.0310356335051355</c:v>
                </c:pt>
                <c:pt idx="28">
                  <c:v>0.030776076235678</c:v>
                </c:pt>
                <c:pt idx="29">
                  <c:v>0.0309614742852905</c:v>
                </c:pt>
                <c:pt idx="30">
                  <c:v>0.0308131558456005</c:v>
                </c:pt>
                <c:pt idx="31">
                  <c:v>0.030850235455523</c:v>
                </c:pt>
                <c:pt idx="32">
                  <c:v>0.030850235455523</c:v>
                </c:pt>
                <c:pt idx="33">
                  <c:v>0.030701917015833</c:v>
                </c:pt>
                <c:pt idx="34">
                  <c:v>0.030776076235678</c:v>
                </c:pt>
                <c:pt idx="35">
                  <c:v>0.0305906781860655</c:v>
                </c:pt>
                <c:pt idx="36">
                  <c:v>0.0306648374059105</c:v>
                </c:pt>
                <c:pt idx="37">
                  <c:v>0.0305165189662205</c:v>
                </c:pt>
                <c:pt idx="38">
                  <c:v>0.030776076235678</c:v>
                </c:pt>
                <c:pt idx="39">
                  <c:v>0.030627757795988</c:v>
                </c:pt>
                <c:pt idx="40">
                  <c:v>0.0306648374059105</c:v>
                </c:pt>
                <c:pt idx="41">
                  <c:v>0.030701917015833</c:v>
                </c:pt>
                <c:pt idx="42">
                  <c:v>0.030776076235678</c:v>
                </c:pt>
                <c:pt idx="43">
                  <c:v>0.0304423597463755</c:v>
                </c:pt>
                <c:pt idx="44">
                  <c:v>0.0305165189662205</c:v>
                </c:pt>
                <c:pt idx="45">
                  <c:v>0.030553598576143</c:v>
                </c:pt>
              </c:numCache>
            </c:numRef>
          </c:yVal>
          <c:smooth val="0"/>
        </c:ser>
        <c:ser>
          <c:idx val="3"/>
          <c:order val="3"/>
          <c:spPr>
            <a:ln w="28575">
              <a:noFill/>
            </a:ln>
          </c:spPr>
          <c:marker>
            <c:symbol val="circle"/>
            <c:size val="3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2'!$A$7:$A$52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2'!$BI$7:$BI$52</c:f>
              <c:numCache>
                <c:formatCode>0.000_ </c:formatCode>
                <c:ptCount val="46"/>
                <c:pt idx="0">
                  <c:v>1.0</c:v>
                </c:pt>
                <c:pt idx="1">
                  <c:v>0.759183523083158</c:v>
                </c:pt>
                <c:pt idx="2">
                  <c:v>0.626027043955639</c:v>
                </c:pt>
                <c:pt idx="3">
                  <c:v>0.473711359198261</c:v>
                </c:pt>
                <c:pt idx="4">
                  <c:v>0.332043771415939</c:v>
                </c:pt>
                <c:pt idx="5">
                  <c:v>0.212225046976898</c:v>
                </c:pt>
                <c:pt idx="6">
                  <c:v>0.127040271176449</c:v>
                </c:pt>
                <c:pt idx="7">
                  <c:v>0.074352455694337</c:v>
                </c:pt>
                <c:pt idx="8">
                  <c:v>0.0479717033270697</c:v>
                </c:pt>
                <c:pt idx="9">
                  <c:v>0.0371393832209572</c:v>
                </c:pt>
                <c:pt idx="10">
                  <c:v>0.0331233189639291</c:v>
                </c:pt>
                <c:pt idx="11">
                  <c:v>0.0317969124203235</c:v>
                </c:pt>
                <c:pt idx="12">
                  <c:v>0.0313916215319996</c:v>
                </c:pt>
                <c:pt idx="13">
                  <c:v>0.0312442430271545</c:v>
                </c:pt>
                <c:pt idx="14">
                  <c:v>0.0310600198960981</c:v>
                </c:pt>
                <c:pt idx="15">
                  <c:v>0.0309863306436756</c:v>
                </c:pt>
                <c:pt idx="16">
                  <c:v>0.0309126413912531</c:v>
                </c:pt>
                <c:pt idx="17">
                  <c:v>0.030765262886408</c:v>
                </c:pt>
                <c:pt idx="18">
                  <c:v>0.0308021075126193</c:v>
                </c:pt>
                <c:pt idx="19">
                  <c:v>0.0306178843815629</c:v>
                </c:pt>
                <c:pt idx="20">
                  <c:v>0.0305810397553517</c:v>
                </c:pt>
                <c:pt idx="21">
                  <c:v>0.0305073505029291</c:v>
                </c:pt>
                <c:pt idx="22">
                  <c:v>0.0305073505029291</c:v>
                </c:pt>
                <c:pt idx="23">
                  <c:v>0.0303231273718728</c:v>
                </c:pt>
                <c:pt idx="24">
                  <c:v>0.0304336612505066</c:v>
                </c:pt>
                <c:pt idx="25">
                  <c:v>0.0301389042408165</c:v>
                </c:pt>
                <c:pt idx="26">
                  <c:v>0.0302862827456615</c:v>
                </c:pt>
                <c:pt idx="27">
                  <c:v>0.0302862827456615</c:v>
                </c:pt>
                <c:pt idx="28">
                  <c:v>0.0301757488670277</c:v>
                </c:pt>
                <c:pt idx="29">
                  <c:v>0.0300652149883939</c:v>
                </c:pt>
                <c:pt idx="30">
                  <c:v>0.0300652149883939</c:v>
                </c:pt>
                <c:pt idx="31">
                  <c:v>0.0301389042408165</c:v>
                </c:pt>
                <c:pt idx="32">
                  <c:v>0.0301020596146052</c:v>
                </c:pt>
                <c:pt idx="33">
                  <c:v>0.0299915257359714</c:v>
                </c:pt>
                <c:pt idx="34">
                  <c:v>0.0299915257359714</c:v>
                </c:pt>
                <c:pt idx="35">
                  <c:v>0.0298809918573376</c:v>
                </c:pt>
                <c:pt idx="36">
                  <c:v>0.0299178364835489</c:v>
                </c:pt>
                <c:pt idx="37">
                  <c:v>0.0299178364835489</c:v>
                </c:pt>
                <c:pt idx="38">
                  <c:v>0.0298441472311263</c:v>
                </c:pt>
                <c:pt idx="39">
                  <c:v>0.0299915257359714</c:v>
                </c:pt>
                <c:pt idx="40">
                  <c:v>0.0297704579787038</c:v>
                </c:pt>
                <c:pt idx="41">
                  <c:v>0.0296230794738587</c:v>
                </c:pt>
                <c:pt idx="42">
                  <c:v>0.0298809918573376</c:v>
                </c:pt>
                <c:pt idx="43">
                  <c:v>0.0297336133524925</c:v>
                </c:pt>
                <c:pt idx="44">
                  <c:v>0.0297704579787038</c:v>
                </c:pt>
                <c:pt idx="45">
                  <c:v>0.02965992410007</c:v>
                </c:pt>
              </c:numCache>
            </c:numRef>
          </c:yVal>
          <c:smooth val="0"/>
        </c:ser>
        <c:ser>
          <c:idx val="8"/>
          <c:order val="4"/>
          <c:spPr>
            <a:ln w="3175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'データ処理シート No. 4'!$A$6:$A$51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4'!$C$6:$C$51</c:f>
              <c:numCache>
                <c:formatCode>0.0000_ </c:formatCode>
                <c:ptCount val="46"/>
                <c:pt idx="0">
                  <c:v>1.0</c:v>
                </c:pt>
                <c:pt idx="1">
                  <c:v>0.980886140016295</c:v>
                </c:pt>
                <c:pt idx="2">
                  <c:v>0.981798750148178</c:v>
                </c:pt>
                <c:pt idx="3">
                  <c:v>0.976241235348349</c:v>
                </c:pt>
                <c:pt idx="4">
                  <c:v>0.966328471721478</c:v>
                </c:pt>
                <c:pt idx="5">
                  <c:v>0.932415862345157</c:v>
                </c:pt>
                <c:pt idx="6">
                  <c:v>0.796267280231768</c:v>
                </c:pt>
                <c:pt idx="7">
                  <c:v>0.597431373636583</c:v>
                </c:pt>
                <c:pt idx="8">
                  <c:v>0.404784089520715</c:v>
                </c:pt>
                <c:pt idx="9">
                  <c:v>0.249955019304464</c:v>
                </c:pt>
                <c:pt idx="10">
                  <c:v>0.141805381624876</c:v>
                </c:pt>
                <c:pt idx="11">
                  <c:v>0.0785966053562621</c:v>
                </c:pt>
                <c:pt idx="12">
                  <c:v>0.0487680893911308</c:v>
                </c:pt>
                <c:pt idx="13">
                  <c:v>0.0372462873657154</c:v>
                </c:pt>
                <c:pt idx="14">
                  <c:v>0.033365227599081</c:v>
                </c:pt>
                <c:pt idx="15">
                  <c:v>0.032051930503026</c:v>
                </c:pt>
                <c:pt idx="16">
                  <c:v>0.0317023164388857</c:v>
                </c:pt>
                <c:pt idx="17">
                  <c:v>0.0314274374999591</c:v>
                </c:pt>
                <c:pt idx="18">
                  <c:v>0.031243802647372</c:v>
                </c:pt>
                <c:pt idx="19">
                  <c:v>0.0312611124796036</c:v>
                </c:pt>
                <c:pt idx="20">
                  <c:v>0.0311710655183822</c:v>
                </c:pt>
                <c:pt idx="21">
                  <c:v>0.0311148554500329</c:v>
                </c:pt>
                <c:pt idx="22">
                  <c:v>0.0310608948339533</c:v>
                </c:pt>
                <c:pt idx="23">
                  <c:v>0.0309404758240151</c:v>
                </c:pt>
                <c:pt idx="24">
                  <c:v>0.0309402328804843</c:v>
                </c:pt>
                <c:pt idx="25">
                  <c:v>0.0308946478582634</c:v>
                </c:pt>
                <c:pt idx="26">
                  <c:v>0.0307940024629434</c:v>
                </c:pt>
                <c:pt idx="27">
                  <c:v>0.0306464085270143</c:v>
                </c:pt>
                <c:pt idx="28">
                  <c:v>0.0306644393942623</c:v>
                </c:pt>
                <c:pt idx="29">
                  <c:v>0.0307293342463228</c:v>
                </c:pt>
                <c:pt idx="30">
                  <c:v>0.0306283387424137</c:v>
                </c:pt>
                <c:pt idx="31">
                  <c:v>0.0306013490261469</c:v>
                </c:pt>
                <c:pt idx="32">
                  <c:v>0.0305451389577975</c:v>
                </c:pt>
                <c:pt idx="33">
                  <c:v>0.0304906904532725</c:v>
                </c:pt>
                <c:pt idx="34">
                  <c:v>0.0305100600183027</c:v>
                </c:pt>
                <c:pt idx="35">
                  <c:v>0.0304177038696209</c:v>
                </c:pt>
                <c:pt idx="36">
                  <c:v>0.0303335647171033</c:v>
                </c:pt>
                <c:pt idx="37">
                  <c:v>0.0302875658483345</c:v>
                </c:pt>
                <c:pt idx="38">
                  <c:v>0.0302880479425882</c:v>
                </c:pt>
                <c:pt idx="39">
                  <c:v>0.0303064146117185</c:v>
                </c:pt>
                <c:pt idx="40">
                  <c:v>0.0302974537613158</c:v>
                </c:pt>
                <c:pt idx="41">
                  <c:v>0.0302507955941051</c:v>
                </c:pt>
                <c:pt idx="42">
                  <c:v>0.0302239298579669</c:v>
                </c:pt>
                <c:pt idx="43">
                  <c:v>0.0301688669765047</c:v>
                </c:pt>
                <c:pt idx="44">
                  <c:v>0.0301509003541946</c:v>
                </c:pt>
                <c:pt idx="45">
                  <c:v>0.0300399775129723</c:v>
                </c:pt>
              </c:numCache>
            </c:numRef>
          </c:yVal>
          <c:smooth val="0"/>
        </c:ser>
        <c:ser>
          <c:idx val="9"/>
          <c:order val="5"/>
          <c:spPr>
            <a:ln w="3175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'データ処理シート No. 4'!$A$6:$A$51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4'!$F$6:$F$51</c:f>
              <c:numCache>
                <c:formatCode>0.0000_ </c:formatCode>
                <c:ptCount val="46"/>
                <c:pt idx="0">
                  <c:v>1.0</c:v>
                </c:pt>
                <c:pt idx="1">
                  <c:v>0.987335779505021</c:v>
                </c:pt>
                <c:pt idx="2">
                  <c:v>0.989029648594028</c:v>
                </c:pt>
                <c:pt idx="3">
                  <c:v>0.986660666111892</c:v>
                </c:pt>
                <c:pt idx="4">
                  <c:v>0.988333154331232</c:v>
                </c:pt>
                <c:pt idx="5">
                  <c:v>0.987465250656021</c:v>
                </c:pt>
                <c:pt idx="6">
                  <c:v>0.986445867277293</c:v>
                </c:pt>
                <c:pt idx="7">
                  <c:v>0.985867951432382</c:v>
                </c:pt>
                <c:pt idx="8">
                  <c:v>0.986256242340082</c:v>
                </c:pt>
                <c:pt idx="9">
                  <c:v>0.987113910332471</c:v>
                </c:pt>
                <c:pt idx="10">
                  <c:v>0.986188896226656</c:v>
                </c:pt>
                <c:pt idx="11">
                  <c:v>0.985174380948708</c:v>
                </c:pt>
                <c:pt idx="12">
                  <c:v>0.984542024813187</c:v>
                </c:pt>
                <c:pt idx="13">
                  <c:v>0.986375271316542</c:v>
                </c:pt>
                <c:pt idx="14">
                  <c:v>0.986504438061061</c:v>
                </c:pt>
                <c:pt idx="15">
                  <c:v>0.984915202661895</c:v>
                </c:pt>
                <c:pt idx="16">
                  <c:v>0.983816467536038</c:v>
                </c:pt>
                <c:pt idx="17">
                  <c:v>0.982235834532109</c:v>
                </c:pt>
                <c:pt idx="18">
                  <c:v>0.980886645221966</c:v>
                </c:pt>
                <c:pt idx="19">
                  <c:v>0.978720359928037</c:v>
                </c:pt>
                <c:pt idx="20">
                  <c:v>0.972369026506293</c:v>
                </c:pt>
                <c:pt idx="21">
                  <c:v>0.957401925382612</c:v>
                </c:pt>
                <c:pt idx="22">
                  <c:v>0.873117527809417</c:v>
                </c:pt>
                <c:pt idx="23">
                  <c:v>0.640777231956223</c:v>
                </c:pt>
                <c:pt idx="24">
                  <c:v>0.404804218678563</c:v>
                </c:pt>
                <c:pt idx="25">
                  <c:v>0.229174691725437</c:v>
                </c:pt>
                <c:pt idx="26">
                  <c:v>0.120022701970035</c:v>
                </c:pt>
                <c:pt idx="27">
                  <c:v>0.0648652042353324</c:v>
                </c:pt>
                <c:pt idx="28">
                  <c:v>0.0422329539673425</c:v>
                </c:pt>
                <c:pt idx="29">
                  <c:v>0.0343567295170094</c:v>
                </c:pt>
                <c:pt idx="30">
                  <c:v>0.0318284493248231</c:v>
                </c:pt>
                <c:pt idx="31">
                  <c:v>0.0310632475394085</c:v>
                </c:pt>
                <c:pt idx="32">
                  <c:v>0.0307585552341157</c:v>
                </c:pt>
                <c:pt idx="33">
                  <c:v>0.0307038869412866</c:v>
                </c:pt>
                <c:pt idx="34">
                  <c:v>0.0306112495525413</c:v>
                </c:pt>
                <c:pt idx="35">
                  <c:v>0.0305008306408265</c:v>
                </c:pt>
                <c:pt idx="36">
                  <c:v>0.0305563860573699</c:v>
                </c:pt>
                <c:pt idx="37">
                  <c:v>0.030574177946665</c:v>
                </c:pt>
                <c:pt idx="38">
                  <c:v>0.0305291163977979</c:v>
                </c:pt>
                <c:pt idx="39">
                  <c:v>0.0303990976920571</c:v>
                </c:pt>
                <c:pt idx="40">
                  <c:v>0.0304366549483881</c:v>
                </c:pt>
                <c:pt idx="41">
                  <c:v>0.0302620153925692</c:v>
                </c:pt>
                <c:pt idx="42">
                  <c:v>0.0303066717560252</c:v>
                </c:pt>
                <c:pt idx="43">
                  <c:v>0.0302803104971591</c:v>
                </c:pt>
                <c:pt idx="44">
                  <c:v>0.0302333947774265</c:v>
                </c:pt>
                <c:pt idx="45">
                  <c:v>0.030289614026267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42843184"/>
        <c:axId val="1742846976"/>
      </c:scatterChart>
      <c:valAx>
        <c:axId val="1742843184"/>
        <c:scaling>
          <c:orientation val="minMax"/>
          <c:max val="90.0"/>
          <c:min val="0.0"/>
        </c:scaling>
        <c:delete val="1"/>
        <c:axPos val="b"/>
        <c:numFmt formatCode="General" sourceLinked="1"/>
        <c:majorTickMark val="out"/>
        <c:minorTickMark val="none"/>
        <c:tickLblPos val="nextTo"/>
        <c:crossAx val="1742846976"/>
        <c:crosses val="autoZero"/>
        <c:crossBetween val="midCat"/>
      </c:valAx>
      <c:valAx>
        <c:axId val="1742846976"/>
        <c:scaling>
          <c:orientation val="minMax"/>
        </c:scaling>
        <c:delete val="1"/>
        <c:axPos val="l"/>
        <c:numFmt formatCode="0.000_ " sourceLinked="1"/>
        <c:majorTickMark val="out"/>
        <c:minorTickMark val="none"/>
        <c:tickLblPos val="nextTo"/>
        <c:crossAx val="1742843184"/>
        <c:crosses val="autoZero"/>
        <c:crossBetween val="midCat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/>
    <c:pageMargins b="0.75" l="0.7" r="0.7" t="0.75" header="0.512" footer="0.51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altLang="ja-JP"/>
              <a:t>Net AUC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strRef>
              <c:f>'3. データを確認するシート'!$B$15:$B$20</c:f>
              <c:strCache>
                <c:ptCount val="3"/>
                <c:pt idx="2">
                  <c:v>OK</c:v>
                </c:pt>
              </c:strCache>
            </c:strRef>
          </c:xVal>
          <c:yVal>
            <c:numRef>
              <c:f>'3. データを確認するシート'!$A$15:$A$20</c:f>
              <c:numCache>
                <c:formatCode>General</c:formatCode>
                <c:ptCount val="6"/>
                <c:pt idx="1">
                  <c:v>0.0</c:v>
                </c:pt>
                <c:pt idx="4">
                  <c:v>0.0</c:v>
                </c:pt>
              </c:numCache>
            </c:numRef>
          </c:yVal>
          <c:smooth val="0"/>
        </c:ser>
        <c:ser>
          <c:idx val="1"/>
          <c:order val="1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'3. データを確認するシート'!$C$14:$C$20</c:f>
              <c:numCache>
                <c:formatCode>General</c:formatCode>
                <c:ptCount val="7"/>
              </c:numCache>
            </c:numRef>
          </c:xVal>
          <c:yVal>
            <c:numRef>
              <c:f>'3. データを確認するシート'!$A$15:$A$20</c:f>
              <c:numCache>
                <c:formatCode>General</c:formatCode>
                <c:ptCount val="6"/>
                <c:pt idx="1">
                  <c:v>0.0</c:v>
                </c:pt>
                <c:pt idx="4">
                  <c:v>0.0</c:v>
                </c:pt>
              </c:numCache>
            </c:numRef>
          </c:yVal>
          <c:smooth val="0"/>
        </c:ser>
        <c:ser>
          <c:idx val="2"/>
          <c:order val="2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00"/>
                </a:solidFill>
                <a:prstDash val="solid"/>
              </a:ln>
            </c:spPr>
            <c:trendlineType val="poly"/>
            <c:order val="2"/>
            <c:dispRSqr val="1"/>
            <c:dispEq val="1"/>
            <c:trendlineLbl>
              <c:tx>
                <c:rich>
                  <a:bodyPr/>
                  <a:lstStyle/>
                  <a:p>
                    <a:pPr>
                      <a:defRPr sz="3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fr-FR" altLang="ja-JP" sz="3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rPr>
                      <a:t>y = </a:t>
                    </a:r>
                    <a:r>
                      <a:rPr lang="fr-FR" altLang="ja-JP" sz="300" b="0" i="0" u="none" strike="noStrike" baseline="0">
                        <a:solidFill>
                          <a:srgbClr val="DD0806"/>
                        </a:solidFill>
                        <a:latin typeface="Arial"/>
                        <a:ea typeface="Arial"/>
                        <a:cs typeface="Arial"/>
                      </a:rPr>
                      <a:t>0.00286876501591915</a:t>
                    </a:r>
                    <a:r>
                      <a:rPr lang="fr-FR" altLang="ja-JP" sz="3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rPr>
                      <a:t> x</a:t>
                    </a:r>
                    <a:r>
                      <a:rPr lang="fr-FR" altLang="ja-JP" sz="1200" b="0" i="0" u="none" strike="noStrike" baseline="0">
                        <a:latin typeface="ＭＳ Ｐゴシック"/>
                        <a:ea typeface="ＭＳ Ｐゴシック"/>
                        <a:cs typeface="ＭＳ Ｐゴシック"/>
                      </a:rPr>
                      <a:t>2</a:t>
                    </a:r>
                    <a:r>
                      <a:rPr lang="fr-FR" altLang="ja-JP" sz="3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rPr>
                      <a:t> + </a:t>
                    </a:r>
                    <a:r>
                      <a:rPr lang="fr-FR" altLang="ja-JP" sz="300" b="0" i="0" u="none" strike="noStrike" baseline="0">
                        <a:solidFill>
                          <a:srgbClr val="DD0806"/>
                        </a:solidFill>
                        <a:latin typeface="Arial"/>
                        <a:ea typeface="Arial"/>
                        <a:cs typeface="Arial"/>
                      </a:rPr>
                      <a:t>0.69384111930977000</a:t>
                    </a:r>
                    <a:r>
                      <a:rPr lang="fr-FR" altLang="ja-JP" sz="1200" b="0" i="0" u="none" strike="noStrike" baseline="0">
                        <a:latin typeface="ＭＳ Ｐゴシック"/>
                        <a:ea typeface="ＭＳ Ｐゴシック"/>
                        <a:cs typeface="ＭＳ Ｐゴシック"/>
                      </a:rPr>
                      <a:t> x + </a:t>
                    </a:r>
                    <a:r>
                      <a:rPr lang="fr-FR" altLang="ja-JP" sz="300" b="0" i="0" u="none" strike="noStrike" baseline="0">
                        <a:solidFill>
                          <a:srgbClr val="DD0806"/>
                        </a:solidFill>
                        <a:latin typeface="Arial"/>
                        <a:ea typeface="Arial"/>
                        <a:cs typeface="Arial"/>
                      </a:rPr>
                      <a:t>0.56254057107808600</a:t>
                    </a:r>
                    <a:r>
                      <a:rPr lang="fr-FR" altLang="ja-JP" sz="3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rPr>
                      <a:t> </a:t>
                    </a:r>
                  </a:p>
                  <a:p>
                    <a:pPr>
                      <a:defRPr sz="3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fr-FR" altLang="ja-JP" sz="1200" b="0" i="0" u="none" strike="noStrike" baseline="0">
                        <a:latin typeface="ＭＳ Ｐゴシック"/>
                        <a:ea typeface="ＭＳ Ｐゴシック"/>
                        <a:cs typeface="ＭＳ Ｐゴシック"/>
                      </a:rPr>
                      <a:t>R</a:t>
                    </a:r>
                    <a:r>
                      <a:rPr lang="fr-FR" altLang="ja-JP" sz="300" b="0" i="0" u="none" strike="noStrike" baseline="3000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rPr>
                      <a:t>2</a:t>
                    </a:r>
                    <a:r>
                      <a:rPr lang="fr-FR" altLang="ja-JP" sz="3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rPr>
                      <a:t> = 0.99988990070939300 </a:t>
                    </a:r>
                  </a:p>
                </c:rich>
              </c:tx>
              <c:numFmt formatCode="General" sourceLinked="0"/>
              <c:spPr>
                <a:solidFill>
                  <a:srgbClr val="FFFFFF"/>
                </a:solidFill>
                <a:ln w="12700">
                  <a:solidFill>
                    <a:srgbClr val="000000"/>
                  </a:solidFill>
                  <a:prstDash val="solid"/>
                </a:ln>
              </c:spPr>
            </c:trendlineLbl>
          </c:trendline>
          <c:xVal>
            <c:numRef>
              <c:f>'3. データを確認するシート'!$F$14:$F$20</c:f>
              <c:numCache>
                <c:formatCode>General</c:formatCode>
                <c:ptCount val="7"/>
              </c:numCache>
            </c:numRef>
          </c:xVal>
          <c:yVal>
            <c:numRef>
              <c:f>'3. データを確認するシート'!$A$15:$A$20</c:f>
              <c:numCache>
                <c:formatCode>General</c:formatCode>
                <c:ptCount val="6"/>
                <c:pt idx="1">
                  <c:v>0.0</c:v>
                </c:pt>
                <c:pt idx="4">
                  <c:v>0.0</c:v>
                </c:pt>
              </c:numCache>
            </c:numRef>
          </c:yVal>
          <c:smooth val="0"/>
        </c:ser>
        <c:ser>
          <c:idx val="3"/>
          <c:order val="3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'3. データを確認するシート'!$D$14:$D$20</c:f>
              <c:numCache>
                <c:formatCode>General</c:formatCode>
                <c:ptCount val="7"/>
              </c:numCache>
            </c:numRef>
          </c:xVal>
          <c:yVal>
            <c:numRef>
              <c:f>'3. データを確認するシート'!$A$15:$A$20</c:f>
              <c:numCache>
                <c:formatCode>General</c:formatCode>
                <c:ptCount val="6"/>
                <c:pt idx="1">
                  <c:v>0.0</c:v>
                </c:pt>
                <c:pt idx="4">
                  <c:v>0.0</c:v>
                </c:pt>
              </c:numCache>
            </c:numRef>
          </c:yVal>
          <c:smooth val="0"/>
        </c:ser>
        <c:ser>
          <c:idx val="4"/>
          <c:order val="4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'3. データを確認するシート'!$E$14:$E$20</c:f>
              <c:numCache>
                <c:formatCode>General</c:formatCode>
                <c:ptCount val="7"/>
              </c:numCache>
            </c:numRef>
          </c:xVal>
          <c:yVal>
            <c:numRef>
              <c:f>'3. データを確認するシート'!$A$15:$A$20</c:f>
              <c:numCache>
                <c:formatCode>General</c:formatCode>
                <c:ptCount val="6"/>
                <c:pt idx="1">
                  <c:v>0.0</c:v>
                </c:pt>
                <c:pt idx="4">
                  <c:v>0.0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38576240"/>
        <c:axId val="1738587568"/>
      </c:scatterChart>
      <c:valAx>
        <c:axId val="17385762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3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altLang="ja-JP"/>
                  <a:t>Net AUC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ja-JP"/>
          </a:p>
        </c:txPr>
        <c:crossAx val="1738587568"/>
        <c:crosses val="autoZero"/>
        <c:crossBetween val="midCat"/>
      </c:valAx>
      <c:valAx>
        <c:axId val="17385875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3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altLang="ja-JP"/>
                  <a:t>Conc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ja-JP"/>
          </a:p>
        </c:txPr>
        <c:crossAx val="1738576240"/>
        <c:crosses val="autoZero"/>
        <c:crossBetween val="midCat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ja-JP"/>
    </a:p>
  </c:txPr>
  <c:printSettings>
    <c:headerFooter/>
    <c:pageMargins b="0.75" l="0.7" r="0.7" t="0.75" header="0.512" footer="0.512"/>
    <c:pageSetup paperSize="9" orientation="landscape" horizontalDpi="300" verticalDpi="300"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altLang="ja-JP"/>
              <a:t>Net AUC (0-90 min)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3'!#REF!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xVal>
          <c:yVal>
            <c:numRef>
              <c:f>'データ処理シート No. 3'!#REF!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yVal>
          <c:smooth val="0"/>
        </c:ser>
        <c:ser>
          <c:idx val="1"/>
          <c:order val="1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3'!#REF!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xVal>
          <c:yVal>
            <c:numRef>
              <c:f>'データ処理シート No. 3'!#REF!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yVal>
          <c:smooth val="0"/>
        </c:ser>
        <c:ser>
          <c:idx val="2"/>
          <c:order val="2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DD0806"/>
              </a:solidFill>
              <a:ln>
                <a:solidFill>
                  <a:srgbClr val="DD0806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DD0806"/>
                </a:solidFill>
                <a:prstDash val="solid"/>
              </a:ln>
            </c:spPr>
            <c:trendlineType val="poly"/>
            <c:order val="2"/>
            <c:dispRSqr val="1"/>
            <c:dispEq val="1"/>
            <c:trendlineLbl>
              <c:numFmt formatCode="General" sourceLinked="0"/>
              <c:spPr>
                <a:solidFill>
                  <a:srgbClr val="CC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3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ja-JP"/>
                </a:p>
              </c:txPr>
            </c:trendlineLbl>
          </c:trendline>
          <c:xVal>
            <c:numRef>
              <c:f>'データ処理シート No. 3'!#REF!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xVal>
          <c:yVal>
            <c:numRef>
              <c:f>'データ処理シート No. 3'!#REF!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yVal>
          <c:smooth val="0"/>
        </c:ser>
        <c:ser>
          <c:idx val="3"/>
          <c:order val="3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3'!#REF!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xVal>
          <c:yVal>
            <c:numRef>
              <c:f>'データ処理シート No. 3'!#REF!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yVal>
          <c:smooth val="0"/>
        </c:ser>
        <c:ser>
          <c:idx val="4"/>
          <c:order val="4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3'!#REF!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xVal>
          <c:yVal>
            <c:numRef>
              <c:f>'データ処理シート No. 3'!#REF!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42160592"/>
        <c:axId val="1742171808"/>
      </c:scatterChart>
      <c:valAx>
        <c:axId val="17421605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3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altLang="ja-JP"/>
                  <a:t>Net AUC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ja-JP"/>
          </a:p>
        </c:txPr>
        <c:crossAx val="1742171808"/>
        <c:crosses val="autoZero"/>
        <c:crossBetween val="midCat"/>
      </c:valAx>
      <c:valAx>
        <c:axId val="174217180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3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altLang="ja-JP"/>
                  <a:t>Conc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ja-JP"/>
          </a:p>
        </c:txPr>
        <c:crossAx val="1742160592"/>
        <c:crosses val="autoZero"/>
        <c:crossBetween val="midCat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ja-JP"/>
    </a:p>
  </c:txPr>
  <c:printSettings>
    <c:headerFooter/>
    <c:pageMargins b="0.75" l="0.7" r="0.7" t="0.75" header="0.512" footer="0.512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altLang="ja-JP"/>
              <a:t>Net AUC (2-90 min)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3'!#REF!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xVal>
          <c:yVal>
            <c:numRef>
              <c:f>'データ処理シート No. 3'!#REF!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yVal>
          <c:smooth val="0"/>
        </c:ser>
        <c:ser>
          <c:idx val="1"/>
          <c:order val="1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3'!#REF!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xVal>
          <c:yVal>
            <c:numRef>
              <c:f>'データ処理シート No. 3'!#REF!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yVal>
          <c:smooth val="0"/>
        </c:ser>
        <c:ser>
          <c:idx val="2"/>
          <c:order val="2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DD0806"/>
              </a:solidFill>
              <a:ln>
                <a:solidFill>
                  <a:srgbClr val="DD0806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DD0806"/>
                </a:solidFill>
                <a:prstDash val="solid"/>
              </a:ln>
            </c:spPr>
            <c:trendlineType val="poly"/>
            <c:order val="2"/>
            <c:dispRSqr val="1"/>
            <c:dispEq val="1"/>
            <c:trendlineLbl>
              <c:numFmt formatCode="General" sourceLinked="0"/>
              <c:spPr>
                <a:solidFill>
                  <a:srgbClr val="CC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3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ja-JP"/>
                </a:p>
              </c:txPr>
            </c:trendlineLbl>
          </c:trendline>
          <c:xVal>
            <c:numRef>
              <c:f>'データ処理シート No. 3'!#REF!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xVal>
          <c:yVal>
            <c:numRef>
              <c:f>'データ処理シート No. 3'!#REF!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yVal>
          <c:smooth val="0"/>
        </c:ser>
        <c:ser>
          <c:idx val="3"/>
          <c:order val="3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3'!#REF!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xVal>
          <c:yVal>
            <c:numRef>
              <c:f>'データ処理シート No. 3'!#REF!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yVal>
          <c:smooth val="0"/>
        </c:ser>
        <c:ser>
          <c:idx val="4"/>
          <c:order val="4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3'!#REF!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xVal>
          <c:yVal>
            <c:numRef>
              <c:f>'データ処理シート No. 3'!#REF!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42964320"/>
        <c:axId val="1742979856"/>
      </c:scatterChart>
      <c:valAx>
        <c:axId val="17429643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3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altLang="ja-JP"/>
                  <a:t>Net AUC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ja-JP"/>
          </a:p>
        </c:txPr>
        <c:crossAx val="1742979856"/>
        <c:crosses val="autoZero"/>
        <c:crossBetween val="midCat"/>
      </c:valAx>
      <c:valAx>
        <c:axId val="174297985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3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altLang="ja-JP"/>
                  <a:t>Conc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ja-JP"/>
          </a:p>
        </c:txPr>
        <c:crossAx val="1742964320"/>
        <c:crosses val="autoZero"/>
        <c:crossBetween val="midCat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ja-JP"/>
    </a:p>
  </c:txPr>
  <c:printSettings>
    <c:headerFooter/>
    <c:pageMargins b="0.75" l="0.7" r="0.7" t="0.75" header="0.512" footer="0.512"/>
    <c:pageSetup paperSize="9" orientation="landscape" horizontalDpi="300" verticalDpi="300"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altLang="ja-JP"/>
              <a:t>Net AUC (4-90 min)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3'!#REF!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xVal>
          <c:yVal>
            <c:numRef>
              <c:f>'データ処理シート No. 3'!#REF!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yVal>
          <c:smooth val="0"/>
        </c:ser>
        <c:ser>
          <c:idx val="1"/>
          <c:order val="1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3'!#REF!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xVal>
          <c:yVal>
            <c:numRef>
              <c:f>'データ処理シート No. 3'!#REF!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yVal>
          <c:smooth val="0"/>
        </c:ser>
        <c:ser>
          <c:idx val="2"/>
          <c:order val="2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DD0806"/>
              </a:solidFill>
              <a:ln>
                <a:solidFill>
                  <a:srgbClr val="DD0806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DD0806"/>
                </a:solidFill>
                <a:prstDash val="solid"/>
              </a:ln>
            </c:spPr>
            <c:trendlineType val="poly"/>
            <c:order val="2"/>
            <c:dispRSqr val="1"/>
            <c:dispEq val="1"/>
            <c:trendlineLbl>
              <c:numFmt formatCode="General" sourceLinked="0"/>
              <c:spPr>
                <a:solidFill>
                  <a:srgbClr val="CC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3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ja-JP"/>
                </a:p>
              </c:txPr>
            </c:trendlineLbl>
          </c:trendline>
          <c:xVal>
            <c:numRef>
              <c:f>'データ処理シート No. 3'!#REF!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xVal>
          <c:yVal>
            <c:numRef>
              <c:f>'データ処理シート No. 3'!#REF!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yVal>
          <c:smooth val="0"/>
        </c:ser>
        <c:ser>
          <c:idx val="3"/>
          <c:order val="3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3'!#REF!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xVal>
          <c:yVal>
            <c:numRef>
              <c:f>'データ処理シート No. 3'!#REF!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yVal>
          <c:smooth val="0"/>
        </c:ser>
        <c:ser>
          <c:idx val="4"/>
          <c:order val="4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3'!#REF!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xVal>
          <c:yVal>
            <c:numRef>
              <c:f>'データ処理シート No. 3'!#REF!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43091216"/>
        <c:axId val="1743102432"/>
      </c:scatterChart>
      <c:valAx>
        <c:axId val="17430912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3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altLang="ja-JP"/>
                  <a:t>Net AUC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ja-JP"/>
          </a:p>
        </c:txPr>
        <c:crossAx val="1743102432"/>
        <c:crosses val="autoZero"/>
        <c:crossBetween val="midCat"/>
      </c:valAx>
      <c:valAx>
        <c:axId val="174310243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3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altLang="ja-JP"/>
                  <a:t>Conc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ja-JP"/>
          </a:p>
        </c:txPr>
        <c:crossAx val="1743091216"/>
        <c:crosses val="autoZero"/>
        <c:crossBetween val="midCat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ja-JP"/>
    </a:p>
  </c:txPr>
  <c:printSettings>
    <c:headerFooter/>
    <c:pageMargins b="0.75" l="0.7" r="0.7" t="0.75" header="0.512" footer="0.512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altLang="ja-JP"/>
              <a:t>Net AUC (6-90 min)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3'!#REF!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xVal>
          <c:yVal>
            <c:numRef>
              <c:f>'データ処理シート No. 3'!#REF!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yVal>
          <c:smooth val="0"/>
        </c:ser>
        <c:ser>
          <c:idx val="1"/>
          <c:order val="1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3'!#REF!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xVal>
          <c:yVal>
            <c:numRef>
              <c:f>'データ処理シート No. 3'!#REF!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yVal>
          <c:smooth val="0"/>
        </c:ser>
        <c:ser>
          <c:idx val="2"/>
          <c:order val="2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DD0806"/>
              </a:solidFill>
              <a:ln>
                <a:solidFill>
                  <a:srgbClr val="DD0806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DD0806"/>
                </a:solidFill>
                <a:prstDash val="solid"/>
              </a:ln>
            </c:spPr>
            <c:trendlineType val="poly"/>
            <c:order val="2"/>
            <c:dispRSqr val="1"/>
            <c:dispEq val="1"/>
            <c:trendlineLbl>
              <c:numFmt formatCode="General" sourceLinked="0"/>
              <c:spPr>
                <a:solidFill>
                  <a:srgbClr val="CC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3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ja-JP"/>
                </a:p>
              </c:txPr>
            </c:trendlineLbl>
          </c:trendline>
          <c:xVal>
            <c:numRef>
              <c:f>'データ処理シート No. 3'!#REF!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xVal>
          <c:yVal>
            <c:numRef>
              <c:f>'データ処理シート No. 3'!#REF!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yVal>
          <c:smooth val="0"/>
        </c:ser>
        <c:ser>
          <c:idx val="3"/>
          <c:order val="3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3'!#REF!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xVal>
          <c:yVal>
            <c:numRef>
              <c:f>'データ処理シート No. 3'!#REF!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yVal>
          <c:smooth val="0"/>
        </c:ser>
        <c:ser>
          <c:idx val="4"/>
          <c:order val="4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3'!#REF!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xVal>
          <c:yVal>
            <c:numRef>
              <c:f>'データ処理シート No. 3'!#REF!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42331440"/>
        <c:axId val="1742342656"/>
      </c:scatterChart>
      <c:valAx>
        <c:axId val="17423314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3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altLang="ja-JP"/>
                  <a:t>Net AUC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ja-JP"/>
          </a:p>
        </c:txPr>
        <c:crossAx val="1742342656"/>
        <c:crosses val="autoZero"/>
        <c:crossBetween val="midCat"/>
      </c:valAx>
      <c:valAx>
        <c:axId val="174234265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3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altLang="ja-JP"/>
                  <a:t>Conc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ja-JP"/>
          </a:p>
        </c:txPr>
        <c:crossAx val="1742331440"/>
        <c:crosses val="autoZero"/>
        <c:crossBetween val="midCat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ja-JP"/>
    </a:p>
  </c:txPr>
  <c:printSettings>
    <c:headerFooter/>
    <c:pageMargins b="0.75" l="0.7" r="0.7" t="0.75" header="0.512" footer="0.512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altLang="ja-JP"/>
              <a:t>Net AUC</a:t>
            </a:r>
          </a:p>
        </c:rich>
      </c:tx>
      <c:layout>
        <c:manualLayout>
          <c:xMode val="edge"/>
          <c:yMode val="edge"/>
          <c:x val="0.445901639344262"/>
          <c:y val="0.05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7704918032787"/>
          <c:y val="0.628573072788102"/>
          <c:w val="0.495081967213115"/>
          <c:h val="0.0857145099256502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3'!$A$5:$A$8</c:f>
              <c:numCache>
                <c:formatCode>General</c:formatCode>
                <c:ptCount val="4"/>
                <c:pt idx="0">
                  <c:v>6.24</c:v>
                </c:pt>
                <c:pt idx="1">
                  <c:v>12.49</c:v>
                </c:pt>
                <c:pt idx="2">
                  <c:v>24.97</c:v>
                </c:pt>
                <c:pt idx="3">
                  <c:v>49.94</c:v>
                </c:pt>
              </c:numCache>
            </c:numRef>
          </c:xVal>
          <c:yVal>
            <c:numRef>
              <c:f>'データ処理シート No. 3'!$B$5:$B$8</c:f>
              <c:numCache>
                <c:formatCode>0.0_ </c:formatCode>
                <c:ptCount val="4"/>
                <c:pt idx="0">
                  <c:v>6.130731930765156</c:v>
                </c:pt>
                <c:pt idx="1">
                  <c:v>11.65752551745886</c:v>
                </c:pt>
                <c:pt idx="2">
                  <c:v>20.75794752129625</c:v>
                </c:pt>
                <c:pt idx="3">
                  <c:v>36.80756417175893</c:v>
                </c:pt>
              </c:numCache>
            </c:numRef>
          </c:yVal>
          <c:smooth val="0"/>
        </c:ser>
        <c:ser>
          <c:idx val="1"/>
          <c:order val="1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3'!$A$5:$A$8</c:f>
              <c:numCache>
                <c:formatCode>General</c:formatCode>
                <c:ptCount val="4"/>
                <c:pt idx="0">
                  <c:v>6.24</c:v>
                </c:pt>
                <c:pt idx="1">
                  <c:v>12.49</c:v>
                </c:pt>
                <c:pt idx="2">
                  <c:v>24.97</c:v>
                </c:pt>
                <c:pt idx="3">
                  <c:v>49.94</c:v>
                </c:pt>
              </c:numCache>
            </c:numRef>
          </c:xVal>
          <c:yVal>
            <c:numRef>
              <c:f>'データ処理シート No. 3'!$C$5:$C$8</c:f>
              <c:numCache>
                <c:formatCode>0.0_ </c:formatCode>
                <c:ptCount val="4"/>
                <c:pt idx="0">
                  <c:v>6.007559095443294</c:v>
                </c:pt>
                <c:pt idx="1">
                  <c:v>11.42625096093949</c:v>
                </c:pt>
                <c:pt idx="2">
                  <c:v>20.35025262382689</c:v>
                </c:pt>
                <c:pt idx="3">
                  <c:v>35.95642515591057</c:v>
                </c:pt>
              </c:numCache>
            </c:numRef>
          </c:yVal>
          <c:smooth val="0"/>
        </c:ser>
        <c:ser>
          <c:idx val="2"/>
          <c:order val="2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00"/>
                </a:solidFill>
                <a:prstDash val="solid"/>
              </a:ln>
            </c:spPr>
            <c:trendlineType val="power"/>
            <c:dispRSqr val="1"/>
            <c:dispEq val="1"/>
            <c:trendlineLbl>
              <c:layout>
                <c:manualLayout>
                  <c:x val="0.24672828191558"/>
                  <c:y val="0.249999437570304"/>
                </c:manualLayout>
              </c:layout>
              <c:numFmt formatCode="0.000000_ 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ja-JP"/>
                </a:p>
              </c:txPr>
            </c:trendlineLbl>
          </c:trendline>
          <c:xVal>
            <c:numRef>
              <c:f>'データ処理シート No. 3'!$A$5:$A$8</c:f>
              <c:numCache>
                <c:formatCode>General</c:formatCode>
                <c:ptCount val="4"/>
                <c:pt idx="0">
                  <c:v>6.24</c:v>
                </c:pt>
                <c:pt idx="1">
                  <c:v>12.49</c:v>
                </c:pt>
                <c:pt idx="2">
                  <c:v>24.97</c:v>
                </c:pt>
                <c:pt idx="3">
                  <c:v>49.94</c:v>
                </c:pt>
              </c:numCache>
            </c:numRef>
          </c:xVal>
          <c:yVal>
            <c:numRef>
              <c:f>'データ処理シート No. 3'!$F$5:$F$8</c:f>
              <c:numCache>
                <c:formatCode>0.0_ </c:formatCode>
                <c:ptCount val="4"/>
                <c:pt idx="0">
                  <c:v>5.798284485737552</c:v>
                </c:pt>
                <c:pt idx="1">
                  <c:v>11.32464498728331</c:v>
                </c:pt>
                <c:pt idx="2">
                  <c:v>20.41277648849048</c:v>
                </c:pt>
                <c:pt idx="3">
                  <c:v>36.47633081697961</c:v>
                </c:pt>
              </c:numCache>
            </c:numRef>
          </c:yVal>
          <c:smooth val="0"/>
        </c:ser>
        <c:ser>
          <c:idx val="3"/>
          <c:order val="3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3'!$A$5:$A$8</c:f>
              <c:numCache>
                <c:formatCode>General</c:formatCode>
                <c:ptCount val="4"/>
                <c:pt idx="0">
                  <c:v>6.24</c:v>
                </c:pt>
                <c:pt idx="1">
                  <c:v>12.49</c:v>
                </c:pt>
                <c:pt idx="2">
                  <c:v>24.97</c:v>
                </c:pt>
                <c:pt idx="3">
                  <c:v>49.94</c:v>
                </c:pt>
              </c:numCache>
            </c:numRef>
          </c:xVal>
          <c:yVal>
            <c:numRef>
              <c:f>'データ処理シート No. 3'!$D$5:$D$8</c:f>
              <c:numCache>
                <c:formatCode>0.0_ </c:formatCode>
                <c:ptCount val="4"/>
                <c:pt idx="0">
                  <c:v>5.552750951757668</c:v>
                </c:pt>
                <c:pt idx="1">
                  <c:v>11.19501432235949</c:v>
                </c:pt>
                <c:pt idx="2">
                  <c:v>20.4893384573534</c:v>
                </c:pt>
                <c:pt idx="3">
                  <c:v>37.15524632288362</c:v>
                </c:pt>
              </c:numCache>
            </c:numRef>
          </c:yVal>
          <c:smooth val="0"/>
        </c:ser>
        <c:ser>
          <c:idx val="4"/>
          <c:order val="4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3'!$A$5:$A$8</c:f>
              <c:numCache>
                <c:formatCode>General</c:formatCode>
                <c:ptCount val="4"/>
                <c:pt idx="0">
                  <c:v>6.24</c:v>
                </c:pt>
                <c:pt idx="1">
                  <c:v>12.49</c:v>
                </c:pt>
                <c:pt idx="2">
                  <c:v>24.97</c:v>
                </c:pt>
                <c:pt idx="3">
                  <c:v>49.94</c:v>
                </c:pt>
              </c:numCache>
            </c:numRef>
          </c:xVal>
          <c:yVal>
            <c:numRef>
              <c:f>'データ処理シート No. 3'!$E$5:$E$8</c:f>
              <c:numCache>
                <c:formatCode>0.0_ </c:formatCode>
                <c:ptCount val="4"/>
                <c:pt idx="0">
                  <c:v>5.50209596498409</c:v>
                </c:pt>
                <c:pt idx="1">
                  <c:v>11.01978914837542</c:v>
                </c:pt>
                <c:pt idx="2">
                  <c:v>20.05356735148538</c:v>
                </c:pt>
                <c:pt idx="3">
                  <c:v>35.98608761736537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42426624"/>
        <c:axId val="1742437792"/>
      </c:scatterChart>
      <c:valAx>
        <c:axId val="1742426624"/>
        <c:scaling>
          <c:logBase val="10.0"/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altLang="ja-JP"/>
                  <a:t>Trolox (uM)</a:t>
                </a:r>
              </a:p>
            </c:rich>
          </c:tx>
          <c:layout>
            <c:manualLayout>
              <c:xMode val="edge"/>
              <c:yMode val="edge"/>
              <c:x val="0.331147540983606"/>
              <c:y val="0.83571653543307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ja-JP"/>
          </a:p>
        </c:txPr>
        <c:crossAx val="1742437792"/>
        <c:crosses val="autoZero"/>
        <c:crossBetween val="midCat"/>
      </c:valAx>
      <c:valAx>
        <c:axId val="1742437792"/>
        <c:scaling>
          <c:logBase val="10.0"/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altLang="ja-JP"/>
                  <a:t>net AUC</a:t>
                </a:r>
              </a:p>
            </c:rich>
          </c:tx>
          <c:layout>
            <c:manualLayout>
              <c:xMode val="edge"/>
              <c:yMode val="edge"/>
              <c:x val="0.019672131147541"/>
              <c:y val="0.35714398200225"/>
            </c:manualLayout>
          </c:layout>
          <c:overlay val="0"/>
          <c:spPr>
            <a:noFill/>
            <a:ln w="25400">
              <a:noFill/>
            </a:ln>
          </c:spPr>
        </c:title>
        <c:numFmt formatCode="0.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ja-JP"/>
          </a:p>
        </c:txPr>
        <c:crossAx val="1742426624"/>
        <c:crosses val="autoZero"/>
        <c:crossBetween val="midCat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ja-JP"/>
    </a:p>
  </c:txPr>
  <c:printSettings>
    <c:headerFooter/>
    <c:pageMargins b="0.75" l="0.7" r="0.7" t="0.75" header="0.512" footer="0.51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0760235003533619"/>
          <c:y val="0.123808948061067"/>
          <c:w val="0.853802388583911"/>
          <c:h val="0.761901218837338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2'!$A$7:$A$52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2'!$B$7:$B$52</c:f>
              <c:numCache>
                <c:formatCode>0.000_ </c:formatCode>
                <c:ptCount val="46"/>
                <c:pt idx="0">
                  <c:v>1.0</c:v>
                </c:pt>
                <c:pt idx="1">
                  <c:v>0.856498294266535</c:v>
                </c:pt>
                <c:pt idx="2">
                  <c:v>0.732254869593925</c:v>
                </c:pt>
                <c:pt idx="3">
                  <c:v>0.577418289864642</c:v>
                </c:pt>
                <c:pt idx="4">
                  <c:v>0.419206925644694</c:v>
                </c:pt>
                <c:pt idx="5">
                  <c:v>0.280400572246066</c:v>
                </c:pt>
                <c:pt idx="6">
                  <c:v>0.17211400902388</c:v>
                </c:pt>
                <c:pt idx="7">
                  <c:v>0.0997762371152929</c:v>
                </c:pt>
                <c:pt idx="8">
                  <c:v>0.0603426139906826</c:v>
                </c:pt>
                <c:pt idx="9">
                  <c:v>0.0421481236931881</c:v>
                </c:pt>
                <c:pt idx="10">
                  <c:v>0.0358020615531345</c:v>
                </c:pt>
                <c:pt idx="11">
                  <c:v>0.0334910678258318</c:v>
                </c:pt>
                <c:pt idx="12">
                  <c:v>0.0327574190235134</c:v>
                </c:pt>
                <c:pt idx="13">
                  <c:v>0.0325740068229339</c:v>
                </c:pt>
                <c:pt idx="14">
                  <c:v>0.0320971351014269</c:v>
                </c:pt>
                <c:pt idx="15">
                  <c:v>0.0320237702211951</c:v>
                </c:pt>
                <c:pt idx="16">
                  <c:v>0.0320971351014269</c:v>
                </c:pt>
                <c:pt idx="17">
                  <c:v>0.0319504053409633</c:v>
                </c:pt>
                <c:pt idx="18">
                  <c:v>0.0318770404607314</c:v>
                </c:pt>
                <c:pt idx="19">
                  <c:v>0.0317669931403837</c:v>
                </c:pt>
                <c:pt idx="20">
                  <c:v>0.0318036755804996</c:v>
                </c:pt>
                <c:pt idx="21">
                  <c:v>0.0316569458200359</c:v>
                </c:pt>
                <c:pt idx="22">
                  <c:v>0.03162026337992</c:v>
                </c:pt>
                <c:pt idx="23">
                  <c:v>0.0314001687392245</c:v>
                </c:pt>
                <c:pt idx="24">
                  <c:v>0.0311433916584131</c:v>
                </c:pt>
                <c:pt idx="25">
                  <c:v>0.0309232970177176</c:v>
                </c:pt>
                <c:pt idx="26">
                  <c:v>0.0308499321374858</c:v>
                </c:pt>
                <c:pt idx="27">
                  <c:v>0.0308499321374858</c:v>
                </c:pt>
                <c:pt idx="28">
                  <c:v>0.0307765672572539</c:v>
                </c:pt>
                <c:pt idx="29">
                  <c:v>0.0305564726165584</c:v>
                </c:pt>
                <c:pt idx="30">
                  <c:v>0.030739884817138</c:v>
                </c:pt>
                <c:pt idx="31">
                  <c:v>0.0306298374967903</c:v>
                </c:pt>
                <c:pt idx="32">
                  <c:v>0.0306665199369062</c:v>
                </c:pt>
                <c:pt idx="33">
                  <c:v>0.0304464252962107</c:v>
                </c:pt>
                <c:pt idx="34">
                  <c:v>0.0304464252962107</c:v>
                </c:pt>
                <c:pt idx="35">
                  <c:v>0.0303363779758629</c:v>
                </c:pt>
                <c:pt idx="36">
                  <c:v>0.0304464252962107</c:v>
                </c:pt>
                <c:pt idx="37">
                  <c:v>0.0303363779758629</c:v>
                </c:pt>
                <c:pt idx="38">
                  <c:v>0.0303363779758629</c:v>
                </c:pt>
                <c:pt idx="39">
                  <c:v>0.0301529657752834</c:v>
                </c:pt>
                <c:pt idx="40">
                  <c:v>0.0302630130956311</c:v>
                </c:pt>
                <c:pt idx="41">
                  <c:v>0.0301896482153993</c:v>
                </c:pt>
                <c:pt idx="42">
                  <c:v>0.0300429184549356</c:v>
                </c:pt>
                <c:pt idx="43">
                  <c:v>0.0302630130956311</c:v>
                </c:pt>
                <c:pt idx="44">
                  <c:v>0.0301896482153993</c:v>
                </c:pt>
                <c:pt idx="45">
                  <c:v>0.0301529657752834</c:v>
                </c:pt>
              </c:numCache>
            </c:numRef>
          </c:yVal>
          <c:smooth val="0"/>
        </c:ser>
        <c:ser>
          <c:idx val="1"/>
          <c:order val="1"/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2'!$A$7:$A$52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2'!$C$7:$C$52</c:f>
              <c:numCache>
                <c:formatCode>0.000_ </c:formatCode>
                <c:ptCount val="46"/>
                <c:pt idx="0">
                  <c:v>1.0</c:v>
                </c:pt>
                <c:pt idx="1">
                  <c:v>0.789861953107881</c:v>
                </c:pt>
                <c:pt idx="2">
                  <c:v>0.660689504053758</c:v>
                </c:pt>
                <c:pt idx="3">
                  <c:v>0.505076327514426</c:v>
                </c:pt>
                <c:pt idx="4">
                  <c:v>0.356438536264699</c:v>
                </c:pt>
                <c:pt idx="5">
                  <c:v>0.230772040026295</c:v>
                </c:pt>
                <c:pt idx="6">
                  <c:v>0.137973851435249</c:v>
                </c:pt>
                <c:pt idx="7">
                  <c:v>0.0801986706595574</c:v>
                </c:pt>
                <c:pt idx="8">
                  <c:v>0.0507997954860857</c:v>
                </c:pt>
                <c:pt idx="9">
                  <c:v>0.0386750419983931</c:v>
                </c:pt>
                <c:pt idx="10">
                  <c:v>0.0343291213205756</c:v>
                </c:pt>
                <c:pt idx="11">
                  <c:v>0.0329413483310204</c:v>
                </c:pt>
                <c:pt idx="12">
                  <c:v>0.0324665838872252</c:v>
                </c:pt>
                <c:pt idx="13">
                  <c:v>0.0321379008107516</c:v>
                </c:pt>
                <c:pt idx="14">
                  <c:v>0.0322839821780732</c:v>
                </c:pt>
                <c:pt idx="15">
                  <c:v>0.0321013804689212</c:v>
                </c:pt>
                <c:pt idx="16">
                  <c:v>0.0318822584179388</c:v>
                </c:pt>
                <c:pt idx="17">
                  <c:v>0.0315535753414652</c:v>
                </c:pt>
                <c:pt idx="18">
                  <c:v>0.0317726973924476</c:v>
                </c:pt>
                <c:pt idx="19">
                  <c:v>0.0317726973924476</c:v>
                </c:pt>
                <c:pt idx="20">
                  <c:v>0.0315535753414652</c:v>
                </c:pt>
                <c:pt idx="21">
                  <c:v>0.0315535753414652</c:v>
                </c:pt>
                <c:pt idx="22">
                  <c:v>0.0314074939741436</c:v>
                </c:pt>
                <c:pt idx="23">
                  <c:v>0.0315535753414652</c:v>
                </c:pt>
                <c:pt idx="24">
                  <c:v>0.0313709736323132</c:v>
                </c:pt>
                <c:pt idx="25">
                  <c:v>0.0311883719231612</c:v>
                </c:pt>
                <c:pt idx="26">
                  <c:v>0.0309692498721788</c:v>
                </c:pt>
                <c:pt idx="27">
                  <c:v>0.030896209188518</c:v>
                </c:pt>
                <c:pt idx="28">
                  <c:v>0.0309692498721788</c:v>
                </c:pt>
                <c:pt idx="29">
                  <c:v>0.0308596888466876</c:v>
                </c:pt>
                <c:pt idx="30">
                  <c:v>0.0309327295303484</c:v>
                </c:pt>
                <c:pt idx="31">
                  <c:v>0.0308596888466876</c:v>
                </c:pt>
                <c:pt idx="32">
                  <c:v>0.0309327295303484</c:v>
                </c:pt>
                <c:pt idx="33">
                  <c:v>0.030896209188518</c:v>
                </c:pt>
                <c:pt idx="34">
                  <c:v>0.0308231685048572</c:v>
                </c:pt>
                <c:pt idx="35">
                  <c:v>0.0308231685048572</c:v>
                </c:pt>
                <c:pt idx="36">
                  <c:v>0.0306040464538748</c:v>
                </c:pt>
                <c:pt idx="37">
                  <c:v>0.030713607479366</c:v>
                </c:pt>
                <c:pt idx="38">
                  <c:v>0.0306770871375356</c:v>
                </c:pt>
                <c:pt idx="39">
                  <c:v>0.0306405667957052</c:v>
                </c:pt>
                <c:pt idx="40">
                  <c:v>0.0306770871375356</c:v>
                </c:pt>
                <c:pt idx="41">
                  <c:v>0.030713607479366</c:v>
                </c:pt>
                <c:pt idx="42">
                  <c:v>0.0306040464538748</c:v>
                </c:pt>
                <c:pt idx="43">
                  <c:v>0.0306040464538748</c:v>
                </c:pt>
                <c:pt idx="44">
                  <c:v>0.0305675261120444</c:v>
                </c:pt>
                <c:pt idx="45">
                  <c:v>0.0306040464538748</c:v>
                </c:pt>
              </c:numCache>
            </c:numRef>
          </c:yVal>
          <c:smooth val="0"/>
        </c:ser>
        <c:ser>
          <c:idx val="2"/>
          <c:order val="2"/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2'!$A$7:$A$52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2'!$D$7:$D$52</c:f>
              <c:numCache>
                <c:formatCode>0.000_ </c:formatCode>
                <c:ptCount val="46"/>
                <c:pt idx="0">
                  <c:v>1.0</c:v>
                </c:pt>
                <c:pt idx="1">
                  <c:v>0.80450342976439</c:v>
                </c:pt>
                <c:pt idx="2">
                  <c:v>0.663622129436326</c:v>
                </c:pt>
                <c:pt idx="3">
                  <c:v>0.507567849686848</c:v>
                </c:pt>
                <c:pt idx="4">
                  <c:v>0.358410378765285</c:v>
                </c:pt>
                <c:pt idx="5">
                  <c:v>0.234230539815091</c:v>
                </c:pt>
                <c:pt idx="6">
                  <c:v>0.141738741425589</c:v>
                </c:pt>
                <c:pt idx="7">
                  <c:v>0.0829853862212943</c:v>
                </c:pt>
                <c:pt idx="8">
                  <c:v>0.052713987473904</c:v>
                </c:pt>
                <c:pt idx="9">
                  <c:v>0.0397405308678795</c:v>
                </c:pt>
                <c:pt idx="10">
                  <c:v>0.0348941246644796</c:v>
                </c:pt>
                <c:pt idx="11">
                  <c:v>0.033067402326275</c:v>
                </c:pt>
                <c:pt idx="12">
                  <c:v>0.0324336415150611</c:v>
                </c:pt>
                <c:pt idx="13">
                  <c:v>0.0321354011333134</c:v>
                </c:pt>
                <c:pt idx="14">
                  <c:v>0.0320235609901581</c:v>
                </c:pt>
                <c:pt idx="15">
                  <c:v>0.0317998807038473</c:v>
                </c:pt>
                <c:pt idx="16">
                  <c:v>0.0317626006561288</c:v>
                </c:pt>
                <c:pt idx="17">
                  <c:v>0.0315389203698181</c:v>
                </c:pt>
                <c:pt idx="18">
                  <c:v>0.0314643602743811</c:v>
                </c:pt>
                <c:pt idx="19">
                  <c:v>0.0315389203698181</c:v>
                </c:pt>
                <c:pt idx="20">
                  <c:v>0.0315389203698181</c:v>
                </c:pt>
                <c:pt idx="21">
                  <c:v>0.0312779600357888</c:v>
                </c:pt>
                <c:pt idx="22">
                  <c:v>0.0311661198926335</c:v>
                </c:pt>
                <c:pt idx="23">
                  <c:v>0.0309424396063227</c:v>
                </c:pt>
                <c:pt idx="24">
                  <c:v>0.0307187593200119</c:v>
                </c:pt>
                <c:pt idx="25">
                  <c:v>0.0306814792722935</c:v>
                </c:pt>
                <c:pt idx="26">
                  <c:v>0.0303832388905458</c:v>
                </c:pt>
                <c:pt idx="27">
                  <c:v>0.0304577989859827</c:v>
                </c:pt>
                <c:pt idx="28">
                  <c:v>0.0304205189382642</c:v>
                </c:pt>
                <c:pt idx="29">
                  <c:v>0.0301968386519535</c:v>
                </c:pt>
                <c:pt idx="30">
                  <c:v>0.0302341186996719</c:v>
                </c:pt>
                <c:pt idx="31">
                  <c:v>0.030159558604235</c:v>
                </c:pt>
                <c:pt idx="32">
                  <c:v>0.030159558604235</c:v>
                </c:pt>
                <c:pt idx="33">
                  <c:v>0.030159558604235</c:v>
                </c:pt>
                <c:pt idx="34">
                  <c:v>0.0299731583656427</c:v>
                </c:pt>
                <c:pt idx="35">
                  <c:v>0.0300104384133612</c:v>
                </c:pt>
                <c:pt idx="36">
                  <c:v>0.0299358783179242</c:v>
                </c:pt>
                <c:pt idx="37">
                  <c:v>0.0300477184610796</c:v>
                </c:pt>
                <c:pt idx="38">
                  <c:v>0.0299731583656427</c:v>
                </c:pt>
                <c:pt idx="39">
                  <c:v>0.0298240381747689</c:v>
                </c:pt>
                <c:pt idx="40">
                  <c:v>0.0298240381747689</c:v>
                </c:pt>
                <c:pt idx="41">
                  <c:v>0.029674917983895</c:v>
                </c:pt>
                <c:pt idx="42">
                  <c:v>0.029674917983895</c:v>
                </c:pt>
                <c:pt idx="43">
                  <c:v>0.0298613182224873</c:v>
                </c:pt>
                <c:pt idx="44">
                  <c:v>0.0297867581270504</c:v>
                </c:pt>
                <c:pt idx="45">
                  <c:v>0.029674917983895</c:v>
                </c:pt>
              </c:numCache>
            </c:numRef>
          </c:yVal>
          <c:smooth val="0"/>
        </c:ser>
        <c:ser>
          <c:idx val="3"/>
          <c:order val="3"/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2'!$A$7:$A$52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2'!$E$7:$E$52</c:f>
              <c:numCache>
                <c:formatCode>0.000_ </c:formatCode>
                <c:ptCount val="46"/>
                <c:pt idx="0">
                  <c:v>1.0</c:v>
                </c:pt>
                <c:pt idx="1">
                  <c:v>0.748782935077483</c:v>
                </c:pt>
                <c:pt idx="2">
                  <c:v>0.60897840871084</c:v>
                </c:pt>
                <c:pt idx="3">
                  <c:v>0.456910327399755</c:v>
                </c:pt>
                <c:pt idx="4">
                  <c:v>0.314838901482775</c:v>
                </c:pt>
                <c:pt idx="5">
                  <c:v>0.199041212977071</c:v>
                </c:pt>
                <c:pt idx="6">
                  <c:v>0.117284180014122</c:v>
                </c:pt>
                <c:pt idx="7">
                  <c:v>0.0695306403062172</c:v>
                </c:pt>
                <c:pt idx="8">
                  <c:v>0.0461183990486454</c:v>
                </c:pt>
                <c:pt idx="9">
                  <c:v>0.0369764762718793</c:v>
                </c:pt>
                <c:pt idx="10">
                  <c:v>0.0341521424058865</c:v>
                </c:pt>
                <c:pt idx="11">
                  <c:v>0.0328514623360214</c:v>
                </c:pt>
                <c:pt idx="12">
                  <c:v>0.0324798394589171</c:v>
                </c:pt>
                <c:pt idx="13">
                  <c:v>0.0323683525957858</c:v>
                </c:pt>
                <c:pt idx="14">
                  <c:v>0.0320338920063919</c:v>
                </c:pt>
                <c:pt idx="15">
                  <c:v>0.031959567430971</c:v>
                </c:pt>
                <c:pt idx="16">
                  <c:v>0.0319967297186815</c:v>
                </c:pt>
                <c:pt idx="17">
                  <c:v>0.0318480805678397</c:v>
                </c:pt>
                <c:pt idx="18">
                  <c:v>0.0320338920063919</c:v>
                </c:pt>
                <c:pt idx="19">
                  <c:v>0.0319224051432606</c:v>
                </c:pt>
                <c:pt idx="20">
                  <c:v>0.031699431416998</c:v>
                </c:pt>
                <c:pt idx="21">
                  <c:v>0.031699431416998</c:v>
                </c:pt>
                <c:pt idx="22">
                  <c:v>0.0317737559924189</c:v>
                </c:pt>
                <c:pt idx="23">
                  <c:v>0.0315879445538667</c:v>
                </c:pt>
                <c:pt idx="24">
                  <c:v>0.0313278085398937</c:v>
                </c:pt>
                <c:pt idx="25">
                  <c:v>0.0313278085398937</c:v>
                </c:pt>
                <c:pt idx="26">
                  <c:v>0.030919023375079</c:v>
                </c:pt>
                <c:pt idx="27">
                  <c:v>0.0311048348136311</c:v>
                </c:pt>
                <c:pt idx="28">
                  <c:v>0.0311419971013416</c:v>
                </c:pt>
                <c:pt idx="29">
                  <c:v>0.0308446987996581</c:v>
                </c:pt>
                <c:pt idx="30">
                  <c:v>0.0309933479504998</c:v>
                </c:pt>
                <c:pt idx="31">
                  <c:v>0.0309561856627894</c:v>
                </c:pt>
                <c:pt idx="32">
                  <c:v>0.030919023375079</c:v>
                </c:pt>
                <c:pt idx="33">
                  <c:v>0.0308075365119477</c:v>
                </c:pt>
                <c:pt idx="34">
                  <c:v>0.0308818610873685</c:v>
                </c:pt>
                <c:pt idx="35">
                  <c:v>0.030919023375079</c:v>
                </c:pt>
                <c:pt idx="36">
                  <c:v>0.0308818610873685</c:v>
                </c:pt>
                <c:pt idx="37">
                  <c:v>0.0307332119365268</c:v>
                </c:pt>
                <c:pt idx="38">
                  <c:v>0.0306588873611059</c:v>
                </c:pt>
                <c:pt idx="39">
                  <c:v>0.0308075365119477</c:v>
                </c:pt>
                <c:pt idx="40">
                  <c:v>0.0306960496488164</c:v>
                </c:pt>
                <c:pt idx="41">
                  <c:v>0.0306588873611059</c:v>
                </c:pt>
                <c:pt idx="42">
                  <c:v>0.0306960496488164</c:v>
                </c:pt>
                <c:pt idx="43">
                  <c:v>0.0304730759225538</c:v>
                </c:pt>
                <c:pt idx="44">
                  <c:v>0.0307332119365268</c:v>
                </c:pt>
                <c:pt idx="45">
                  <c:v>0.0305845627856851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38621728"/>
        <c:axId val="1738630256"/>
      </c:scatterChart>
      <c:valAx>
        <c:axId val="1738621728"/>
        <c:scaling>
          <c:orientation val="minMax"/>
          <c:max val="90.0"/>
          <c:min val="0.0"/>
        </c:scaling>
        <c:delete val="1"/>
        <c:axPos val="b"/>
        <c:numFmt formatCode="General" sourceLinked="1"/>
        <c:majorTickMark val="out"/>
        <c:minorTickMark val="none"/>
        <c:tickLblPos val="nextTo"/>
        <c:crossAx val="1738630256"/>
        <c:crosses val="autoZero"/>
        <c:crossBetween val="midCat"/>
      </c:valAx>
      <c:valAx>
        <c:axId val="1738630256"/>
        <c:scaling>
          <c:orientation val="minMax"/>
        </c:scaling>
        <c:delete val="1"/>
        <c:axPos val="l"/>
        <c:numFmt formatCode="0.000_ " sourceLinked="1"/>
        <c:majorTickMark val="out"/>
        <c:minorTickMark val="none"/>
        <c:tickLblPos val="nextTo"/>
        <c:crossAx val="1738621728"/>
        <c:crosses val="autoZero"/>
        <c:crossBetween val="midCat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4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/>
    <c:pageMargins b="0.75" l="0.7" r="0.7" t="0.75" header="0.512" footer="0.51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0783133106007849"/>
          <c:y val="0.123808948061067"/>
          <c:w val="0.849398214977744"/>
          <c:h val="0.761901218837338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2'!$A$7:$A$52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2'!$F$7:$F$52</c:f>
              <c:numCache>
                <c:formatCode>0.000_ </c:formatCode>
                <c:ptCount val="46"/>
                <c:pt idx="0">
                  <c:v>1.0</c:v>
                </c:pt>
                <c:pt idx="1">
                  <c:v>0.982288281050287</c:v>
                </c:pt>
                <c:pt idx="2">
                  <c:v>0.984698535587773</c:v>
                </c:pt>
                <c:pt idx="3">
                  <c:v>0.978453785195194</c:v>
                </c:pt>
                <c:pt idx="4">
                  <c:v>0.971076945550159</c:v>
                </c:pt>
                <c:pt idx="5">
                  <c:v>0.946024905963554</c:v>
                </c:pt>
                <c:pt idx="6">
                  <c:v>0.831501296424789</c:v>
                </c:pt>
                <c:pt idx="7">
                  <c:v>0.634663842530037</c:v>
                </c:pt>
                <c:pt idx="8">
                  <c:v>0.436000438228098</c:v>
                </c:pt>
                <c:pt idx="9">
                  <c:v>0.272139648687142</c:v>
                </c:pt>
                <c:pt idx="10">
                  <c:v>0.155059708578315</c:v>
                </c:pt>
                <c:pt idx="11">
                  <c:v>0.0851988459993426</c:v>
                </c:pt>
                <c:pt idx="12">
                  <c:v>0.0515648394989592</c:v>
                </c:pt>
                <c:pt idx="13">
                  <c:v>0.038454515575357</c:v>
                </c:pt>
                <c:pt idx="14">
                  <c:v>0.0335244494759522</c:v>
                </c:pt>
                <c:pt idx="15">
                  <c:v>0.0321732461746339</c:v>
                </c:pt>
                <c:pt idx="16">
                  <c:v>0.0319176131176277</c:v>
                </c:pt>
                <c:pt idx="17">
                  <c:v>0.0314428660117591</c:v>
                </c:pt>
                <c:pt idx="18">
                  <c:v>0.0311872329547529</c:v>
                </c:pt>
                <c:pt idx="19">
                  <c:v>0.0312967899791842</c:v>
                </c:pt>
                <c:pt idx="20">
                  <c:v>0.0311141949384655</c:v>
                </c:pt>
                <c:pt idx="21">
                  <c:v>0.0311507139466092</c:v>
                </c:pt>
                <c:pt idx="22">
                  <c:v>0.031041156922178</c:v>
                </c:pt>
                <c:pt idx="23">
                  <c:v>0.0309681189058905</c:v>
                </c:pt>
                <c:pt idx="24">
                  <c:v>0.031041156922178</c:v>
                </c:pt>
                <c:pt idx="25">
                  <c:v>0.030895080889603</c:v>
                </c:pt>
                <c:pt idx="26">
                  <c:v>0.0307855238651718</c:v>
                </c:pt>
                <c:pt idx="27">
                  <c:v>0.0306029288244531</c:v>
                </c:pt>
                <c:pt idx="28">
                  <c:v>0.0307124858488843</c:v>
                </c:pt>
                <c:pt idx="29">
                  <c:v>0.0307124858488843</c:v>
                </c:pt>
                <c:pt idx="30">
                  <c:v>0.0306759668407406</c:v>
                </c:pt>
                <c:pt idx="31">
                  <c:v>0.0305664098163094</c:v>
                </c:pt>
                <c:pt idx="32">
                  <c:v>0.0306029288244531</c:v>
                </c:pt>
                <c:pt idx="33">
                  <c:v>0.0306029288244531</c:v>
                </c:pt>
                <c:pt idx="34">
                  <c:v>0.0304203337837344</c:v>
                </c:pt>
                <c:pt idx="35">
                  <c:v>0.0304203337837344</c:v>
                </c:pt>
                <c:pt idx="36">
                  <c:v>0.0302742577511595</c:v>
                </c:pt>
                <c:pt idx="37">
                  <c:v>0.0301647007267283</c:v>
                </c:pt>
                <c:pt idx="38">
                  <c:v>0.0303107767593032</c:v>
                </c:pt>
                <c:pt idx="39">
                  <c:v>0.0303838147755907</c:v>
                </c:pt>
                <c:pt idx="40">
                  <c:v>0.030347295767447</c:v>
                </c:pt>
                <c:pt idx="41">
                  <c:v>0.0302377387430157</c:v>
                </c:pt>
                <c:pt idx="42">
                  <c:v>0.030201219734872</c:v>
                </c:pt>
                <c:pt idx="43">
                  <c:v>0.0301281817185845</c:v>
                </c:pt>
                <c:pt idx="44">
                  <c:v>0.0301281817185845</c:v>
                </c:pt>
                <c:pt idx="45">
                  <c:v>0.0300186246941533</c:v>
                </c:pt>
              </c:numCache>
            </c:numRef>
          </c:yVal>
          <c:smooth val="0"/>
        </c:ser>
        <c:ser>
          <c:idx val="1"/>
          <c:order val="1"/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2'!$A$7:$A$52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2'!$G$7:$G$52</c:f>
              <c:numCache>
                <c:formatCode>0.000_ </c:formatCode>
                <c:ptCount val="46"/>
                <c:pt idx="0">
                  <c:v>1.0</c:v>
                </c:pt>
                <c:pt idx="1">
                  <c:v>0.981581050643028</c:v>
                </c:pt>
                <c:pt idx="2">
                  <c:v>0.983252197921965</c:v>
                </c:pt>
                <c:pt idx="3">
                  <c:v>0.979146988301969</c:v>
                </c:pt>
                <c:pt idx="4">
                  <c:v>0.968720482452954</c:v>
                </c:pt>
                <c:pt idx="5">
                  <c:v>0.943871249000945</c:v>
                </c:pt>
                <c:pt idx="6">
                  <c:v>0.82006103320497</c:v>
                </c:pt>
                <c:pt idx="7">
                  <c:v>0.621630458475623</c:v>
                </c:pt>
                <c:pt idx="8">
                  <c:v>0.423599505921674</c:v>
                </c:pt>
                <c:pt idx="9">
                  <c:v>0.262842403545739</c:v>
                </c:pt>
                <c:pt idx="10">
                  <c:v>0.148732107825329</c:v>
                </c:pt>
                <c:pt idx="11">
                  <c:v>0.0816682409358425</c:v>
                </c:pt>
                <c:pt idx="12">
                  <c:v>0.0498437840587081</c:v>
                </c:pt>
                <c:pt idx="13">
                  <c:v>0.0376371430647388</c:v>
                </c:pt>
                <c:pt idx="14">
                  <c:v>0.0334956041560706</c:v>
                </c:pt>
                <c:pt idx="15">
                  <c:v>0.0319697740318245</c:v>
                </c:pt>
                <c:pt idx="16">
                  <c:v>0.0316791397224442</c:v>
                </c:pt>
                <c:pt idx="17">
                  <c:v>0.0314974932790816</c:v>
                </c:pt>
                <c:pt idx="18">
                  <c:v>0.0312431882583739</c:v>
                </c:pt>
                <c:pt idx="19">
                  <c:v>0.0313158468357189</c:v>
                </c:pt>
                <c:pt idx="20">
                  <c:v>0.0311342003923563</c:v>
                </c:pt>
                <c:pt idx="21">
                  <c:v>0.0311342003923563</c:v>
                </c:pt>
                <c:pt idx="22">
                  <c:v>0.0310252125263387</c:v>
                </c:pt>
                <c:pt idx="23">
                  <c:v>0.0309888832376662</c:v>
                </c:pt>
                <c:pt idx="24">
                  <c:v>0.0309162246603211</c:v>
                </c:pt>
                <c:pt idx="25">
                  <c:v>0.0309888832376662</c:v>
                </c:pt>
                <c:pt idx="26">
                  <c:v>0.0308435660829761</c:v>
                </c:pt>
                <c:pt idx="27">
                  <c:v>0.0307345782169585</c:v>
                </c:pt>
                <c:pt idx="28">
                  <c:v>0.0307345782169585</c:v>
                </c:pt>
                <c:pt idx="29">
                  <c:v>0.030770907505631</c:v>
                </c:pt>
                <c:pt idx="30">
                  <c:v>0.0305892610622684</c:v>
                </c:pt>
                <c:pt idx="31">
                  <c:v>0.0306255903509409</c:v>
                </c:pt>
                <c:pt idx="32">
                  <c:v>0.0306255903509409</c:v>
                </c:pt>
                <c:pt idx="33">
                  <c:v>0.0303349560415607</c:v>
                </c:pt>
                <c:pt idx="34">
                  <c:v>0.0304439439075783</c:v>
                </c:pt>
                <c:pt idx="35">
                  <c:v>0.0303712853302332</c:v>
                </c:pt>
                <c:pt idx="36">
                  <c:v>0.0304802731962508</c:v>
                </c:pt>
                <c:pt idx="37">
                  <c:v>0.0304439439075783</c:v>
                </c:pt>
                <c:pt idx="38">
                  <c:v>0.0303712853302332</c:v>
                </c:pt>
                <c:pt idx="39">
                  <c:v>0.0303349560415607</c:v>
                </c:pt>
                <c:pt idx="40">
                  <c:v>0.0303349560415607</c:v>
                </c:pt>
                <c:pt idx="41">
                  <c:v>0.0304076146189058</c:v>
                </c:pt>
                <c:pt idx="42">
                  <c:v>0.0301896388868706</c:v>
                </c:pt>
                <c:pt idx="43">
                  <c:v>0.0302622974642156</c:v>
                </c:pt>
                <c:pt idx="44">
                  <c:v>0.030007992443508</c:v>
                </c:pt>
                <c:pt idx="45">
                  <c:v>0.0301169803095255</c:v>
                </c:pt>
              </c:numCache>
            </c:numRef>
          </c:yVal>
          <c:smooth val="0"/>
        </c:ser>
        <c:ser>
          <c:idx val="2"/>
          <c:order val="2"/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2'!$A$7:$A$52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2'!$H$7:$H$52</c:f>
              <c:numCache>
                <c:formatCode>0.000_ </c:formatCode>
                <c:ptCount val="46"/>
                <c:pt idx="0">
                  <c:v>1.0</c:v>
                </c:pt>
                <c:pt idx="1">
                  <c:v>0.979561278730254</c:v>
                </c:pt>
                <c:pt idx="2">
                  <c:v>0.98012278206184</c:v>
                </c:pt>
                <c:pt idx="3">
                  <c:v>0.973609343415438</c:v>
                </c:pt>
                <c:pt idx="4">
                  <c:v>0.962678745227222</c:v>
                </c:pt>
                <c:pt idx="5">
                  <c:v>0.920303960470165</c:v>
                </c:pt>
                <c:pt idx="6">
                  <c:v>0.765890544283896</c:v>
                </c:pt>
                <c:pt idx="7">
                  <c:v>0.566182526016321</c:v>
                </c:pt>
                <c:pt idx="8">
                  <c:v>0.379201916598038</c:v>
                </c:pt>
                <c:pt idx="9">
                  <c:v>0.232013176611515</c:v>
                </c:pt>
                <c:pt idx="10">
                  <c:v>0.131578947368421</c:v>
                </c:pt>
                <c:pt idx="11">
                  <c:v>0.0738564048813356</c:v>
                </c:pt>
                <c:pt idx="12">
                  <c:v>0.0470914127423823</c:v>
                </c:pt>
                <c:pt idx="13">
                  <c:v>0.036797184996631</c:v>
                </c:pt>
                <c:pt idx="14">
                  <c:v>0.0336527663397469</c:v>
                </c:pt>
                <c:pt idx="15">
                  <c:v>0.0323425918993786</c:v>
                </c:pt>
                <c:pt idx="16">
                  <c:v>0.0319682563449876</c:v>
                </c:pt>
                <c:pt idx="17">
                  <c:v>0.0318559556786704</c:v>
                </c:pt>
                <c:pt idx="18">
                  <c:v>0.0316313543460358</c:v>
                </c:pt>
                <c:pt idx="19">
                  <c:v>0.0314816201242794</c:v>
                </c:pt>
                <c:pt idx="20">
                  <c:v>0.031706221456914</c:v>
                </c:pt>
                <c:pt idx="21">
                  <c:v>0.0314816201242794</c:v>
                </c:pt>
                <c:pt idx="22">
                  <c:v>0.0316313543460358</c:v>
                </c:pt>
                <c:pt idx="23">
                  <c:v>0.0313693194579621</c:v>
                </c:pt>
                <c:pt idx="24">
                  <c:v>0.0312944523470839</c:v>
                </c:pt>
                <c:pt idx="25">
                  <c:v>0.0313693194579621</c:v>
                </c:pt>
                <c:pt idx="26">
                  <c:v>0.031331885902523</c:v>
                </c:pt>
                <c:pt idx="27">
                  <c:v>0.0310698510144493</c:v>
                </c:pt>
                <c:pt idx="28">
                  <c:v>0.0310324174590103</c:v>
                </c:pt>
                <c:pt idx="29">
                  <c:v>0.0311821516807666</c:v>
                </c:pt>
                <c:pt idx="30">
                  <c:v>0.0310698510144493</c:v>
                </c:pt>
                <c:pt idx="31">
                  <c:v>0.0311821516807666</c:v>
                </c:pt>
                <c:pt idx="32">
                  <c:v>0.0309575503481321</c:v>
                </c:pt>
                <c:pt idx="33">
                  <c:v>0.030920116792693</c:v>
                </c:pt>
                <c:pt idx="34">
                  <c:v>0.0311447181253275</c:v>
                </c:pt>
                <c:pt idx="35">
                  <c:v>0.0309949839035712</c:v>
                </c:pt>
                <c:pt idx="36">
                  <c:v>0.0306955154600584</c:v>
                </c:pt>
                <c:pt idx="37">
                  <c:v>0.0306206483491802</c:v>
                </c:pt>
                <c:pt idx="38">
                  <c:v>0.0307329490154975</c:v>
                </c:pt>
                <c:pt idx="39">
                  <c:v>0.0307329490154975</c:v>
                </c:pt>
                <c:pt idx="40">
                  <c:v>0.0307703825709366</c:v>
                </c:pt>
                <c:pt idx="41">
                  <c:v>0.0306206483491802</c:v>
                </c:pt>
                <c:pt idx="42">
                  <c:v>0.0306206483491802</c:v>
                </c:pt>
                <c:pt idx="43">
                  <c:v>0.0306580819046193</c:v>
                </c:pt>
                <c:pt idx="44">
                  <c:v>0.0305832147937411</c:v>
                </c:pt>
                <c:pt idx="45">
                  <c:v>0.0304709141274238</c:v>
                </c:pt>
              </c:numCache>
            </c:numRef>
          </c:yVal>
          <c:smooth val="0"/>
        </c:ser>
        <c:ser>
          <c:idx val="3"/>
          <c:order val="3"/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2'!$A$7:$A$52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2'!$I$7:$I$52</c:f>
              <c:numCache>
                <c:formatCode>0.000_ </c:formatCode>
                <c:ptCount val="46"/>
                <c:pt idx="0">
                  <c:v>1.0</c:v>
                </c:pt>
                <c:pt idx="1">
                  <c:v>0.98011394964161</c:v>
                </c:pt>
                <c:pt idx="2">
                  <c:v>0.979121485021136</c:v>
                </c:pt>
                <c:pt idx="3">
                  <c:v>0.973754824480794</c:v>
                </c:pt>
                <c:pt idx="4">
                  <c:v>0.962837713655578</c:v>
                </c:pt>
                <c:pt idx="5">
                  <c:v>0.919463333945966</c:v>
                </c:pt>
                <c:pt idx="6">
                  <c:v>0.767616247013417</c:v>
                </c:pt>
                <c:pt idx="7">
                  <c:v>0.567248667524352</c:v>
                </c:pt>
                <c:pt idx="8">
                  <c:v>0.380334497335049</c:v>
                </c:pt>
                <c:pt idx="9">
                  <c:v>0.232824848373461</c:v>
                </c:pt>
                <c:pt idx="10">
                  <c:v>0.13185076272744</c:v>
                </c:pt>
                <c:pt idx="11">
                  <c:v>0.0736629296085278</c:v>
                </c:pt>
                <c:pt idx="12">
                  <c:v>0.0465723212644734</c:v>
                </c:pt>
                <c:pt idx="13">
                  <c:v>0.0360963058261349</c:v>
                </c:pt>
                <c:pt idx="14">
                  <c:v>0.0327880904245543</c:v>
                </c:pt>
                <c:pt idx="15">
                  <c:v>0.0317221099062672</c:v>
                </c:pt>
                <c:pt idx="16">
                  <c:v>0.0312442565704834</c:v>
                </c:pt>
                <c:pt idx="17">
                  <c:v>0.0309134350303253</c:v>
                </c:pt>
                <c:pt idx="18">
                  <c:v>0.0309134350303253</c:v>
                </c:pt>
                <c:pt idx="19">
                  <c:v>0.0309501929792318</c:v>
                </c:pt>
                <c:pt idx="20">
                  <c:v>0.030729645285793</c:v>
                </c:pt>
                <c:pt idx="21">
                  <c:v>0.0306928873368866</c:v>
                </c:pt>
                <c:pt idx="22">
                  <c:v>0.0305458555412608</c:v>
                </c:pt>
                <c:pt idx="23">
                  <c:v>0.0304355816945414</c:v>
                </c:pt>
                <c:pt idx="24">
                  <c:v>0.0305090975923543</c:v>
                </c:pt>
                <c:pt idx="25">
                  <c:v>0.0303253078478221</c:v>
                </c:pt>
                <c:pt idx="26">
                  <c:v>0.0302150340011027</c:v>
                </c:pt>
                <c:pt idx="27">
                  <c:v>0.0301782760521963</c:v>
                </c:pt>
                <c:pt idx="28">
                  <c:v>0.0301782760521963</c:v>
                </c:pt>
                <c:pt idx="29">
                  <c:v>0.0302517919500092</c:v>
                </c:pt>
                <c:pt idx="30">
                  <c:v>0.0301782760521963</c:v>
                </c:pt>
                <c:pt idx="31">
                  <c:v>0.0300312442565705</c:v>
                </c:pt>
                <c:pt idx="32">
                  <c:v>0.029994486307664</c:v>
                </c:pt>
                <c:pt idx="33">
                  <c:v>0.0301047601543834</c:v>
                </c:pt>
                <c:pt idx="34">
                  <c:v>0.0300312442565705</c:v>
                </c:pt>
                <c:pt idx="35">
                  <c:v>0.0298842124609447</c:v>
                </c:pt>
                <c:pt idx="36">
                  <c:v>0.0298842124609447</c:v>
                </c:pt>
                <c:pt idx="37">
                  <c:v>0.0299209704098511</c:v>
                </c:pt>
                <c:pt idx="38">
                  <c:v>0.0297371806653189</c:v>
                </c:pt>
                <c:pt idx="39">
                  <c:v>0.0297739386142253</c:v>
                </c:pt>
                <c:pt idx="40">
                  <c:v>0.0297371806653189</c:v>
                </c:pt>
                <c:pt idx="41">
                  <c:v>0.0297371806653189</c:v>
                </c:pt>
                <c:pt idx="42">
                  <c:v>0.0298842124609447</c:v>
                </c:pt>
                <c:pt idx="43">
                  <c:v>0.0296269068185995</c:v>
                </c:pt>
                <c:pt idx="44">
                  <c:v>0.0298842124609447</c:v>
                </c:pt>
                <c:pt idx="45">
                  <c:v>0.0295533909207866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37863568"/>
        <c:axId val="1737877776"/>
      </c:scatterChart>
      <c:valAx>
        <c:axId val="1737863568"/>
        <c:scaling>
          <c:orientation val="minMax"/>
          <c:max val="90.0"/>
          <c:min val="0.0"/>
        </c:scaling>
        <c:delete val="1"/>
        <c:axPos val="b"/>
        <c:numFmt formatCode="General" sourceLinked="1"/>
        <c:majorTickMark val="out"/>
        <c:minorTickMark val="none"/>
        <c:tickLblPos val="nextTo"/>
        <c:crossAx val="1737877776"/>
        <c:crosses val="autoZero"/>
        <c:crossBetween val="midCat"/>
      </c:valAx>
      <c:valAx>
        <c:axId val="1737877776"/>
        <c:scaling>
          <c:orientation val="minMax"/>
        </c:scaling>
        <c:delete val="1"/>
        <c:axPos val="l"/>
        <c:numFmt formatCode="0.000_ " sourceLinked="1"/>
        <c:majorTickMark val="out"/>
        <c:minorTickMark val="none"/>
        <c:tickLblPos val="nextTo"/>
        <c:crossAx val="1737863568"/>
        <c:crosses val="autoZero"/>
        <c:crossBetween val="midCat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/>
    <c:pageMargins b="0.75" l="0.7" r="0.7" t="0.75" header="0.512" footer="0.51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0747125912632795"/>
          <c:y val="0.125000440158927"/>
          <c:w val="0.856321238325281"/>
          <c:h val="0.759618059427324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2'!$A$7:$A$52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2'!$J$7:$J$52</c:f>
              <c:numCache>
                <c:formatCode>0.000_ </c:formatCode>
                <c:ptCount val="46"/>
                <c:pt idx="0">
                  <c:v>1.0</c:v>
                </c:pt>
                <c:pt idx="1">
                  <c:v>0.990489724529952</c:v>
                </c:pt>
                <c:pt idx="2">
                  <c:v>0.990890540737502</c:v>
                </c:pt>
                <c:pt idx="3">
                  <c:v>0.989141524559102</c:v>
                </c:pt>
                <c:pt idx="4">
                  <c:v>0.987866200262352</c:v>
                </c:pt>
                <c:pt idx="5">
                  <c:v>0.987647573240052</c:v>
                </c:pt>
                <c:pt idx="6">
                  <c:v>0.983675849001603</c:v>
                </c:pt>
                <c:pt idx="7">
                  <c:v>0.975076519457805</c:v>
                </c:pt>
                <c:pt idx="8">
                  <c:v>0.956930476606909</c:v>
                </c:pt>
                <c:pt idx="9">
                  <c:v>0.842224165573531</c:v>
                </c:pt>
                <c:pt idx="10">
                  <c:v>0.623451391925375</c:v>
                </c:pt>
                <c:pt idx="11">
                  <c:v>0.409269785745518</c:v>
                </c:pt>
                <c:pt idx="12">
                  <c:v>0.241801486663752</c:v>
                </c:pt>
                <c:pt idx="13">
                  <c:v>0.130957586357674</c:v>
                </c:pt>
                <c:pt idx="14">
                  <c:v>0.0710902200845358</c:v>
                </c:pt>
                <c:pt idx="15">
                  <c:v>0.044891415245591</c:v>
                </c:pt>
                <c:pt idx="16">
                  <c:v>0.0355633289607929</c:v>
                </c:pt>
                <c:pt idx="17">
                  <c:v>0.0325754263226935</c:v>
                </c:pt>
                <c:pt idx="18">
                  <c:v>0.0318102317446436</c:v>
                </c:pt>
                <c:pt idx="19">
                  <c:v>0.0311907885147938</c:v>
                </c:pt>
                <c:pt idx="20">
                  <c:v>0.0311907885147938</c:v>
                </c:pt>
                <c:pt idx="21">
                  <c:v>0.0312272263518437</c:v>
                </c:pt>
                <c:pt idx="22">
                  <c:v>0.0309357236554438</c:v>
                </c:pt>
                <c:pt idx="23">
                  <c:v>0.0310085993295438</c:v>
                </c:pt>
                <c:pt idx="24">
                  <c:v>0.0308992858183938</c:v>
                </c:pt>
                <c:pt idx="25">
                  <c:v>0.0308992858183938</c:v>
                </c:pt>
                <c:pt idx="26">
                  <c:v>0.0307535344701938</c:v>
                </c:pt>
                <c:pt idx="27">
                  <c:v>0.0306442209590439</c:v>
                </c:pt>
                <c:pt idx="28">
                  <c:v>0.0306442209590439</c:v>
                </c:pt>
                <c:pt idx="29">
                  <c:v>0.0306077831219939</c:v>
                </c:pt>
                <c:pt idx="30">
                  <c:v>0.0304255939367439</c:v>
                </c:pt>
                <c:pt idx="31">
                  <c:v>0.0305713452849439</c:v>
                </c:pt>
                <c:pt idx="32">
                  <c:v>0.0304984696108439</c:v>
                </c:pt>
                <c:pt idx="33">
                  <c:v>0.0304620317737939</c:v>
                </c:pt>
                <c:pt idx="34">
                  <c:v>0.0303891560996939</c:v>
                </c:pt>
                <c:pt idx="35">
                  <c:v>0.0304620317737939</c:v>
                </c:pt>
                <c:pt idx="36">
                  <c:v>0.0303162804255939</c:v>
                </c:pt>
                <c:pt idx="37">
                  <c:v>0.0303527182626439</c:v>
                </c:pt>
                <c:pt idx="38">
                  <c:v>0.0303162804255939</c:v>
                </c:pt>
                <c:pt idx="39">
                  <c:v>0.0303527182626439</c:v>
                </c:pt>
                <c:pt idx="40">
                  <c:v>0.030061215566244</c:v>
                </c:pt>
                <c:pt idx="41">
                  <c:v>0.030170529077394</c:v>
                </c:pt>
                <c:pt idx="42">
                  <c:v>0.0302434047514939</c:v>
                </c:pt>
                <c:pt idx="43">
                  <c:v>0.030061215566244</c:v>
                </c:pt>
                <c:pt idx="44">
                  <c:v>0.030097653403294</c:v>
                </c:pt>
                <c:pt idx="45">
                  <c:v>0.029806150706894</c:v>
                </c:pt>
              </c:numCache>
            </c:numRef>
          </c:yVal>
          <c:smooth val="0"/>
        </c:ser>
        <c:ser>
          <c:idx val="1"/>
          <c:order val="1"/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2'!$A$7:$A$52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2'!$K$7:$K$52</c:f>
              <c:numCache>
                <c:formatCode>0.000_ </c:formatCode>
                <c:ptCount val="46"/>
                <c:pt idx="0">
                  <c:v>1.0</c:v>
                </c:pt>
                <c:pt idx="1">
                  <c:v>0.986522911051213</c:v>
                </c:pt>
                <c:pt idx="2">
                  <c:v>0.986850732133751</c:v>
                </c:pt>
                <c:pt idx="3">
                  <c:v>0.987251402345742</c:v>
                </c:pt>
                <c:pt idx="4">
                  <c:v>0.984920230203249</c:v>
                </c:pt>
                <c:pt idx="5">
                  <c:v>0.983718219567276</c:v>
                </c:pt>
                <c:pt idx="6">
                  <c:v>0.977708166387412</c:v>
                </c:pt>
                <c:pt idx="7">
                  <c:v>0.972754425584614</c:v>
                </c:pt>
                <c:pt idx="8">
                  <c:v>0.950863262184017</c:v>
                </c:pt>
                <c:pt idx="9">
                  <c:v>0.8249799664894</c:v>
                </c:pt>
                <c:pt idx="10">
                  <c:v>0.602389451446055</c:v>
                </c:pt>
                <c:pt idx="11">
                  <c:v>0.391527646244627</c:v>
                </c:pt>
                <c:pt idx="12">
                  <c:v>0.229474757776645</c:v>
                </c:pt>
                <c:pt idx="13">
                  <c:v>0.123552123552124</c:v>
                </c:pt>
                <c:pt idx="14">
                  <c:v>0.067203321920303</c:v>
                </c:pt>
                <c:pt idx="15">
                  <c:v>0.0430902600713921</c:v>
                </c:pt>
                <c:pt idx="16">
                  <c:v>0.0348947330079405</c:v>
                </c:pt>
                <c:pt idx="17">
                  <c:v>0.0320536169592773</c:v>
                </c:pt>
                <c:pt idx="18">
                  <c:v>0.0312522765352954</c:v>
                </c:pt>
                <c:pt idx="19">
                  <c:v>0.0308516063233044</c:v>
                </c:pt>
                <c:pt idx="20">
                  <c:v>0.0307423326291251</c:v>
                </c:pt>
                <c:pt idx="21">
                  <c:v>0.0307787571938515</c:v>
                </c:pt>
                <c:pt idx="22">
                  <c:v>0.0307787571938515</c:v>
                </c:pt>
                <c:pt idx="23">
                  <c:v>0.0304509361113135</c:v>
                </c:pt>
                <c:pt idx="24">
                  <c:v>0.0302688132876812</c:v>
                </c:pt>
                <c:pt idx="25">
                  <c:v>0.030414511546587</c:v>
                </c:pt>
                <c:pt idx="26">
                  <c:v>0.0301595395935019</c:v>
                </c:pt>
                <c:pt idx="27">
                  <c:v>0.0301595395935019</c:v>
                </c:pt>
                <c:pt idx="28">
                  <c:v>0.0300866904640489</c:v>
                </c:pt>
                <c:pt idx="29">
                  <c:v>0.0301959641582283</c:v>
                </c:pt>
                <c:pt idx="30">
                  <c:v>0.0301959641582283</c:v>
                </c:pt>
                <c:pt idx="31">
                  <c:v>0.0298681430756902</c:v>
                </c:pt>
                <c:pt idx="32">
                  <c:v>0.0299774167698696</c:v>
                </c:pt>
                <c:pt idx="33">
                  <c:v>0.0299774167698696</c:v>
                </c:pt>
                <c:pt idx="34">
                  <c:v>0.0299045676404167</c:v>
                </c:pt>
                <c:pt idx="35">
                  <c:v>0.0298317185109638</c:v>
                </c:pt>
                <c:pt idx="36">
                  <c:v>0.0297588693815109</c:v>
                </c:pt>
                <c:pt idx="37">
                  <c:v>0.0298681430756902</c:v>
                </c:pt>
                <c:pt idx="38">
                  <c:v>0.0297588693815109</c:v>
                </c:pt>
                <c:pt idx="39">
                  <c:v>0.0298681430756902</c:v>
                </c:pt>
                <c:pt idx="40">
                  <c:v>0.0296495956873315</c:v>
                </c:pt>
                <c:pt idx="41">
                  <c:v>0.0297224448167844</c:v>
                </c:pt>
                <c:pt idx="42">
                  <c:v>0.0296495956873315</c:v>
                </c:pt>
                <c:pt idx="43">
                  <c:v>0.029686020252058</c:v>
                </c:pt>
                <c:pt idx="44">
                  <c:v>0.0296131711226051</c:v>
                </c:pt>
                <c:pt idx="45">
                  <c:v>0.0296131711226051</c:v>
                </c:pt>
              </c:numCache>
            </c:numRef>
          </c:yVal>
          <c:smooth val="0"/>
        </c:ser>
        <c:ser>
          <c:idx val="2"/>
          <c:order val="2"/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2'!$A$7:$A$52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2'!$L$7:$L$52</c:f>
              <c:numCache>
                <c:formatCode>0.000_ </c:formatCode>
                <c:ptCount val="46"/>
                <c:pt idx="0">
                  <c:v>1.0</c:v>
                </c:pt>
                <c:pt idx="1">
                  <c:v>0.987008166295471</c:v>
                </c:pt>
                <c:pt idx="2">
                  <c:v>0.985968819599109</c:v>
                </c:pt>
                <c:pt idx="3">
                  <c:v>0.986859688195991</c:v>
                </c:pt>
                <c:pt idx="4">
                  <c:v>0.98648849294729</c:v>
                </c:pt>
                <c:pt idx="5">
                  <c:v>0.983964365256125</c:v>
                </c:pt>
                <c:pt idx="6">
                  <c:v>0.978136599851522</c:v>
                </c:pt>
                <c:pt idx="7">
                  <c:v>0.971306607275427</c:v>
                </c:pt>
                <c:pt idx="8">
                  <c:v>0.941314031180401</c:v>
                </c:pt>
                <c:pt idx="9">
                  <c:v>0.787156644394952</c:v>
                </c:pt>
                <c:pt idx="10">
                  <c:v>0.567260579064588</c:v>
                </c:pt>
                <c:pt idx="11">
                  <c:v>0.366889383815887</c:v>
                </c:pt>
                <c:pt idx="12">
                  <c:v>0.215812917594655</c:v>
                </c:pt>
                <c:pt idx="13">
                  <c:v>0.117743132887899</c:v>
                </c:pt>
                <c:pt idx="14">
                  <c:v>0.0652190051967335</c:v>
                </c:pt>
                <c:pt idx="15">
                  <c:v>0.043170007423905</c:v>
                </c:pt>
                <c:pt idx="16">
                  <c:v>0.0351521900519673</c:v>
                </c:pt>
                <c:pt idx="17">
                  <c:v>0.0325538233110616</c:v>
                </c:pt>
                <c:pt idx="18">
                  <c:v>0.0317000742390497</c:v>
                </c:pt>
                <c:pt idx="19">
                  <c:v>0.0312917594654788</c:v>
                </c:pt>
                <c:pt idx="20">
                  <c:v>0.0312175204157387</c:v>
                </c:pt>
                <c:pt idx="21">
                  <c:v>0.0312175204157387</c:v>
                </c:pt>
                <c:pt idx="22">
                  <c:v>0.0310319227913883</c:v>
                </c:pt>
                <c:pt idx="23">
                  <c:v>0.0307720861172977</c:v>
                </c:pt>
                <c:pt idx="24">
                  <c:v>0.0306978470675575</c:v>
                </c:pt>
                <c:pt idx="25">
                  <c:v>0.0306978470675575</c:v>
                </c:pt>
                <c:pt idx="26">
                  <c:v>0.0309576837416481</c:v>
                </c:pt>
                <c:pt idx="27">
                  <c:v>0.0306607275426874</c:v>
                </c:pt>
                <c:pt idx="28">
                  <c:v>0.0305493689680772</c:v>
                </c:pt>
                <c:pt idx="29">
                  <c:v>0.0306236080178174</c:v>
                </c:pt>
                <c:pt idx="30">
                  <c:v>0.0306236080178174</c:v>
                </c:pt>
                <c:pt idx="31">
                  <c:v>0.0306236080178174</c:v>
                </c:pt>
                <c:pt idx="32">
                  <c:v>0.030475129918337</c:v>
                </c:pt>
                <c:pt idx="33">
                  <c:v>0.0304008908685969</c:v>
                </c:pt>
                <c:pt idx="34">
                  <c:v>0.0303266518188567</c:v>
                </c:pt>
                <c:pt idx="35">
                  <c:v>0.0302152932442465</c:v>
                </c:pt>
                <c:pt idx="36">
                  <c:v>0.0302895322939866</c:v>
                </c:pt>
                <c:pt idx="37">
                  <c:v>0.0301781737193764</c:v>
                </c:pt>
                <c:pt idx="38">
                  <c:v>0.0302895322939866</c:v>
                </c:pt>
                <c:pt idx="39">
                  <c:v>0.0303266518188567</c:v>
                </c:pt>
                <c:pt idx="40">
                  <c:v>0.0301410541945063</c:v>
                </c:pt>
                <c:pt idx="41">
                  <c:v>0.0302152932442465</c:v>
                </c:pt>
                <c:pt idx="42">
                  <c:v>0.0298440979955456</c:v>
                </c:pt>
                <c:pt idx="43">
                  <c:v>0.0300668151447661</c:v>
                </c:pt>
                <c:pt idx="44">
                  <c:v>0.0299554565701559</c:v>
                </c:pt>
                <c:pt idx="45">
                  <c:v>0.0300296956198961</c:v>
                </c:pt>
              </c:numCache>
            </c:numRef>
          </c:yVal>
          <c:smooth val="0"/>
        </c:ser>
        <c:ser>
          <c:idx val="3"/>
          <c:order val="3"/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2'!$A$7:$A$52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2'!$M$7:$M$52</c:f>
              <c:numCache>
                <c:formatCode>0.000_ </c:formatCode>
                <c:ptCount val="46"/>
                <c:pt idx="0">
                  <c:v>1.0</c:v>
                </c:pt>
                <c:pt idx="1">
                  <c:v>0.984573064198357</c:v>
                </c:pt>
                <c:pt idx="2">
                  <c:v>0.982156797145087</c:v>
                </c:pt>
                <c:pt idx="3">
                  <c:v>0.982751570573585</c:v>
                </c:pt>
                <c:pt idx="4">
                  <c:v>0.980707036913126</c:v>
                </c:pt>
                <c:pt idx="5">
                  <c:v>0.980483996877439</c:v>
                </c:pt>
                <c:pt idx="6">
                  <c:v>0.974164529199658</c:v>
                </c:pt>
                <c:pt idx="7">
                  <c:v>0.964796847700829</c:v>
                </c:pt>
                <c:pt idx="8">
                  <c:v>0.933013642615516</c:v>
                </c:pt>
                <c:pt idx="9">
                  <c:v>0.775807590795881</c:v>
                </c:pt>
                <c:pt idx="10">
                  <c:v>0.555592728894837</c:v>
                </c:pt>
                <c:pt idx="11">
                  <c:v>0.356715363741125</c:v>
                </c:pt>
                <c:pt idx="12">
                  <c:v>0.207427233188357</c:v>
                </c:pt>
                <c:pt idx="13">
                  <c:v>0.112226311289543</c:v>
                </c:pt>
                <c:pt idx="14">
                  <c:v>0.0628601167242853</c:v>
                </c:pt>
                <c:pt idx="15">
                  <c:v>0.0418200066912011</c:v>
                </c:pt>
                <c:pt idx="16">
                  <c:v>0.0344225121742686</c:v>
                </c:pt>
                <c:pt idx="17">
                  <c:v>0.0318203784245939</c:v>
                </c:pt>
                <c:pt idx="18">
                  <c:v>0.0311140849782536</c:v>
                </c:pt>
                <c:pt idx="19">
                  <c:v>0.0309653916211293</c:v>
                </c:pt>
                <c:pt idx="20">
                  <c:v>0.0307051782461618</c:v>
                </c:pt>
                <c:pt idx="21">
                  <c:v>0.0307051782461618</c:v>
                </c:pt>
                <c:pt idx="22">
                  <c:v>0.0307051782461618</c:v>
                </c:pt>
                <c:pt idx="23">
                  <c:v>0.0305564848890376</c:v>
                </c:pt>
                <c:pt idx="24">
                  <c:v>0.0303706181926322</c:v>
                </c:pt>
                <c:pt idx="25">
                  <c:v>0.0304077915319133</c:v>
                </c:pt>
                <c:pt idx="26">
                  <c:v>0.0303334448533512</c:v>
                </c:pt>
                <c:pt idx="27">
                  <c:v>0.0302962715140701</c:v>
                </c:pt>
                <c:pt idx="28">
                  <c:v>0.030221924835508</c:v>
                </c:pt>
                <c:pt idx="29">
                  <c:v>0.0301104048176648</c:v>
                </c:pt>
                <c:pt idx="30">
                  <c:v>0.0301847514962269</c:v>
                </c:pt>
                <c:pt idx="31">
                  <c:v>0.0301104048176648</c:v>
                </c:pt>
                <c:pt idx="32">
                  <c:v>0.0300360581391026</c:v>
                </c:pt>
                <c:pt idx="33">
                  <c:v>0.0298873647819784</c:v>
                </c:pt>
                <c:pt idx="34">
                  <c:v>0.0299617114605405</c:v>
                </c:pt>
                <c:pt idx="35">
                  <c:v>0.0300732314783837</c:v>
                </c:pt>
                <c:pt idx="36">
                  <c:v>0.0299617114605405</c:v>
                </c:pt>
                <c:pt idx="37">
                  <c:v>0.0300360581391026</c:v>
                </c:pt>
                <c:pt idx="38">
                  <c:v>0.0298501914426973</c:v>
                </c:pt>
                <c:pt idx="39">
                  <c:v>0.0298873647819784</c:v>
                </c:pt>
                <c:pt idx="40">
                  <c:v>0.0297758447641352</c:v>
                </c:pt>
                <c:pt idx="41">
                  <c:v>0.0298130181034162</c:v>
                </c:pt>
                <c:pt idx="42">
                  <c:v>0.0297758447641352</c:v>
                </c:pt>
                <c:pt idx="43">
                  <c:v>0.029664324746292</c:v>
                </c:pt>
                <c:pt idx="44">
                  <c:v>0.0298501914426973</c:v>
                </c:pt>
                <c:pt idx="45">
                  <c:v>0.029701498085573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37798528"/>
        <c:axId val="1737889824"/>
      </c:scatterChart>
      <c:valAx>
        <c:axId val="1737798528"/>
        <c:scaling>
          <c:orientation val="minMax"/>
          <c:max val="90.0"/>
          <c:min val="0.0"/>
        </c:scaling>
        <c:delete val="1"/>
        <c:axPos val="b"/>
        <c:numFmt formatCode="General" sourceLinked="1"/>
        <c:majorTickMark val="out"/>
        <c:minorTickMark val="none"/>
        <c:tickLblPos val="nextTo"/>
        <c:crossAx val="1737889824"/>
        <c:crosses val="autoZero"/>
        <c:crossBetween val="midCat"/>
      </c:valAx>
      <c:valAx>
        <c:axId val="1737889824"/>
        <c:scaling>
          <c:orientation val="minMax"/>
        </c:scaling>
        <c:delete val="1"/>
        <c:axPos val="l"/>
        <c:numFmt formatCode="0.000_ " sourceLinked="1"/>
        <c:majorTickMark val="out"/>
        <c:minorTickMark val="none"/>
        <c:tickLblPos val="nextTo"/>
        <c:crossAx val="1737798528"/>
        <c:crosses val="autoZero"/>
        <c:crossBetween val="midCat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3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/>
    <c:pageMargins b="0.75" l="0.7" r="0.7" t="0.75" header="0.512" footer="0.51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0778443113772455"/>
          <c:y val="0.122642074375711"/>
          <c:w val="0.850299401197605"/>
          <c:h val="0.764154463417892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2'!$A$7:$A$52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2'!$R$7:$R$52</c:f>
              <c:numCache>
                <c:formatCode>0.000_ </c:formatCode>
                <c:ptCount val="46"/>
                <c:pt idx="0">
                  <c:v>1.0</c:v>
                </c:pt>
                <c:pt idx="1">
                  <c:v>0.988777687835749</c:v>
                </c:pt>
                <c:pt idx="2">
                  <c:v>0.992089189785856</c:v>
                </c:pt>
                <c:pt idx="3">
                  <c:v>0.9886305099713</c:v>
                </c:pt>
                <c:pt idx="4">
                  <c:v>0.990359849878578</c:v>
                </c:pt>
                <c:pt idx="5">
                  <c:v>0.989550371624108</c:v>
                </c:pt>
                <c:pt idx="6">
                  <c:v>0.989476782691883</c:v>
                </c:pt>
                <c:pt idx="7">
                  <c:v>0.987489881521819</c:v>
                </c:pt>
                <c:pt idx="8">
                  <c:v>0.989660755022445</c:v>
                </c:pt>
                <c:pt idx="9">
                  <c:v>0.989439988225771</c:v>
                </c:pt>
                <c:pt idx="10">
                  <c:v>0.989329604827434</c:v>
                </c:pt>
                <c:pt idx="11">
                  <c:v>0.98829935977629</c:v>
                </c:pt>
                <c:pt idx="12">
                  <c:v>0.986827581131798</c:v>
                </c:pt>
                <c:pt idx="13">
                  <c:v>0.989035249098536</c:v>
                </c:pt>
                <c:pt idx="14">
                  <c:v>0.989991905217455</c:v>
                </c:pt>
                <c:pt idx="15">
                  <c:v>0.988446537640739</c:v>
                </c:pt>
                <c:pt idx="16">
                  <c:v>0.986459636470675</c:v>
                </c:pt>
                <c:pt idx="17">
                  <c:v>0.985171830156744</c:v>
                </c:pt>
                <c:pt idx="18">
                  <c:v>0.983700051512253</c:v>
                </c:pt>
                <c:pt idx="19">
                  <c:v>0.98141879461329</c:v>
                </c:pt>
                <c:pt idx="20">
                  <c:v>0.976414747222018</c:v>
                </c:pt>
                <c:pt idx="21">
                  <c:v>0.963683861947163</c:v>
                </c:pt>
                <c:pt idx="22">
                  <c:v>0.903046581794098</c:v>
                </c:pt>
                <c:pt idx="23">
                  <c:v>0.672161306939436</c:v>
                </c:pt>
                <c:pt idx="24">
                  <c:v>0.427625285157112</c:v>
                </c:pt>
                <c:pt idx="25">
                  <c:v>0.242806681875046</c:v>
                </c:pt>
                <c:pt idx="26">
                  <c:v>0.126278607697402</c:v>
                </c:pt>
                <c:pt idx="27">
                  <c:v>0.0671866951210538</c:v>
                </c:pt>
                <c:pt idx="28">
                  <c:v>0.0429759364191625</c:v>
                </c:pt>
                <c:pt idx="29">
                  <c:v>0.034844359408345</c:v>
                </c:pt>
                <c:pt idx="30">
                  <c:v>0.0323423357127088</c:v>
                </c:pt>
                <c:pt idx="31">
                  <c:v>0.0314592685260137</c:v>
                </c:pt>
                <c:pt idx="32">
                  <c:v>0.031128118331003</c:v>
                </c:pt>
                <c:pt idx="33">
                  <c:v>0.0309441460004415</c:v>
                </c:pt>
                <c:pt idx="34">
                  <c:v>0.0309809404665538</c:v>
                </c:pt>
                <c:pt idx="35">
                  <c:v>0.0307233792037677</c:v>
                </c:pt>
                <c:pt idx="36">
                  <c:v>0.03076017366988</c:v>
                </c:pt>
                <c:pt idx="37">
                  <c:v>0.0309073515343292</c:v>
                </c:pt>
                <c:pt idx="38">
                  <c:v>0.0307969681359923</c:v>
                </c:pt>
                <c:pt idx="39">
                  <c:v>0.0308705570682169</c:v>
                </c:pt>
                <c:pt idx="40">
                  <c:v>0.0306129958054309</c:v>
                </c:pt>
                <c:pt idx="41">
                  <c:v>0.0305762013393186</c:v>
                </c:pt>
                <c:pt idx="42">
                  <c:v>0.030502612407094</c:v>
                </c:pt>
                <c:pt idx="43">
                  <c:v>0.030502612407094</c:v>
                </c:pt>
                <c:pt idx="44">
                  <c:v>0.0306497902715432</c:v>
                </c:pt>
                <c:pt idx="45">
                  <c:v>0.0306865847376555</c:v>
                </c:pt>
              </c:numCache>
            </c:numRef>
          </c:yVal>
          <c:smooth val="0"/>
        </c:ser>
        <c:ser>
          <c:idx val="1"/>
          <c:order val="1"/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2'!$A$7:$A$52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2'!$S$7:$S$52</c:f>
              <c:numCache>
                <c:formatCode>0.000_ </c:formatCode>
                <c:ptCount val="46"/>
                <c:pt idx="0">
                  <c:v>1.0</c:v>
                </c:pt>
                <c:pt idx="1">
                  <c:v>0.99029869798315</c:v>
                </c:pt>
                <c:pt idx="2">
                  <c:v>0.992231664174477</c:v>
                </c:pt>
                <c:pt idx="3">
                  <c:v>0.989131624056311</c:v>
                </c:pt>
                <c:pt idx="4">
                  <c:v>0.989933987381013</c:v>
                </c:pt>
                <c:pt idx="5">
                  <c:v>0.99059046646486</c:v>
                </c:pt>
                <c:pt idx="6">
                  <c:v>0.988256318611182</c:v>
                </c:pt>
                <c:pt idx="7">
                  <c:v>0.987308071045625</c:v>
                </c:pt>
                <c:pt idx="8">
                  <c:v>0.987526897406908</c:v>
                </c:pt>
                <c:pt idx="9">
                  <c:v>0.990262226922937</c:v>
                </c:pt>
                <c:pt idx="10">
                  <c:v>0.989095152996098</c:v>
                </c:pt>
                <c:pt idx="11">
                  <c:v>0.987709252707976</c:v>
                </c:pt>
                <c:pt idx="12">
                  <c:v>0.986797476202633</c:v>
                </c:pt>
                <c:pt idx="13">
                  <c:v>0.988292789671396</c:v>
                </c:pt>
                <c:pt idx="14">
                  <c:v>0.989241037236952</c:v>
                </c:pt>
                <c:pt idx="15">
                  <c:v>0.986542178781137</c:v>
                </c:pt>
                <c:pt idx="16">
                  <c:v>0.986104526058573</c:v>
                </c:pt>
                <c:pt idx="17">
                  <c:v>0.984171559867245</c:v>
                </c:pt>
                <c:pt idx="18">
                  <c:v>0.982822130639338</c:v>
                </c:pt>
                <c:pt idx="19">
                  <c:v>0.980451511725446</c:v>
                </c:pt>
                <c:pt idx="20">
                  <c:v>0.973266712863343</c:v>
                </c:pt>
                <c:pt idx="21">
                  <c:v>0.952952332324301</c:v>
                </c:pt>
                <c:pt idx="22">
                  <c:v>0.823480068565593</c:v>
                </c:pt>
                <c:pt idx="23">
                  <c:v>0.565374375433094</c:v>
                </c:pt>
                <c:pt idx="24">
                  <c:v>0.339034975746745</c:v>
                </c:pt>
                <c:pt idx="25">
                  <c:v>0.181954119406251</c:v>
                </c:pt>
                <c:pt idx="26">
                  <c:v>0.0928553193041321</c:v>
                </c:pt>
                <c:pt idx="27">
                  <c:v>0.0521171450454065</c:v>
                </c:pt>
                <c:pt idx="28">
                  <c:v>0.0373463656588497</c:v>
                </c:pt>
                <c:pt idx="29">
                  <c:v>0.0324227725299974</c:v>
                </c:pt>
                <c:pt idx="30">
                  <c:v>0.0311098143623035</c:v>
                </c:pt>
                <c:pt idx="31">
                  <c:v>0.0305627484590977</c:v>
                </c:pt>
                <c:pt idx="32">
                  <c:v>0.0304533352784565</c:v>
                </c:pt>
                <c:pt idx="33">
                  <c:v>0.0304168642182428</c:v>
                </c:pt>
                <c:pt idx="34">
                  <c:v>0.0303439220978154</c:v>
                </c:pt>
                <c:pt idx="35">
                  <c:v>0.0302709799773879</c:v>
                </c:pt>
                <c:pt idx="36">
                  <c:v>0.0301980378569605</c:v>
                </c:pt>
                <c:pt idx="37">
                  <c:v>0.0304168642182428</c:v>
                </c:pt>
                <c:pt idx="38">
                  <c:v>0.0301615667967468</c:v>
                </c:pt>
                <c:pt idx="39">
                  <c:v>0.0300886246763193</c:v>
                </c:pt>
                <c:pt idx="40">
                  <c:v>0.0301980378569605</c:v>
                </c:pt>
                <c:pt idx="41">
                  <c:v>0.0297968561946096</c:v>
                </c:pt>
                <c:pt idx="42">
                  <c:v>0.0301980378569605</c:v>
                </c:pt>
                <c:pt idx="43">
                  <c:v>0.0299427404354645</c:v>
                </c:pt>
                <c:pt idx="44">
                  <c:v>0.0299792114956782</c:v>
                </c:pt>
                <c:pt idx="45">
                  <c:v>0.0299062693752507</c:v>
                </c:pt>
              </c:numCache>
            </c:numRef>
          </c:yVal>
          <c:smooth val="0"/>
        </c:ser>
        <c:ser>
          <c:idx val="2"/>
          <c:order val="2"/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2'!$A$7:$A$52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2'!$T$7:$T$52</c:f>
              <c:numCache>
                <c:formatCode>0.000_ </c:formatCode>
                <c:ptCount val="46"/>
                <c:pt idx="0">
                  <c:v>1.0</c:v>
                </c:pt>
                <c:pt idx="1">
                  <c:v>0.987598272616543</c:v>
                </c:pt>
                <c:pt idx="2">
                  <c:v>0.98763518251947</c:v>
                </c:pt>
                <c:pt idx="3">
                  <c:v>0.984830029897021</c:v>
                </c:pt>
                <c:pt idx="4">
                  <c:v>0.986933894363858</c:v>
                </c:pt>
                <c:pt idx="5">
                  <c:v>0.986454065625807</c:v>
                </c:pt>
                <c:pt idx="6">
                  <c:v>0.985531318052633</c:v>
                </c:pt>
                <c:pt idx="7">
                  <c:v>0.986490975528734</c:v>
                </c:pt>
                <c:pt idx="8">
                  <c:v>0.98460857047946</c:v>
                </c:pt>
                <c:pt idx="9">
                  <c:v>0.986084966596538</c:v>
                </c:pt>
                <c:pt idx="10">
                  <c:v>0.985642047761414</c:v>
                </c:pt>
                <c:pt idx="11">
                  <c:v>0.982393976303842</c:v>
                </c:pt>
                <c:pt idx="12">
                  <c:v>0.982098697080427</c:v>
                </c:pt>
                <c:pt idx="13">
                  <c:v>0.984645480382387</c:v>
                </c:pt>
                <c:pt idx="14">
                  <c:v>0.985162219023364</c:v>
                </c:pt>
                <c:pt idx="15">
                  <c:v>0.983796552615067</c:v>
                </c:pt>
                <c:pt idx="16">
                  <c:v>0.9830214446536</c:v>
                </c:pt>
                <c:pt idx="17">
                  <c:v>0.980031742516517</c:v>
                </c:pt>
                <c:pt idx="18">
                  <c:v>0.979884102904809</c:v>
                </c:pt>
                <c:pt idx="19">
                  <c:v>0.978149337467242</c:v>
                </c:pt>
                <c:pt idx="20">
                  <c:v>0.97139482523161</c:v>
                </c:pt>
                <c:pt idx="21">
                  <c:v>0.962388808917432</c:v>
                </c:pt>
                <c:pt idx="22">
                  <c:v>0.925737275310966</c:v>
                </c:pt>
                <c:pt idx="23">
                  <c:v>0.734433248440557</c:v>
                </c:pt>
                <c:pt idx="24">
                  <c:v>0.490200420772893</c:v>
                </c:pt>
                <c:pt idx="25">
                  <c:v>0.292326431181486</c:v>
                </c:pt>
                <c:pt idx="26">
                  <c:v>0.157826744915661</c:v>
                </c:pt>
                <c:pt idx="27">
                  <c:v>0.0832318311002842</c:v>
                </c:pt>
                <c:pt idx="28">
                  <c:v>0.0490532609899236</c:v>
                </c:pt>
                <c:pt idx="29">
                  <c:v>0.0363931642859779</c:v>
                </c:pt>
                <c:pt idx="30">
                  <c:v>0.0320747056435242</c:v>
                </c:pt>
                <c:pt idx="31">
                  <c:v>0.0310043184586424</c:v>
                </c:pt>
                <c:pt idx="32">
                  <c:v>0.0304875798176651</c:v>
                </c:pt>
                <c:pt idx="33">
                  <c:v>0.0303399402059573</c:v>
                </c:pt>
                <c:pt idx="34">
                  <c:v>0.0301923005942494</c:v>
                </c:pt>
                <c:pt idx="35">
                  <c:v>0.0301184807883955</c:v>
                </c:pt>
                <c:pt idx="36">
                  <c:v>0.0303768501088842</c:v>
                </c:pt>
                <c:pt idx="37">
                  <c:v>0.0300446609825416</c:v>
                </c:pt>
                <c:pt idx="38">
                  <c:v>0.0301553906913225</c:v>
                </c:pt>
                <c:pt idx="39">
                  <c:v>0.0299708411766877</c:v>
                </c:pt>
                <c:pt idx="40">
                  <c:v>0.0300077510796147</c:v>
                </c:pt>
                <c:pt idx="41">
                  <c:v>0.0299339312737607</c:v>
                </c:pt>
                <c:pt idx="42">
                  <c:v>0.0298970213708338</c:v>
                </c:pt>
                <c:pt idx="43">
                  <c:v>0.0298601114679068</c:v>
                </c:pt>
                <c:pt idx="44">
                  <c:v>0.0296755619532721</c:v>
                </c:pt>
                <c:pt idx="45">
                  <c:v>0.029712471856199</c:v>
                </c:pt>
              </c:numCache>
            </c:numRef>
          </c:yVal>
          <c:smooth val="0"/>
        </c:ser>
        <c:ser>
          <c:idx val="3"/>
          <c:order val="3"/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2'!$A$7:$A$52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2'!$U$7:$U$52</c:f>
              <c:numCache>
                <c:formatCode>0.000_ </c:formatCode>
                <c:ptCount val="46"/>
                <c:pt idx="0">
                  <c:v>1.0</c:v>
                </c:pt>
                <c:pt idx="1">
                  <c:v>0.982668459584641</c:v>
                </c:pt>
                <c:pt idx="2">
                  <c:v>0.98416255789631</c:v>
                </c:pt>
                <c:pt idx="3">
                  <c:v>0.984050500522934</c:v>
                </c:pt>
                <c:pt idx="4">
                  <c:v>0.986104885701479</c:v>
                </c:pt>
                <c:pt idx="5">
                  <c:v>0.983266098909308</c:v>
                </c:pt>
                <c:pt idx="6">
                  <c:v>0.982519049753474</c:v>
                </c:pt>
                <c:pt idx="7">
                  <c:v>0.982182877633348</c:v>
                </c:pt>
                <c:pt idx="8">
                  <c:v>0.983228746451516</c:v>
                </c:pt>
                <c:pt idx="9">
                  <c:v>0.982668459584641</c:v>
                </c:pt>
                <c:pt idx="10">
                  <c:v>0.980688779321679</c:v>
                </c:pt>
                <c:pt idx="11">
                  <c:v>0.982294935006723</c:v>
                </c:pt>
                <c:pt idx="12">
                  <c:v>0.98244434483789</c:v>
                </c:pt>
                <c:pt idx="13">
                  <c:v>0.98352756611385</c:v>
                </c:pt>
                <c:pt idx="14">
                  <c:v>0.981622590766472</c:v>
                </c:pt>
                <c:pt idx="15">
                  <c:v>0.980875541610638</c:v>
                </c:pt>
                <c:pt idx="16">
                  <c:v>0.979680262961303</c:v>
                </c:pt>
                <c:pt idx="17">
                  <c:v>0.979568205587928</c:v>
                </c:pt>
                <c:pt idx="18">
                  <c:v>0.977140295831466</c:v>
                </c:pt>
                <c:pt idx="19">
                  <c:v>0.974861795906171</c:v>
                </c:pt>
                <c:pt idx="20">
                  <c:v>0.968399820708203</c:v>
                </c:pt>
                <c:pt idx="21">
                  <c:v>0.950582698341551</c:v>
                </c:pt>
                <c:pt idx="22">
                  <c:v>0.84020618556701</c:v>
                </c:pt>
                <c:pt idx="23">
                  <c:v>0.591139997011803</c:v>
                </c:pt>
                <c:pt idx="24">
                  <c:v>0.362356193037502</c:v>
                </c:pt>
                <c:pt idx="25">
                  <c:v>0.199611534438966</c:v>
                </c:pt>
                <c:pt idx="26">
                  <c:v>0.103130135962946</c:v>
                </c:pt>
                <c:pt idx="27">
                  <c:v>0.0569251456745854</c:v>
                </c:pt>
                <c:pt idx="28">
                  <c:v>0.0395562528014343</c:v>
                </c:pt>
                <c:pt idx="29">
                  <c:v>0.0337666218437173</c:v>
                </c:pt>
                <c:pt idx="30">
                  <c:v>0.031786941580756</c:v>
                </c:pt>
                <c:pt idx="31">
                  <c:v>0.0312266547138802</c:v>
                </c:pt>
                <c:pt idx="32">
                  <c:v>0.0309651875093381</c:v>
                </c:pt>
                <c:pt idx="33">
                  <c:v>0.031114597340505</c:v>
                </c:pt>
                <c:pt idx="34">
                  <c:v>0.0309278350515464</c:v>
                </c:pt>
                <c:pt idx="35">
                  <c:v>0.0308904825937547</c:v>
                </c:pt>
                <c:pt idx="36">
                  <c:v>0.0308904825937547</c:v>
                </c:pt>
                <c:pt idx="37">
                  <c:v>0.0309278350515464</c:v>
                </c:pt>
                <c:pt idx="38">
                  <c:v>0.0310025399671298</c:v>
                </c:pt>
                <c:pt idx="39">
                  <c:v>0.0306663678470043</c:v>
                </c:pt>
                <c:pt idx="40">
                  <c:v>0.0309278350515464</c:v>
                </c:pt>
                <c:pt idx="41">
                  <c:v>0.0307410727625878</c:v>
                </c:pt>
                <c:pt idx="42">
                  <c:v>0.0306290153892126</c:v>
                </c:pt>
                <c:pt idx="43">
                  <c:v>0.0308157776781712</c:v>
                </c:pt>
                <c:pt idx="44">
                  <c:v>0.0306290153892126</c:v>
                </c:pt>
                <c:pt idx="45">
                  <c:v>0.0308531301359629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37900672"/>
        <c:axId val="1737905072"/>
      </c:scatterChart>
      <c:valAx>
        <c:axId val="1737900672"/>
        <c:scaling>
          <c:orientation val="minMax"/>
          <c:max val="90.0"/>
          <c:min val="0.0"/>
        </c:scaling>
        <c:delete val="1"/>
        <c:axPos val="b"/>
        <c:numFmt formatCode="General" sourceLinked="1"/>
        <c:majorTickMark val="out"/>
        <c:minorTickMark val="none"/>
        <c:tickLblPos val="nextTo"/>
        <c:crossAx val="1737905072"/>
        <c:crosses val="autoZero"/>
        <c:crossBetween val="midCat"/>
      </c:valAx>
      <c:valAx>
        <c:axId val="1737905072"/>
        <c:scaling>
          <c:orientation val="minMax"/>
        </c:scaling>
        <c:delete val="1"/>
        <c:axPos val="l"/>
        <c:numFmt formatCode="0.000_ " sourceLinked="1"/>
        <c:majorTickMark val="out"/>
        <c:minorTickMark val="none"/>
        <c:tickLblPos val="nextTo"/>
        <c:crossAx val="1737900672"/>
        <c:crosses val="autoZero"/>
        <c:crossBetween val="midCat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/>
    <c:pageMargins b="0.75" l="0.7" r="0.7" t="0.75" header="0.512" footer="0.512"/>
    <c:pageSetup/>
  </c:printSettings>
</c:chartSpace>
</file>

<file path=xl/drawings/_rels/drawing1.xml.rels><?xml version="1.0" encoding="UTF-8" standalone="yes"?>
<Relationships xmlns="http://schemas.openxmlformats.org/package/2006/relationships"><Relationship Id="rId9" Type="http://schemas.openxmlformats.org/officeDocument/2006/relationships/chart" Target="../charts/chart9.xml"/><Relationship Id="rId20" Type="http://schemas.openxmlformats.org/officeDocument/2006/relationships/chart" Target="../charts/chart20.xml"/><Relationship Id="rId21" Type="http://schemas.openxmlformats.org/officeDocument/2006/relationships/chart" Target="../charts/chart21.xml"/><Relationship Id="rId22" Type="http://schemas.openxmlformats.org/officeDocument/2006/relationships/chart" Target="../charts/chart22.xml"/><Relationship Id="rId23" Type="http://schemas.openxmlformats.org/officeDocument/2006/relationships/chart" Target="../charts/chart23.xml"/><Relationship Id="rId24" Type="http://schemas.openxmlformats.org/officeDocument/2006/relationships/chart" Target="../charts/chart24.xml"/><Relationship Id="rId25" Type="http://schemas.openxmlformats.org/officeDocument/2006/relationships/chart" Target="../charts/chart25.xml"/><Relationship Id="rId26" Type="http://schemas.openxmlformats.org/officeDocument/2006/relationships/chart" Target="../charts/chart26.xml"/><Relationship Id="rId27" Type="http://schemas.openxmlformats.org/officeDocument/2006/relationships/chart" Target="../charts/chart27.xml"/><Relationship Id="rId28" Type="http://schemas.openxmlformats.org/officeDocument/2006/relationships/chart" Target="../charts/chart28.xml"/><Relationship Id="rId10" Type="http://schemas.openxmlformats.org/officeDocument/2006/relationships/chart" Target="../charts/chart10.xml"/><Relationship Id="rId11" Type="http://schemas.openxmlformats.org/officeDocument/2006/relationships/chart" Target="../charts/chart11.xml"/><Relationship Id="rId12" Type="http://schemas.openxmlformats.org/officeDocument/2006/relationships/chart" Target="../charts/chart12.xml"/><Relationship Id="rId13" Type="http://schemas.openxmlformats.org/officeDocument/2006/relationships/chart" Target="../charts/chart13.xml"/><Relationship Id="rId14" Type="http://schemas.openxmlformats.org/officeDocument/2006/relationships/chart" Target="../charts/chart14.xml"/><Relationship Id="rId15" Type="http://schemas.openxmlformats.org/officeDocument/2006/relationships/chart" Target="../charts/chart15.xml"/><Relationship Id="rId16" Type="http://schemas.openxmlformats.org/officeDocument/2006/relationships/chart" Target="../charts/chart16.xml"/><Relationship Id="rId17" Type="http://schemas.openxmlformats.org/officeDocument/2006/relationships/chart" Target="../charts/chart17.xml"/><Relationship Id="rId18" Type="http://schemas.openxmlformats.org/officeDocument/2006/relationships/chart" Target="../charts/chart18.xml"/><Relationship Id="rId19" Type="http://schemas.openxmlformats.org/officeDocument/2006/relationships/chart" Target="../charts/chart19.xml"/><Relationship Id="rId1" Type="http://schemas.openxmlformats.org/officeDocument/2006/relationships/chart" Target="../charts/chart1.xml"/><Relationship Id="rId2" Type="http://schemas.openxmlformats.org/officeDocument/2006/relationships/chart" Target="../charts/chart2.xml"/><Relationship Id="rId3" Type="http://schemas.openxmlformats.org/officeDocument/2006/relationships/chart" Target="../charts/chart3.xml"/><Relationship Id="rId4" Type="http://schemas.openxmlformats.org/officeDocument/2006/relationships/chart" Target="../charts/chart4.xml"/><Relationship Id="rId5" Type="http://schemas.openxmlformats.org/officeDocument/2006/relationships/chart" Target="../charts/chart5.xml"/><Relationship Id="rId6" Type="http://schemas.openxmlformats.org/officeDocument/2006/relationships/chart" Target="../charts/chart6.xml"/><Relationship Id="rId7" Type="http://schemas.openxmlformats.org/officeDocument/2006/relationships/chart" Target="../charts/chart7.xml"/><Relationship Id="rId8" Type="http://schemas.openxmlformats.org/officeDocument/2006/relationships/chart" Target="../charts/chart8.xml"/></Relationships>
</file>

<file path=xl/drawings/_rels/drawing2.xml.rels><?xml version="1.0" encoding="UTF-8" standalone="yes"?>
<Relationships xmlns="http://schemas.openxmlformats.org/package/2006/relationships"><Relationship Id="rId9" Type="http://schemas.openxmlformats.org/officeDocument/2006/relationships/chart" Target="../charts/chart37.xml"/><Relationship Id="rId20" Type="http://schemas.openxmlformats.org/officeDocument/2006/relationships/chart" Target="../charts/chart48.xml"/><Relationship Id="rId21" Type="http://schemas.openxmlformats.org/officeDocument/2006/relationships/chart" Target="../charts/chart49.xml"/><Relationship Id="rId10" Type="http://schemas.openxmlformats.org/officeDocument/2006/relationships/chart" Target="../charts/chart38.xml"/><Relationship Id="rId11" Type="http://schemas.openxmlformats.org/officeDocument/2006/relationships/chart" Target="../charts/chart39.xml"/><Relationship Id="rId12" Type="http://schemas.openxmlformats.org/officeDocument/2006/relationships/chart" Target="../charts/chart40.xml"/><Relationship Id="rId13" Type="http://schemas.openxmlformats.org/officeDocument/2006/relationships/chart" Target="../charts/chart41.xml"/><Relationship Id="rId14" Type="http://schemas.openxmlformats.org/officeDocument/2006/relationships/chart" Target="../charts/chart42.xml"/><Relationship Id="rId15" Type="http://schemas.openxmlformats.org/officeDocument/2006/relationships/chart" Target="../charts/chart43.xml"/><Relationship Id="rId16" Type="http://schemas.openxmlformats.org/officeDocument/2006/relationships/chart" Target="../charts/chart44.xml"/><Relationship Id="rId17" Type="http://schemas.openxmlformats.org/officeDocument/2006/relationships/chart" Target="../charts/chart45.xml"/><Relationship Id="rId18" Type="http://schemas.openxmlformats.org/officeDocument/2006/relationships/chart" Target="../charts/chart46.xml"/><Relationship Id="rId19" Type="http://schemas.openxmlformats.org/officeDocument/2006/relationships/chart" Target="../charts/chart47.xml"/><Relationship Id="rId1" Type="http://schemas.openxmlformats.org/officeDocument/2006/relationships/chart" Target="../charts/chart29.xml"/><Relationship Id="rId2" Type="http://schemas.openxmlformats.org/officeDocument/2006/relationships/chart" Target="../charts/chart30.xml"/><Relationship Id="rId3" Type="http://schemas.openxmlformats.org/officeDocument/2006/relationships/chart" Target="../charts/chart31.xml"/><Relationship Id="rId4" Type="http://schemas.openxmlformats.org/officeDocument/2006/relationships/chart" Target="../charts/chart32.xml"/><Relationship Id="rId5" Type="http://schemas.openxmlformats.org/officeDocument/2006/relationships/chart" Target="../charts/chart33.xml"/><Relationship Id="rId6" Type="http://schemas.openxmlformats.org/officeDocument/2006/relationships/chart" Target="../charts/chart34.xml"/><Relationship Id="rId7" Type="http://schemas.openxmlformats.org/officeDocument/2006/relationships/chart" Target="../charts/chart35.xml"/><Relationship Id="rId8" Type="http://schemas.openxmlformats.org/officeDocument/2006/relationships/chart" Target="../charts/chart36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2.xml"/><Relationship Id="rId4" Type="http://schemas.openxmlformats.org/officeDocument/2006/relationships/chart" Target="../charts/chart53.xml"/><Relationship Id="rId5" Type="http://schemas.openxmlformats.org/officeDocument/2006/relationships/chart" Target="../charts/chart54.xml"/><Relationship Id="rId1" Type="http://schemas.openxmlformats.org/officeDocument/2006/relationships/chart" Target="../charts/chart50.xml"/><Relationship Id="rId2" Type="http://schemas.openxmlformats.org/officeDocument/2006/relationships/chart" Target="../charts/chart5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63500</xdr:colOff>
      <xdr:row>0</xdr:row>
      <xdr:rowOff>0</xdr:rowOff>
    </xdr:from>
    <xdr:to>
      <xdr:col>9</xdr:col>
      <xdr:colOff>635000</xdr:colOff>
      <xdr:row>0</xdr:row>
      <xdr:rowOff>0</xdr:rowOff>
    </xdr:to>
    <xdr:graphicFrame macro="">
      <xdr:nvGraphicFramePr>
        <xdr:cNvPr id="8594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63500</xdr:colOff>
      <xdr:row>0</xdr:row>
      <xdr:rowOff>0</xdr:rowOff>
    </xdr:from>
    <xdr:to>
      <xdr:col>9</xdr:col>
      <xdr:colOff>635000</xdr:colOff>
      <xdr:row>0</xdr:row>
      <xdr:rowOff>0</xdr:rowOff>
    </xdr:to>
    <xdr:graphicFrame macro="">
      <xdr:nvGraphicFramePr>
        <xdr:cNvPr id="8594026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63500</xdr:colOff>
      <xdr:row>0</xdr:row>
      <xdr:rowOff>0</xdr:rowOff>
    </xdr:from>
    <xdr:to>
      <xdr:col>9</xdr:col>
      <xdr:colOff>635000</xdr:colOff>
      <xdr:row>0</xdr:row>
      <xdr:rowOff>0</xdr:rowOff>
    </xdr:to>
    <xdr:graphicFrame macro="">
      <xdr:nvGraphicFramePr>
        <xdr:cNvPr id="8594027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63500</xdr:colOff>
      <xdr:row>0</xdr:row>
      <xdr:rowOff>0</xdr:rowOff>
    </xdr:from>
    <xdr:to>
      <xdr:col>9</xdr:col>
      <xdr:colOff>635000</xdr:colOff>
      <xdr:row>0</xdr:row>
      <xdr:rowOff>0</xdr:rowOff>
    </xdr:to>
    <xdr:graphicFrame macro="">
      <xdr:nvGraphicFramePr>
        <xdr:cNvPr id="8594028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533400</xdr:colOff>
      <xdr:row>20</xdr:row>
      <xdr:rowOff>0</xdr:rowOff>
    </xdr:from>
    <xdr:to>
      <xdr:col>8</xdr:col>
      <xdr:colOff>635000</xdr:colOff>
      <xdr:row>20</xdr:row>
      <xdr:rowOff>0</xdr:rowOff>
    </xdr:to>
    <xdr:graphicFrame macro="">
      <xdr:nvGraphicFramePr>
        <xdr:cNvPr id="8594029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63500</xdr:colOff>
      <xdr:row>27</xdr:row>
      <xdr:rowOff>38100</xdr:rowOff>
    </xdr:from>
    <xdr:to>
      <xdr:col>2</xdr:col>
      <xdr:colOff>635000</xdr:colOff>
      <xdr:row>34</xdr:row>
      <xdr:rowOff>127000</xdr:rowOff>
    </xdr:to>
    <xdr:graphicFrame macro="">
      <xdr:nvGraphicFramePr>
        <xdr:cNvPr id="8594030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50800</xdr:colOff>
      <xdr:row>27</xdr:row>
      <xdr:rowOff>38100</xdr:rowOff>
    </xdr:from>
    <xdr:to>
      <xdr:col>5</xdr:col>
      <xdr:colOff>635000</xdr:colOff>
      <xdr:row>34</xdr:row>
      <xdr:rowOff>127000</xdr:rowOff>
    </xdr:to>
    <xdr:graphicFrame macro="">
      <xdr:nvGraphicFramePr>
        <xdr:cNvPr id="8594031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38100</xdr:colOff>
      <xdr:row>27</xdr:row>
      <xdr:rowOff>38100</xdr:rowOff>
    </xdr:from>
    <xdr:to>
      <xdr:col>8</xdr:col>
      <xdr:colOff>635000</xdr:colOff>
      <xdr:row>34</xdr:row>
      <xdr:rowOff>114300</xdr:rowOff>
    </xdr:to>
    <xdr:graphicFrame macro="">
      <xdr:nvGraphicFramePr>
        <xdr:cNvPr id="8594032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</xdr:col>
      <xdr:colOff>50800</xdr:colOff>
      <xdr:row>36</xdr:row>
      <xdr:rowOff>38100</xdr:rowOff>
    </xdr:from>
    <xdr:to>
      <xdr:col>5</xdr:col>
      <xdr:colOff>647700</xdr:colOff>
      <xdr:row>43</xdr:row>
      <xdr:rowOff>127000</xdr:rowOff>
    </xdr:to>
    <xdr:graphicFrame macro="">
      <xdr:nvGraphicFramePr>
        <xdr:cNvPr id="8594033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63500</xdr:colOff>
      <xdr:row>36</xdr:row>
      <xdr:rowOff>38100</xdr:rowOff>
    </xdr:from>
    <xdr:to>
      <xdr:col>2</xdr:col>
      <xdr:colOff>596900</xdr:colOff>
      <xdr:row>43</xdr:row>
      <xdr:rowOff>165100</xdr:rowOff>
    </xdr:to>
    <xdr:graphicFrame macro="">
      <xdr:nvGraphicFramePr>
        <xdr:cNvPr id="8594034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6</xdr:col>
      <xdr:colOff>38100</xdr:colOff>
      <xdr:row>36</xdr:row>
      <xdr:rowOff>38100</xdr:rowOff>
    </xdr:from>
    <xdr:to>
      <xdr:col>8</xdr:col>
      <xdr:colOff>647700</xdr:colOff>
      <xdr:row>43</xdr:row>
      <xdr:rowOff>177800</xdr:rowOff>
    </xdr:to>
    <xdr:graphicFrame macro="">
      <xdr:nvGraphicFramePr>
        <xdr:cNvPr id="8594035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3</xdr:col>
      <xdr:colOff>711200</xdr:colOff>
      <xdr:row>8</xdr:row>
      <xdr:rowOff>0</xdr:rowOff>
    </xdr:from>
    <xdr:to>
      <xdr:col>9</xdr:col>
      <xdr:colOff>127000</xdr:colOff>
      <xdr:row>18</xdr:row>
      <xdr:rowOff>76200</xdr:rowOff>
    </xdr:to>
    <xdr:graphicFrame macro="">
      <xdr:nvGraphicFramePr>
        <xdr:cNvPr id="8594036" name="Chart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63500</xdr:colOff>
      <xdr:row>27</xdr:row>
      <xdr:rowOff>38100</xdr:rowOff>
    </xdr:from>
    <xdr:to>
      <xdr:col>2</xdr:col>
      <xdr:colOff>635000</xdr:colOff>
      <xdr:row>34</xdr:row>
      <xdr:rowOff>127000</xdr:rowOff>
    </xdr:to>
    <xdr:graphicFrame macro="">
      <xdr:nvGraphicFramePr>
        <xdr:cNvPr id="8594037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</xdr:col>
      <xdr:colOff>50800</xdr:colOff>
      <xdr:row>27</xdr:row>
      <xdr:rowOff>38100</xdr:rowOff>
    </xdr:from>
    <xdr:to>
      <xdr:col>5</xdr:col>
      <xdr:colOff>635000</xdr:colOff>
      <xdr:row>34</xdr:row>
      <xdr:rowOff>127000</xdr:rowOff>
    </xdr:to>
    <xdr:graphicFrame macro="">
      <xdr:nvGraphicFramePr>
        <xdr:cNvPr id="8594038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6</xdr:col>
      <xdr:colOff>38100</xdr:colOff>
      <xdr:row>27</xdr:row>
      <xdr:rowOff>38100</xdr:rowOff>
    </xdr:from>
    <xdr:to>
      <xdr:col>8</xdr:col>
      <xdr:colOff>635000</xdr:colOff>
      <xdr:row>34</xdr:row>
      <xdr:rowOff>114300</xdr:rowOff>
    </xdr:to>
    <xdr:graphicFrame macro="">
      <xdr:nvGraphicFramePr>
        <xdr:cNvPr id="8594039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3</xdr:col>
      <xdr:colOff>50800</xdr:colOff>
      <xdr:row>36</xdr:row>
      <xdr:rowOff>38100</xdr:rowOff>
    </xdr:from>
    <xdr:to>
      <xdr:col>5</xdr:col>
      <xdr:colOff>647700</xdr:colOff>
      <xdr:row>43</xdr:row>
      <xdr:rowOff>127000</xdr:rowOff>
    </xdr:to>
    <xdr:graphicFrame macro="">
      <xdr:nvGraphicFramePr>
        <xdr:cNvPr id="8594040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63500</xdr:colOff>
      <xdr:row>36</xdr:row>
      <xdr:rowOff>38100</xdr:rowOff>
    </xdr:from>
    <xdr:to>
      <xdr:col>2</xdr:col>
      <xdr:colOff>596900</xdr:colOff>
      <xdr:row>43</xdr:row>
      <xdr:rowOff>165100</xdr:rowOff>
    </xdr:to>
    <xdr:graphicFrame macro="">
      <xdr:nvGraphicFramePr>
        <xdr:cNvPr id="8594041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</xdr:col>
      <xdr:colOff>38100</xdr:colOff>
      <xdr:row>36</xdr:row>
      <xdr:rowOff>38100</xdr:rowOff>
    </xdr:from>
    <xdr:to>
      <xdr:col>8</xdr:col>
      <xdr:colOff>647700</xdr:colOff>
      <xdr:row>43</xdr:row>
      <xdr:rowOff>177800</xdr:rowOff>
    </xdr:to>
    <xdr:graphicFrame macro="">
      <xdr:nvGraphicFramePr>
        <xdr:cNvPr id="8594042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0</xdr:col>
      <xdr:colOff>88900</xdr:colOff>
      <xdr:row>49</xdr:row>
      <xdr:rowOff>12700</xdr:rowOff>
    </xdr:from>
    <xdr:to>
      <xdr:col>2</xdr:col>
      <xdr:colOff>660400</xdr:colOff>
      <xdr:row>56</xdr:row>
      <xdr:rowOff>165100</xdr:rowOff>
    </xdr:to>
    <xdr:graphicFrame macro="">
      <xdr:nvGraphicFramePr>
        <xdr:cNvPr id="8594043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3</xdr:col>
      <xdr:colOff>76200</xdr:colOff>
      <xdr:row>48</xdr:row>
      <xdr:rowOff>203200</xdr:rowOff>
    </xdr:from>
    <xdr:to>
      <xdr:col>5</xdr:col>
      <xdr:colOff>698500</xdr:colOff>
      <xdr:row>56</xdr:row>
      <xdr:rowOff>139700</xdr:rowOff>
    </xdr:to>
    <xdr:graphicFrame macro="">
      <xdr:nvGraphicFramePr>
        <xdr:cNvPr id="8594044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6</xdr:col>
      <xdr:colOff>63500</xdr:colOff>
      <xdr:row>48</xdr:row>
      <xdr:rowOff>203200</xdr:rowOff>
    </xdr:from>
    <xdr:to>
      <xdr:col>8</xdr:col>
      <xdr:colOff>685800</xdr:colOff>
      <xdr:row>56</xdr:row>
      <xdr:rowOff>152400</xdr:rowOff>
    </xdr:to>
    <xdr:graphicFrame macro="">
      <xdr:nvGraphicFramePr>
        <xdr:cNvPr id="8594045" name="Chart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0</xdr:col>
      <xdr:colOff>88900</xdr:colOff>
      <xdr:row>61</xdr:row>
      <xdr:rowOff>177800</xdr:rowOff>
    </xdr:from>
    <xdr:to>
      <xdr:col>2</xdr:col>
      <xdr:colOff>660400</xdr:colOff>
      <xdr:row>69</xdr:row>
      <xdr:rowOff>127000</xdr:rowOff>
    </xdr:to>
    <xdr:graphicFrame macro="">
      <xdr:nvGraphicFramePr>
        <xdr:cNvPr id="8594046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3</xdr:col>
      <xdr:colOff>114300</xdr:colOff>
      <xdr:row>61</xdr:row>
      <xdr:rowOff>203200</xdr:rowOff>
    </xdr:from>
    <xdr:to>
      <xdr:col>5</xdr:col>
      <xdr:colOff>736600</xdr:colOff>
      <xdr:row>69</xdr:row>
      <xdr:rowOff>139700</xdr:rowOff>
    </xdr:to>
    <xdr:graphicFrame macro="">
      <xdr:nvGraphicFramePr>
        <xdr:cNvPr id="8594047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6</xdr:col>
      <xdr:colOff>63500</xdr:colOff>
      <xdr:row>61</xdr:row>
      <xdr:rowOff>203200</xdr:rowOff>
    </xdr:from>
    <xdr:to>
      <xdr:col>8</xdr:col>
      <xdr:colOff>685800</xdr:colOff>
      <xdr:row>69</xdr:row>
      <xdr:rowOff>152400</xdr:rowOff>
    </xdr:to>
    <xdr:graphicFrame macro="">
      <xdr:nvGraphicFramePr>
        <xdr:cNvPr id="8594048" name="Chart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0</xdr:col>
      <xdr:colOff>127000</xdr:colOff>
      <xdr:row>74</xdr:row>
      <xdr:rowOff>190500</xdr:rowOff>
    </xdr:from>
    <xdr:to>
      <xdr:col>2</xdr:col>
      <xdr:colOff>698500</xdr:colOff>
      <xdr:row>82</xdr:row>
      <xdr:rowOff>152400</xdr:rowOff>
    </xdr:to>
    <xdr:graphicFrame macro="">
      <xdr:nvGraphicFramePr>
        <xdr:cNvPr id="8594049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3</xdr:col>
      <xdr:colOff>88900</xdr:colOff>
      <xdr:row>75</xdr:row>
      <xdr:rowOff>0</xdr:rowOff>
    </xdr:from>
    <xdr:to>
      <xdr:col>5</xdr:col>
      <xdr:colOff>698500</xdr:colOff>
      <xdr:row>82</xdr:row>
      <xdr:rowOff>165100</xdr:rowOff>
    </xdr:to>
    <xdr:graphicFrame macro="">
      <xdr:nvGraphicFramePr>
        <xdr:cNvPr id="8594050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6</xdr:col>
      <xdr:colOff>50800</xdr:colOff>
      <xdr:row>75</xdr:row>
      <xdr:rowOff>12700</xdr:rowOff>
    </xdr:from>
    <xdr:to>
      <xdr:col>8</xdr:col>
      <xdr:colOff>673100</xdr:colOff>
      <xdr:row>83</xdr:row>
      <xdr:rowOff>0</xdr:rowOff>
    </xdr:to>
    <xdr:graphicFrame macro="">
      <xdr:nvGraphicFramePr>
        <xdr:cNvPr id="8594051" name="Chart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0</xdr:col>
      <xdr:colOff>63500</xdr:colOff>
      <xdr:row>88</xdr:row>
      <xdr:rowOff>12700</xdr:rowOff>
    </xdr:from>
    <xdr:to>
      <xdr:col>2</xdr:col>
      <xdr:colOff>622300</xdr:colOff>
      <xdr:row>95</xdr:row>
      <xdr:rowOff>177800</xdr:rowOff>
    </xdr:to>
    <xdr:graphicFrame macro="">
      <xdr:nvGraphicFramePr>
        <xdr:cNvPr id="8594052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50800</xdr:colOff>
      <xdr:row>0</xdr:row>
      <xdr:rowOff>0</xdr:rowOff>
    </xdr:from>
    <xdr:to>
      <xdr:col>9</xdr:col>
      <xdr:colOff>647700</xdr:colOff>
      <xdr:row>0</xdr:row>
      <xdr:rowOff>0</xdr:rowOff>
    </xdr:to>
    <xdr:graphicFrame macro="">
      <xdr:nvGraphicFramePr>
        <xdr:cNvPr id="888472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50800</xdr:colOff>
      <xdr:row>0</xdr:row>
      <xdr:rowOff>0</xdr:rowOff>
    </xdr:from>
    <xdr:to>
      <xdr:col>9</xdr:col>
      <xdr:colOff>647700</xdr:colOff>
      <xdr:row>0</xdr:row>
      <xdr:rowOff>0</xdr:rowOff>
    </xdr:to>
    <xdr:graphicFrame macro="">
      <xdr:nvGraphicFramePr>
        <xdr:cNvPr id="8884723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50800</xdr:colOff>
      <xdr:row>0</xdr:row>
      <xdr:rowOff>0</xdr:rowOff>
    </xdr:from>
    <xdr:to>
      <xdr:col>9</xdr:col>
      <xdr:colOff>647700</xdr:colOff>
      <xdr:row>0</xdr:row>
      <xdr:rowOff>0</xdr:rowOff>
    </xdr:to>
    <xdr:graphicFrame macro="">
      <xdr:nvGraphicFramePr>
        <xdr:cNvPr id="8884724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50800</xdr:colOff>
      <xdr:row>0</xdr:row>
      <xdr:rowOff>0</xdr:rowOff>
    </xdr:from>
    <xdr:to>
      <xdr:col>9</xdr:col>
      <xdr:colOff>647700</xdr:colOff>
      <xdr:row>0</xdr:row>
      <xdr:rowOff>0</xdr:rowOff>
    </xdr:to>
    <xdr:graphicFrame macro="">
      <xdr:nvGraphicFramePr>
        <xdr:cNvPr id="8884725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190500</xdr:colOff>
      <xdr:row>14</xdr:row>
      <xdr:rowOff>38100</xdr:rowOff>
    </xdr:from>
    <xdr:to>
      <xdr:col>9</xdr:col>
      <xdr:colOff>673100</xdr:colOff>
      <xdr:row>24</xdr:row>
      <xdr:rowOff>152400</xdr:rowOff>
    </xdr:to>
    <xdr:graphicFrame macro="">
      <xdr:nvGraphicFramePr>
        <xdr:cNvPr id="8884726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63500</xdr:colOff>
      <xdr:row>72</xdr:row>
      <xdr:rowOff>38100</xdr:rowOff>
    </xdr:from>
    <xdr:to>
      <xdr:col>2</xdr:col>
      <xdr:colOff>635000</xdr:colOff>
      <xdr:row>79</xdr:row>
      <xdr:rowOff>127000</xdr:rowOff>
    </xdr:to>
    <xdr:graphicFrame macro="">
      <xdr:nvGraphicFramePr>
        <xdr:cNvPr id="8884727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50800</xdr:colOff>
      <xdr:row>72</xdr:row>
      <xdr:rowOff>38100</xdr:rowOff>
    </xdr:from>
    <xdr:to>
      <xdr:col>5</xdr:col>
      <xdr:colOff>635000</xdr:colOff>
      <xdr:row>79</xdr:row>
      <xdr:rowOff>127000</xdr:rowOff>
    </xdr:to>
    <xdr:graphicFrame macro="">
      <xdr:nvGraphicFramePr>
        <xdr:cNvPr id="8884728" name="Chart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38100</xdr:colOff>
      <xdr:row>72</xdr:row>
      <xdr:rowOff>38100</xdr:rowOff>
    </xdr:from>
    <xdr:to>
      <xdr:col>8</xdr:col>
      <xdr:colOff>635000</xdr:colOff>
      <xdr:row>79</xdr:row>
      <xdr:rowOff>101600</xdr:rowOff>
    </xdr:to>
    <xdr:graphicFrame macro="">
      <xdr:nvGraphicFramePr>
        <xdr:cNvPr id="8884729" name="Chart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</xdr:col>
      <xdr:colOff>50800</xdr:colOff>
      <xdr:row>81</xdr:row>
      <xdr:rowOff>38100</xdr:rowOff>
    </xdr:from>
    <xdr:to>
      <xdr:col>5</xdr:col>
      <xdr:colOff>647700</xdr:colOff>
      <xdr:row>88</xdr:row>
      <xdr:rowOff>114300</xdr:rowOff>
    </xdr:to>
    <xdr:graphicFrame macro="">
      <xdr:nvGraphicFramePr>
        <xdr:cNvPr id="8884730" name="Chart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63500</xdr:colOff>
      <xdr:row>81</xdr:row>
      <xdr:rowOff>38100</xdr:rowOff>
    </xdr:from>
    <xdr:to>
      <xdr:col>2</xdr:col>
      <xdr:colOff>596900</xdr:colOff>
      <xdr:row>88</xdr:row>
      <xdr:rowOff>165100</xdr:rowOff>
    </xdr:to>
    <xdr:graphicFrame macro="">
      <xdr:nvGraphicFramePr>
        <xdr:cNvPr id="8884731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6</xdr:col>
      <xdr:colOff>38100</xdr:colOff>
      <xdr:row>81</xdr:row>
      <xdr:rowOff>38100</xdr:rowOff>
    </xdr:from>
    <xdr:to>
      <xdr:col>8</xdr:col>
      <xdr:colOff>647700</xdr:colOff>
      <xdr:row>88</xdr:row>
      <xdr:rowOff>165100</xdr:rowOff>
    </xdr:to>
    <xdr:graphicFrame macro="">
      <xdr:nvGraphicFramePr>
        <xdr:cNvPr id="8884732" name="Chart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5</xdr:col>
      <xdr:colOff>215900</xdr:colOff>
      <xdr:row>155</xdr:row>
      <xdr:rowOff>139700</xdr:rowOff>
    </xdr:from>
    <xdr:to>
      <xdr:col>5</xdr:col>
      <xdr:colOff>215900</xdr:colOff>
      <xdr:row>161</xdr:row>
      <xdr:rowOff>50800</xdr:rowOff>
    </xdr:to>
    <xdr:sp macro="" textlink="">
      <xdr:nvSpPr>
        <xdr:cNvPr id="8884733" name="Line 24"/>
        <xdr:cNvSpPr>
          <a:spLocks noChangeShapeType="1"/>
        </xdr:cNvSpPr>
      </xdr:nvSpPr>
      <xdr:spPr bwMode="auto">
        <a:xfrm flipH="1">
          <a:off x="4000500" y="29400500"/>
          <a:ext cx="0" cy="106680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oneCellAnchor>
    <xdr:from>
      <xdr:col>0</xdr:col>
      <xdr:colOff>342900</xdr:colOff>
      <xdr:row>159</xdr:row>
      <xdr:rowOff>133350</xdr:rowOff>
    </xdr:from>
    <xdr:ext cx="595548" cy="357021"/>
    <xdr:sp macro="" textlink="">
      <xdr:nvSpPr>
        <xdr:cNvPr id="24" name="Text Box 25"/>
        <xdr:cNvSpPr txBox="1">
          <a:spLocks noChangeArrowheads="1"/>
        </xdr:cNvSpPr>
      </xdr:nvSpPr>
      <xdr:spPr bwMode="auto">
        <a:xfrm>
          <a:off x="342900" y="30196790"/>
          <a:ext cx="595548" cy="357021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rPr>
            <a:t>低倍率</a:t>
          </a:r>
        </a:p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rPr>
            <a:t>希釈溶液</a:t>
          </a:r>
        </a:p>
      </xdr:txBody>
    </xdr:sp>
    <xdr:clientData/>
  </xdr:oneCellAnchor>
  <xdr:oneCellAnchor>
    <xdr:from>
      <xdr:col>0</xdr:col>
      <xdr:colOff>342900</xdr:colOff>
      <xdr:row>162</xdr:row>
      <xdr:rowOff>69850</xdr:rowOff>
    </xdr:from>
    <xdr:ext cx="595548" cy="357021"/>
    <xdr:sp macro="" textlink="">
      <xdr:nvSpPr>
        <xdr:cNvPr id="25" name="Text Box 26"/>
        <xdr:cNvSpPr txBox="1">
          <a:spLocks noChangeArrowheads="1"/>
        </xdr:cNvSpPr>
      </xdr:nvSpPr>
      <xdr:spPr bwMode="auto">
        <a:xfrm>
          <a:off x="342900" y="30712410"/>
          <a:ext cx="595548" cy="357021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rPr>
            <a:t>高倍率</a:t>
          </a:r>
        </a:p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rPr>
            <a:t>希釈溶液</a:t>
          </a:r>
        </a:p>
      </xdr:txBody>
    </xdr:sp>
    <xdr:clientData/>
  </xdr:oneCellAnchor>
  <xdr:twoCellAnchor>
    <xdr:from>
      <xdr:col>1</xdr:col>
      <xdr:colOff>254000</xdr:colOff>
      <xdr:row>160</xdr:row>
      <xdr:rowOff>152400</xdr:rowOff>
    </xdr:from>
    <xdr:to>
      <xdr:col>1</xdr:col>
      <xdr:colOff>609600</xdr:colOff>
      <xdr:row>160</xdr:row>
      <xdr:rowOff>152400</xdr:rowOff>
    </xdr:to>
    <xdr:sp macro="" textlink="">
      <xdr:nvSpPr>
        <xdr:cNvPr id="8884736" name="Line 27"/>
        <xdr:cNvSpPr>
          <a:spLocks noChangeShapeType="1"/>
        </xdr:cNvSpPr>
      </xdr:nvSpPr>
      <xdr:spPr bwMode="auto">
        <a:xfrm>
          <a:off x="1066800" y="30403800"/>
          <a:ext cx="355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1</xdr:col>
      <xdr:colOff>254000</xdr:colOff>
      <xdr:row>163</xdr:row>
      <xdr:rowOff>12700</xdr:rowOff>
    </xdr:from>
    <xdr:to>
      <xdr:col>1</xdr:col>
      <xdr:colOff>609600</xdr:colOff>
      <xdr:row>163</xdr:row>
      <xdr:rowOff>12700</xdr:rowOff>
    </xdr:to>
    <xdr:sp macro="" textlink="">
      <xdr:nvSpPr>
        <xdr:cNvPr id="8884737" name="Line 28"/>
        <xdr:cNvSpPr>
          <a:spLocks noChangeShapeType="1"/>
        </xdr:cNvSpPr>
      </xdr:nvSpPr>
      <xdr:spPr bwMode="auto">
        <a:xfrm>
          <a:off x="1066800" y="30772100"/>
          <a:ext cx="355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oneCellAnchor>
    <xdr:from>
      <xdr:col>3</xdr:col>
      <xdr:colOff>190500</xdr:colOff>
      <xdr:row>154</xdr:row>
      <xdr:rowOff>82550</xdr:rowOff>
    </xdr:from>
    <xdr:ext cx="3869287" cy="187744"/>
    <xdr:sp macro="" textlink="">
      <xdr:nvSpPr>
        <xdr:cNvPr id="28" name="Text Box 29"/>
        <xdr:cNvSpPr txBox="1">
          <a:spLocks noChangeArrowheads="1"/>
        </xdr:cNvSpPr>
      </xdr:nvSpPr>
      <xdr:spPr bwMode="auto">
        <a:xfrm>
          <a:off x="2517140" y="29231590"/>
          <a:ext cx="3869287" cy="187744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en-US" altLang="ja-JP" sz="11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i. 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rPr>
            <a:t>低希釈倍率溶液を順次 </a:t>
          </a:r>
          <a:r>
            <a:rPr lang="en-US" altLang="ja-JP" sz="11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250 uL 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rPr>
            <a:t>ずつ対応した </a:t>
          </a:r>
          <a:r>
            <a:rPr lang="en-US" altLang="ja-JP" sz="11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well 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rPr>
            <a:t>に分注する</a:t>
          </a:r>
        </a:p>
      </xdr:txBody>
    </xdr:sp>
    <xdr:clientData/>
  </xdr:oneCellAnchor>
  <xdr:oneCellAnchor>
    <xdr:from>
      <xdr:col>5</xdr:col>
      <xdr:colOff>431800</xdr:colOff>
      <xdr:row>156</xdr:row>
      <xdr:rowOff>133350</xdr:rowOff>
    </xdr:from>
    <xdr:ext cx="3335956" cy="187744"/>
    <xdr:sp macro="" textlink="">
      <xdr:nvSpPr>
        <xdr:cNvPr id="29" name="Text Box 30"/>
        <xdr:cNvSpPr txBox="1">
          <a:spLocks noChangeArrowheads="1"/>
        </xdr:cNvSpPr>
      </xdr:nvSpPr>
      <xdr:spPr bwMode="auto">
        <a:xfrm>
          <a:off x="4221480" y="29658310"/>
          <a:ext cx="3335956" cy="187744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en-US" altLang="ja-JP" sz="11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ii. 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rPr>
            <a:t>アッセイバッファーを </a:t>
          </a:r>
          <a:r>
            <a:rPr lang="en-US" altLang="ja-JP" sz="11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100 uL 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rPr>
            <a:t>ずつ全 </a:t>
          </a:r>
          <a:r>
            <a:rPr lang="en-US" altLang="ja-JP" sz="11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well 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rPr>
            <a:t>に分注する</a:t>
          </a:r>
        </a:p>
      </xdr:txBody>
    </xdr:sp>
    <xdr:clientData/>
  </xdr:oneCellAnchor>
  <xdr:oneCellAnchor>
    <xdr:from>
      <xdr:col>6</xdr:col>
      <xdr:colOff>635000</xdr:colOff>
      <xdr:row>158</xdr:row>
      <xdr:rowOff>69850</xdr:rowOff>
    </xdr:from>
    <xdr:ext cx="1830536" cy="357021"/>
    <xdr:sp macro="" textlink="">
      <xdr:nvSpPr>
        <xdr:cNvPr id="30" name="Text Box 31"/>
        <xdr:cNvSpPr txBox="1">
          <a:spLocks noChangeArrowheads="1"/>
        </xdr:cNvSpPr>
      </xdr:nvSpPr>
      <xdr:spPr bwMode="auto">
        <a:xfrm>
          <a:off x="5125720" y="29970730"/>
          <a:ext cx="1830536" cy="357021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en-US" altLang="ja-JP" sz="11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iii. 12 (8) 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rPr>
            <a:t>連ピペットで </a:t>
          </a:r>
          <a:r>
            <a:rPr lang="en-US" altLang="ja-JP" sz="11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100 uL </a:t>
          </a:r>
        </a:p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rPr>
            <a:t>ずつ一気に分注 </a:t>
          </a:r>
          <a:r>
            <a:rPr lang="en-US" altLang="ja-JP" sz="11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(2 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rPr>
            <a:t>倍希釈</a:t>
          </a:r>
          <a:r>
            <a:rPr lang="en-US" altLang="ja-JP" sz="11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)</a:t>
          </a:r>
        </a:p>
      </xdr:txBody>
    </xdr:sp>
    <xdr:clientData/>
  </xdr:oneCellAnchor>
  <xdr:twoCellAnchor>
    <xdr:from>
      <xdr:col>6</xdr:col>
      <xdr:colOff>444500</xdr:colOff>
      <xdr:row>157</xdr:row>
      <xdr:rowOff>139700</xdr:rowOff>
    </xdr:from>
    <xdr:to>
      <xdr:col>6</xdr:col>
      <xdr:colOff>444500</xdr:colOff>
      <xdr:row>163</xdr:row>
      <xdr:rowOff>25400</xdr:rowOff>
    </xdr:to>
    <xdr:sp macro="" textlink="">
      <xdr:nvSpPr>
        <xdr:cNvPr id="8884741" name="Line 32"/>
        <xdr:cNvSpPr>
          <a:spLocks noChangeShapeType="1"/>
        </xdr:cNvSpPr>
      </xdr:nvSpPr>
      <xdr:spPr bwMode="auto">
        <a:xfrm>
          <a:off x="4927600" y="29832300"/>
          <a:ext cx="0" cy="95250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8</xdr:col>
      <xdr:colOff>88900</xdr:colOff>
      <xdr:row>161</xdr:row>
      <xdr:rowOff>0</xdr:rowOff>
    </xdr:from>
    <xdr:to>
      <xdr:col>8</xdr:col>
      <xdr:colOff>292100</xdr:colOff>
      <xdr:row>163</xdr:row>
      <xdr:rowOff>0</xdr:rowOff>
    </xdr:to>
    <xdr:grpSp>
      <xdr:nvGrpSpPr>
        <xdr:cNvPr id="8884742" name="Group 33"/>
        <xdr:cNvGrpSpPr>
          <a:grpSpLocks/>
        </xdr:cNvGrpSpPr>
      </xdr:nvGrpSpPr>
      <xdr:grpSpPr bwMode="auto">
        <a:xfrm>
          <a:off x="5981700" y="30236160"/>
          <a:ext cx="203200" cy="375920"/>
          <a:chOff x="889" y="1369"/>
          <a:chExt cx="22" cy="39"/>
        </a:xfrm>
      </xdr:grpSpPr>
      <xdr:sp macro="" textlink="">
        <xdr:nvSpPr>
          <xdr:cNvPr id="8884758" name="Line 34"/>
          <xdr:cNvSpPr>
            <a:spLocks noChangeShapeType="1"/>
          </xdr:cNvSpPr>
        </xdr:nvSpPr>
        <xdr:spPr bwMode="auto">
          <a:xfrm>
            <a:off x="889" y="1408"/>
            <a:ext cx="22" cy="0"/>
          </a:xfrm>
          <a:prstGeom prst="line">
            <a:avLst/>
          </a:prstGeom>
          <a:noFill/>
          <a:ln w="19050">
            <a:solidFill>
              <a:srgbClr val="000000"/>
            </a:solidFill>
            <a:round/>
            <a:headEnd type="triangle" w="med" len="med"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rtlCol="0"/>
          <a:lstStyle/>
          <a:p>
            <a:pPr algn="ctr"/>
            <a:endParaRPr kumimoji="1" lang="ja-JP" altLang="en-US"/>
          </a:p>
        </xdr:txBody>
      </xdr:sp>
      <xdr:sp macro="" textlink="">
        <xdr:nvSpPr>
          <xdr:cNvPr id="8884759" name="Line 35"/>
          <xdr:cNvSpPr>
            <a:spLocks noChangeShapeType="1"/>
          </xdr:cNvSpPr>
        </xdr:nvSpPr>
        <xdr:spPr bwMode="auto">
          <a:xfrm>
            <a:off x="889" y="1369"/>
            <a:ext cx="22" cy="0"/>
          </a:xfrm>
          <a:prstGeom prst="line">
            <a:avLst/>
          </a:prstGeom>
          <a:noFill/>
          <a:ln w="1905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rtlCol="0"/>
          <a:lstStyle/>
          <a:p>
            <a:pPr algn="ctr"/>
            <a:endParaRPr kumimoji="1" lang="ja-JP" altLang="en-US"/>
          </a:p>
        </xdr:txBody>
      </xdr:sp>
      <xdr:sp macro="" textlink="">
        <xdr:nvSpPr>
          <xdr:cNvPr id="8884760" name="Line 36"/>
          <xdr:cNvSpPr>
            <a:spLocks noChangeShapeType="1"/>
          </xdr:cNvSpPr>
        </xdr:nvSpPr>
        <xdr:spPr bwMode="auto">
          <a:xfrm>
            <a:off x="911" y="1369"/>
            <a:ext cx="0" cy="39"/>
          </a:xfrm>
          <a:prstGeom prst="line">
            <a:avLst/>
          </a:prstGeom>
          <a:noFill/>
          <a:ln w="1905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rtlCol="0"/>
          <a:lstStyle/>
          <a:p>
            <a:pPr algn="ctr"/>
            <a:endParaRPr kumimoji="1" lang="ja-JP" altLang="en-US"/>
          </a:p>
        </xdr:txBody>
      </xdr:sp>
    </xdr:grpSp>
    <xdr:clientData/>
  </xdr:twoCellAnchor>
  <xdr:oneCellAnchor>
    <xdr:from>
      <xdr:col>10</xdr:col>
      <xdr:colOff>117475</xdr:colOff>
      <xdr:row>160</xdr:row>
      <xdr:rowOff>63500</xdr:rowOff>
    </xdr:from>
    <xdr:ext cx="1752152" cy="526298"/>
    <xdr:sp macro="" textlink="">
      <xdr:nvSpPr>
        <xdr:cNvPr id="36" name="Text Box 37"/>
        <xdr:cNvSpPr txBox="1">
          <a:spLocks noChangeArrowheads="1"/>
        </xdr:cNvSpPr>
      </xdr:nvSpPr>
      <xdr:spPr bwMode="auto">
        <a:xfrm>
          <a:off x="7412355" y="30360620"/>
          <a:ext cx="1752152" cy="526298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en-US" altLang="ja-JP" sz="11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iv. 12 (8) 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rPr>
            <a:t>連ピペットで </a:t>
          </a:r>
          <a:r>
            <a:rPr lang="en-US" altLang="ja-JP" sz="11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35 uL </a:t>
          </a:r>
        </a:p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rPr>
            <a:t>ずつアッセイプレートに分注</a:t>
          </a:r>
        </a:p>
        <a:p>
          <a:pPr algn="l" rtl="0">
            <a:defRPr sz="1000"/>
          </a:pPr>
          <a:r>
            <a:rPr lang="en-US" altLang="ja-JP" sz="11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(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rPr>
            <a:t>高希釈倍</a:t>
          </a:r>
          <a:r>
            <a:rPr lang="en-US" altLang="ja-JP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rPr>
            <a:t>→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rPr>
            <a:t>低希釈倍の順</a:t>
          </a:r>
          <a:r>
            <a:rPr lang="en-US" altLang="ja-JP" sz="11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)</a:t>
          </a:r>
        </a:p>
      </xdr:txBody>
    </xdr:sp>
    <xdr:clientData/>
  </xdr:oneCellAnchor>
  <xdr:twoCellAnchor>
    <xdr:from>
      <xdr:col>9</xdr:col>
      <xdr:colOff>520700</xdr:colOff>
      <xdr:row>161</xdr:row>
      <xdr:rowOff>0</xdr:rowOff>
    </xdr:from>
    <xdr:to>
      <xdr:col>10</xdr:col>
      <xdr:colOff>50800</xdr:colOff>
      <xdr:row>163</xdr:row>
      <xdr:rowOff>0</xdr:rowOff>
    </xdr:to>
    <xdr:grpSp>
      <xdr:nvGrpSpPr>
        <xdr:cNvPr id="8884744" name="Group 38"/>
        <xdr:cNvGrpSpPr>
          <a:grpSpLocks/>
        </xdr:cNvGrpSpPr>
      </xdr:nvGrpSpPr>
      <xdr:grpSpPr bwMode="auto">
        <a:xfrm flipV="1">
          <a:off x="7104380" y="30236160"/>
          <a:ext cx="241300" cy="375920"/>
          <a:chOff x="889" y="1369"/>
          <a:chExt cx="22" cy="39"/>
        </a:xfrm>
      </xdr:grpSpPr>
      <xdr:sp macro="" textlink="">
        <xdr:nvSpPr>
          <xdr:cNvPr id="8884755" name="Line 39"/>
          <xdr:cNvSpPr>
            <a:spLocks noChangeShapeType="1"/>
          </xdr:cNvSpPr>
        </xdr:nvSpPr>
        <xdr:spPr bwMode="auto">
          <a:xfrm>
            <a:off x="889" y="1408"/>
            <a:ext cx="22" cy="0"/>
          </a:xfrm>
          <a:prstGeom prst="line">
            <a:avLst/>
          </a:prstGeom>
          <a:noFill/>
          <a:ln w="19050">
            <a:solidFill>
              <a:srgbClr val="000000"/>
            </a:solidFill>
            <a:round/>
            <a:headEnd type="triangle" w="med" len="med"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rtlCol="0"/>
          <a:lstStyle/>
          <a:p>
            <a:pPr algn="ctr"/>
            <a:endParaRPr kumimoji="1" lang="ja-JP" altLang="en-US"/>
          </a:p>
        </xdr:txBody>
      </xdr:sp>
      <xdr:sp macro="" textlink="">
        <xdr:nvSpPr>
          <xdr:cNvPr id="8884756" name="Line 40"/>
          <xdr:cNvSpPr>
            <a:spLocks noChangeShapeType="1"/>
          </xdr:cNvSpPr>
        </xdr:nvSpPr>
        <xdr:spPr bwMode="auto">
          <a:xfrm>
            <a:off x="889" y="1369"/>
            <a:ext cx="22" cy="0"/>
          </a:xfrm>
          <a:prstGeom prst="line">
            <a:avLst/>
          </a:prstGeom>
          <a:noFill/>
          <a:ln w="1905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rtlCol="0"/>
          <a:lstStyle/>
          <a:p>
            <a:pPr algn="ctr"/>
            <a:endParaRPr kumimoji="1" lang="ja-JP" altLang="en-US"/>
          </a:p>
        </xdr:txBody>
      </xdr:sp>
      <xdr:sp macro="" textlink="">
        <xdr:nvSpPr>
          <xdr:cNvPr id="8884757" name="Line 41"/>
          <xdr:cNvSpPr>
            <a:spLocks noChangeShapeType="1"/>
          </xdr:cNvSpPr>
        </xdr:nvSpPr>
        <xdr:spPr bwMode="auto">
          <a:xfrm>
            <a:off x="911" y="1369"/>
            <a:ext cx="0" cy="39"/>
          </a:xfrm>
          <a:prstGeom prst="line">
            <a:avLst/>
          </a:prstGeom>
          <a:noFill/>
          <a:ln w="1905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rtlCol="0"/>
          <a:lstStyle/>
          <a:p>
            <a:pPr algn="ctr"/>
            <a:endParaRPr kumimoji="1" lang="ja-JP" altLang="en-US"/>
          </a:p>
        </xdr:txBody>
      </xdr:sp>
    </xdr:grpSp>
    <xdr:clientData/>
  </xdr:twoCellAnchor>
  <xdr:twoCellAnchor>
    <xdr:from>
      <xdr:col>0</xdr:col>
      <xdr:colOff>50800</xdr:colOff>
      <xdr:row>90</xdr:row>
      <xdr:rowOff>190500</xdr:rowOff>
    </xdr:from>
    <xdr:to>
      <xdr:col>2</xdr:col>
      <xdr:colOff>622300</xdr:colOff>
      <xdr:row>98</xdr:row>
      <xdr:rowOff>139700</xdr:rowOff>
    </xdr:to>
    <xdr:graphicFrame macro="">
      <xdr:nvGraphicFramePr>
        <xdr:cNvPr id="8884745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2</xdr:col>
      <xdr:colOff>660400</xdr:colOff>
      <xdr:row>91</xdr:row>
      <xdr:rowOff>0</xdr:rowOff>
    </xdr:from>
    <xdr:to>
      <xdr:col>5</xdr:col>
      <xdr:colOff>622300</xdr:colOff>
      <xdr:row>98</xdr:row>
      <xdr:rowOff>139700</xdr:rowOff>
    </xdr:to>
    <xdr:graphicFrame macro="">
      <xdr:nvGraphicFramePr>
        <xdr:cNvPr id="8884746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5</xdr:col>
      <xdr:colOff>596900</xdr:colOff>
      <xdr:row>90</xdr:row>
      <xdr:rowOff>203200</xdr:rowOff>
    </xdr:from>
    <xdr:to>
      <xdr:col>9</xdr:col>
      <xdr:colOff>38100</xdr:colOff>
      <xdr:row>98</xdr:row>
      <xdr:rowOff>139700</xdr:rowOff>
    </xdr:to>
    <xdr:graphicFrame macro="">
      <xdr:nvGraphicFramePr>
        <xdr:cNvPr id="8884747" name="Chart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50800</xdr:colOff>
      <xdr:row>103</xdr:row>
      <xdr:rowOff>127000</xdr:rowOff>
    </xdr:from>
    <xdr:to>
      <xdr:col>2</xdr:col>
      <xdr:colOff>622300</xdr:colOff>
      <xdr:row>111</xdr:row>
      <xdr:rowOff>139700</xdr:rowOff>
    </xdr:to>
    <xdr:graphicFrame macro="">
      <xdr:nvGraphicFramePr>
        <xdr:cNvPr id="8884748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3</xdr:col>
      <xdr:colOff>25400</xdr:colOff>
      <xdr:row>103</xdr:row>
      <xdr:rowOff>139700</xdr:rowOff>
    </xdr:from>
    <xdr:to>
      <xdr:col>6</xdr:col>
      <xdr:colOff>12700</xdr:colOff>
      <xdr:row>111</xdr:row>
      <xdr:rowOff>139700</xdr:rowOff>
    </xdr:to>
    <xdr:graphicFrame macro="">
      <xdr:nvGraphicFramePr>
        <xdr:cNvPr id="8884749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25400</xdr:colOff>
      <xdr:row>117</xdr:row>
      <xdr:rowOff>0</xdr:rowOff>
    </xdr:from>
    <xdr:to>
      <xdr:col>2</xdr:col>
      <xdr:colOff>660400</xdr:colOff>
      <xdr:row>124</xdr:row>
      <xdr:rowOff>152400</xdr:rowOff>
    </xdr:to>
    <xdr:graphicFrame macro="">
      <xdr:nvGraphicFramePr>
        <xdr:cNvPr id="8884750" name="Chart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2</xdr:col>
      <xdr:colOff>711200</xdr:colOff>
      <xdr:row>116</xdr:row>
      <xdr:rowOff>203200</xdr:rowOff>
    </xdr:from>
    <xdr:to>
      <xdr:col>6</xdr:col>
      <xdr:colOff>0</xdr:colOff>
      <xdr:row>124</xdr:row>
      <xdr:rowOff>152400</xdr:rowOff>
    </xdr:to>
    <xdr:graphicFrame macro="">
      <xdr:nvGraphicFramePr>
        <xdr:cNvPr id="8884751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5</xdr:col>
      <xdr:colOff>698500</xdr:colOff>
      <xdr:row>117</xdr:row>
      <xdr:rowOff>0</xdr:rowOff>
    </xdr:from>
    <xdr:to>
      <xdr:col>9</xdr:col>
      <xdr:colOff>50800</xdr:colOff>
      <xdr:row>124</xdr:row>
      <xdr:rowOff>152400</xdr:rowOff>
    </xdr:to>
    <xdr:graphicFrame macro="">
      <xdr:nvGraphicFramePr>
        <xdr:cNvPr id="8884752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0</xdr:col>
      <xdr:colOff>25400</xdr:colOff>
      <xdr:row>129</xdr:row>
      <xdr:rowOff>114300</xdr:rowOff>
    </xdr:from>
    <xdr:to>
      <xdr:col>2</xdr:col>
      <xdr:colOff>660400</xdr:colOff>
      <xdr:row>137</xdr:row>
      <xdr:rowOff>139700</xdr:rowOff>
    </xdr:to>
    <xdr:graphicFrame macro="">
      <xdr:nvGraphicFramePr>
        <xdr:cNvPr id="8884753" name="Chart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2</xdr:col>
      <xdr:colOff>711200</xdr:colOff>
      <xdr:row>129</xdr:row>
      <xdr:rowOff>177800</xdr:rowOff>
    </xdr:from>
    <xdr:to>
      <xdr:col>6</xdr:col>
      <xdr:colOff>0</xdr:colOff>
      <xdr:row>138</xdr:row>
      <xdr:rowOff>38100</xdr:rowOff>
    </xdr:to>
    <xdr:graphicFrame macro="">
      <xdr:nvGraphicFramePr>
        <xdr:cNvPr id="8884754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63500</xdr:colOff>
      <xdr:row>0</xdr:row>
      <xdr:rowOff>0</xdr:rowOff>
    </xdr:from>
    <xdr:to>
      <xdr:col>10</xdr:col>
      <xdr:colOff>647700</xdr:colOff>
      <xdr:row>0</xdr:row>
      <xdr:rowOff>0</xdr:rowOff>
    </xdr:to>
    <xdr:graphicFrame macro="">
      <xdr:nvGraphicFramePr>
        <xdr:cNvPr id="13913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63500</xdr:colOff>
      <xdr:row>0</xdr:row>
      <xdr:rowOff>0</xdr:rowOff>
    </xdr:from>
    <xdr:to>
      <xdr:col>10</xdr:col>
      <xdr:colOff>647700</xdr:colOff>
      <xdr:row>0</xdr:row>
      <xdr:rowOff>0</xdr:rowOff>
    </xdr:to>
    <xdr:graphicFrame macro="">
      <xdr:nvGraphicFramePr>
        <xdr:cNvPr id="139134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63500</xdr:colOff>
      <xdr:row>0</xdr:row>
      <xdr:rowOff>0</xdr:rowOff>
    </xdr:from>
    <xdr:to>
      <xdr:col>10</xdr:col>
      <xdr:colOff>647700</xdr:colOff>
      <xdr:row>0</xdr:row>
      <xdr:rowOff>0</xdr:rowOff>
    </xdr:to>
    <xdr:graphicFrame macro="">
      <xdr:nvGraphicFramePr>
        <xdr:cNvPr id="139135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63500</xdr:colOff>
      <xdr:row>0</xdr:row>
      <xdr:rowOff>0</xdr:rowOff>
    </xdr:from>
    <xdr:to>
      <xdr:col>10</xdr:col>
      <xdr:colOff>647700</xdr:colOff>
      <xdr:row>0</xdr:row>
      <xdr:rowOff>0</xdr:rowOff>
    </xdr:to>
    <xdr:graphicFrame macro="">
      <xdr:nvGraphicFramePr>
        <xdr:cNvPr id="139136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711200</xdr:colOff>
      <xdr:row>9</xdr:row>
      <xdr:rowOff>152400</xdr:rowOff>
    </xdr:from>
    <xdr:to>
      <xdr:col>10</xdr:col>
      <xdr:colOff>165100</xdr:colOff>
      <xdr:row>20</xdr:row>
      <xdr:rowOff>12700</xdr:rowOff>
    </xdr:to>
    <xdr:graphicFrame macro="">
      <xdr:nvGraphicFramePr>
        <xdr:cNvPr id="139137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Relationship Id="rId2" Type="http://schemas.openxmlformats.org/officeDocument/2006/relationships/drawing" Target="../drawings/drawing2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 enableFormatConditionsCalculation="0">
    <tabColor indexed="44"/>
    <pageSetUpPr fitToPage="1"/>
  </sheetPr>
  <dimension ref="A1:M54"/>
  <sheetViews>
    <sheetView tabSelected="1" topLeftCell="A9" workbookViewId="0">
      <selection activeCell="F29" sqref="F29:H29"/>
    </sheetView>
  </sheetViews>
  <sheetFormatPr baseColWidth="12" defaultColWidth="9" defaultRowHeight="14" x14ac:dyDescent="0.15"/>
  <cols>
    <col min="1" max="16384" width="9" style="127"/>
  </cols>
  <sheetData>
    <row r="1" spans="1:7" ht="19" x14ac:dyDescent="0.15">
      <c r="A1" s="296" t="s">
        <v>107</v>
      </c>
      <c r="B1" s="361" t="s">
        <v>280</v>
      </c>
      <c r="C1" s="359"/>
      <c r="D1" s="359"/>
      <c r="E1" s="359"/>
      <c r="F1" s="360"/>
      <c r="G1" s="296" t="s">
        <v>278</v>
      </c>
    </row>
    <row r="2" spans="1:7" x14ac:dyDescent="0.15">
      <c r="A2" s="128"/>
    </row>
    <row r="3" spans="1:7" x14ac:dyDescent="0.15">
      <c r="A3" s="129" t="s">
        <v>248</v>
      </c>
    </row>
    <row r="4" spans="1:7" x14ac:dyDescent="0.15">
      <c r="A4" s="128"/>
    </row>
    <row r="5" spans="1:7" x14ac:dyDescent="0.15">
      <c r="A5" s="128" t="s">
        <v>249</v>
      </c>
      <c r="B5" s="208" t="s">
        <v>281</v>
      </c>
    </row>
    <row r="6" spans="1:7" x14ac:dyDescent="0.15">
      <c r="A6" s="128" t="s">
        <v>250</v>
      </c>
      <c r="B6" s="125">
        <v>3</v>
      </c>
    </row>
    <row r="7" spans="1:7" x14ac:dyDescent="0.15">
      <c r="A7" s="128" t="s">
        <v>251</v>
      </c>
      <c r="B7" s="125" t="s">
        <v>264</v>
      </c>
    </row>
    <row r="8" spans="1:7" x14ac:dyDescent="0.15">
      <c r="A8" s="128" t="s">
        <v>12</v>
      </c>
      <c r="B8" s="125" t="s">
        <v>33</v>
      </c>
    </row>
    <row r="9" spans="1:7" x14ac:dyDescent="0.15">
      <c r="A9" s="128" t="s">
        <v>13</v>
      </c>
      <c r="B9" s="125" t="s">
        <v>30</v>
      </c>
    </row>
    <row r="10" spans="1:7" x14ac:dyDescent="0.15">
      <c r="A10" s="128" t="s">
        <v>275</v>
      </c>
      <c r="B10" s="125" t="s">
        <v>277</v>
      </c>
    </row>
    <row r="11" spans="1:7" x14ac:dyDescent="0.15">
      <c r="A11" s="128" t="s">
        <v>14</v>
      </c>
      <c r="B11" s="125" t="s">
        <v>131</v>
      </c>
    </row>
    <row r="12" spans="1:7" x14ac:dyDescent="0.15">
      <c r="A12" s="128" t="s">
        <v>15</v>
      </c>
      <c r="B12" s="345" t="s">
        <v>263</v>
      </c>
    </row>
    <row r="13" spans="1:7" x14ac:dyDescent="0.15">
      <c r="A13" s="128"/>
      <c r="B13" s="130" t="s">
        <v>103</v>
      </c>
    </row>
    <row r="14" spans="1:7" x14ac:dyDescent="0.15">
      <c r="A14" s="218"/>
      <c r="B14" s="218"/>
      <c r="C14" s="218"/>
      <c r="D14" s="218"/>
      <c r="E14" s="218"/>
      <c r="F14" s="218"/>
    </row>
    <row r="15" spans="1:7" ht="15" thickBot="1" x14ac:dyDescent="0.2">
      <c r="A15" s="347" t="s">
        <v>113</v>
      </c>
      <c r="B15" s="366" t="s">
        <v>4</v>
      </c>
      <c r="C15" s="367"/>
      <c r="D15" s="367"/>
      <c r="E15" s="368"/>
      <c r="F15" s="223" t="s">
        <v>3</v>
      </c>
    </row>
    <row r="16" spans="1:7" x14ac:dyDescent="0.15">
      <c r="A16" s="348" t="s">
        <v>282</v>
      </c>
      <c r="B16" s="349">
        <v>10</v>
      </c>
      <c r="C16" s="349">
        <v>50</v>
      </c>
      <c r="D16" s="349">
        <v>250</v>
      </c>
      <c r="E16" s="350">
        <v>1250</v>
      </c>
      <c r="F16" s="220">
        <v>2</v>
      </c>
    </row>
    <row r="17" spans="1:11" x14ac:dyDescent="0.15">
      <c r="A17" s="351" t="s">
        <v>283</v>
      </c>
      <c r="B17" s="219">
        <v>10</v>
      </c>
      <c r="C17" s="219">
        <v>50</v>
      </c>
      <c r="D17" s="219">
        <v>250</v>
      </c>
      <c r="E17" s="352">
        <v>1250</v>
      </c>
      <c r="F17" s="221">
        <v>3</v>
      </c>
    </row>
    <row r="18" spans="1:11" x14ac:dyDescent="0.15">
      <c r="A18" s="351" t="s">
        <v>284</v>
      </c>
      <c r="B18" s="219">
        <v>10</v>
      </c>
      <c r="C18" s="219">
        <v>50</v>
      </c>
      <c r="D18" s="219">
        <v>250</v>
      </c>
      <c r="E18" s="352">
        <v>1250</v>
      </c>
      <c r="F18" s="222">
        <v>4</v>
      </c>
    </row>
    <row r="19" spans="1:11" x14ac:dyDescent="0.15">
      <c r="A19" s="351"/>
      <c r="B19" s="219">
        <v>10</v>
      </c>
      <c r="C19" s="219">
        <v>50</v>
      </c>
      <c r="D19" s="219">
        <v>250</v>
      </c>
      <c r="E19" s="352">
        <v>1250</v>
      </c>
      <c r="F19" s="221">
        <v>5</v>
      </c>
    </row>
    <row r="20" spans="1:11" x14ac:dyDescent="0.15">
      <c r="A20" s="351"/>
      <c r="B20" s="219">
        <v>10</v>
      </c>
      <c r="C20" s="219">
        <v>50</v>
      </c>
      <c r="D20" s="219">
        <v>250</v>
      </c>
      <c r="E20" s="352">
        <v>1250</v>
      </c>
      <c r="F20" s="222">
        <v>6</v>
      </c>
    </row>
    <row r="21" spans="1:11" x14ac:dyDescent="0.15">
      <c r="A21" s="351"/>
      <c r="B21" s="219">
        <v>10</v>
      </c>
      <c r="C21" s="219">
        <v>50</v>
      </c>
      <c r="D21" s="219">
        <v>250</v>
      </c>
      <c r="E21" s="352">
        <v>1250</v>
      </c>
      <c r="F21" s="222">
        <v>7</v>
      </c>
    </row>
    <row r="22" spans="1:11" x14ac:dyDescent="0.15">
      <c r="A22" s="351"/>
      <c r="B22" s="219">
        <v>10</v>
      </c>
      <c r="C22" s="219">
        <v>50</v>
      </c>
      <c r="D22" s="219">
        <v>250</v>
      </c>
      <c r="E22" s="352">
        <v>1250</v>
      </c>
      <c r="F22" s="221">
        <v>8</v>
      </c>
    </row>
    <row r="23" spans="1:11" x14ac:dyDescent="0.15">
      <c r="A23" s="351"/>
      <c r="B23" s="219">
        <v>10</v>
      </c>
      <c r="C23" s="219">
        <v>50</v>
      </c>
      <c r="D23" s="219">
        <v>250</v>
      </c>
      <c r="E23" s="352">
        <v>1250</v>
      </c>
      <c r="F23" s="222">
        <v>9</v>
      </c>
    </row>
    <row r="24" spans="1:11" x14ac:dyDescent="0.15">
      <c r="A24" s="351"/>
      <c r="B24" s="219">
        <v>10</v>
      </c>
      <c r="C24" s="219">
        <v>50</v>
      </c>
      <c r="D24" s="219">
        <v>250</v>
      </c>
      <c r="E24" s="352">
        <v>1250</v>
      </c>
      <c r="F24" s="221">
        <v>10</v>
      </c>
    </row>
    <row r="25" spans="1:11" ht="15" thickBot="1" x14ac:dyDescent="0.2">
      <c r="A25" s="353"/>
      <c r="B25" s="354">
        <v>10</v>
      </c>
      <c r="C25" s="354">
        <v>50</v>
      </c>
      <c r="D25" s="354">
        <v>250</v>
      </c>
      <c r="E25" s="355">
        <v>1250</v>
      </c>
      <c r="F25" s="222">
        <v>11</v>
      </c>
    </row>
    <row r="26" spans="1:11" x14ac:dyDescent="0.15">
      <c r="A26" s="131"/>
      <c r="B26" s="132"/>
      <c r="C26" s="131"/>
      <c r="D26" s="131"/>
      <c r="E26" s="131"/>
      <c r="F26" s="133" t="s">
        <v>252</v>
      </c>
      <c r="G26" s="134"/>
      <c r="H26" s="131"/>
      <c r="I26" s="131"/>
      <c r="K26" s="135"/>
    </row>
    <row r="28" spans="1:11" ht="15" thickBot="1" x14ac:dyDescent="0.2">
      <c r="A28" s="127" t="s">
        <v>170</v>
      </c>
    </row>
    <row r="29" spans="1:11" ht="16" thickTop="1" thickBot="1" x14ac:dyDescent="0.2">
      <c r="A29" s="155" t="s">
        <v>171</v>
      </c>
      <c r="D29" s="200">
        <v>100</v>
      </c>
      <c r="F29" s="503" t="s">
        <v>288</v>
      </c>
      <c r="H29" s="504">
        <v>100</v>
      </c>
    </row>
    <row r="30" spans="1:11" ht="15" thickTop="1" x14ac:dyDescent="0.15">
      <c r="A30" s="155"/>
    </row>
    <row r="31" spans="1:11" x14ac:dyDescent="0.15">
      <c r="A31" s="127" t="s">
        <v>172</v>
      </c>
    </row>
    <row r="32" spans="1:11" x14ac:dyDescent="0.15">
      <c r="A32" s="201" t="s">
        <v>173</v>
      </c>
      <c r="B32" s="201" t="s">
        <v>174</v>
      </c>
      <c r="C32" s="201" t="s">
        <v>175</v>
      </c>
      <c r="D32" s="201" t="s">
        <v>176</v>
      </c>
    </row>
    <row r="33" spans="1:13" x14ac:dyDescent="0.15">
      <c r="A33" s="202">
        <f>$D$29/250.29*125*(H29/100)</f>
        <v>49.942067202045628</v>
      </c>
      <c r="B33" s="202">
        <f>$D$29/250.29*125/2*(H29/100)</f>
        <v>24.971033601022814</v>
      </c>
      <c r="C33" s="202">
        <f>$D$29/250.29*125/4*(H29/100)</f>
        <v>12.485516800511407</v>
      </c>
      <c r="D33" s="202">
        <f>$D$29/250.29*125/8*(H29/100)</f>
        <v>6.2427584002557035</v>
      </c>
    </row>
    <row r="36" spans="1:13" s="137" customFormat="1" ht="18" x14ac:dyDescent="0.15">
      <c r="A36" s="136" t="s">
        <v>44</v>
      </c>
    </row>
    <row r="37" spans="1:13" x14ac:dyDescent="0.15">
      <c r="A37" s="138"/>
      <c r="B37" s="139">
        <v>1</v>
      </c>
      <c r="C37" s="139">
        <v>2</v>
      </c>
      <c r="D37" s="139">
        <v>3</v>
      </c>
      <c r="E37" s="139">
        <v>4</v>
      </c>
      <c r="F37" s="139">
        <v>5</v>
      </c>
      <c r="G37" s="139">
        <v>6</v>
      </c>
      <c r="H37" s="139">
        <v>7</v>
      </c>
      <c r="I37" s="139">
        <v>8</v>
      </c>
      <c r="J37" s="139">
        <v>9</v>
      </c>
      <c r="K37" s="139">
        <v>10</v>
      </c>
      <c r="L37" s="139">
        <v>11</v>
      </c>
      <c r="M37" s="139">
        <v>12</v>
      </c>
    </row>
    <row r="38" spans="1:13" ht="15" customHeight="1" x14ac:dyDescent="0.15">
      <c r="A38" s="364" t="s">
        <v>93</v>
      </c>
      <c r="B38" s="140"/>
      <c r="C38" s="140"/>
      <c r="D38" s="140"/>
      <c r="E38" s="140"/>
      <c r="F38" s="140"/>
      <c r="G38" s="140"/>
      <c r="H38" s="140"/>
      <c r="I38" s="140"/>
      <c r="J38" s="140"/>
      <c r="K38" s="140"/>
      <c r="L38" s="140"/>
      <c r="M38" s="140"/>
    </row>
    <row r="39" spans="1:13" ht="15" customHeight="1" thickBot="1" x14ac:dyDescent="0.2">
      <c r="A39" s="365"/>
      <c r="B39" s="141"/>
      <c r="C39" s="142"/>
      <c r="D39" s="142"/>
      <c r="E39" s="142"/>
      <c r="F39" s="142"/>
      <c r="G39" s="142"/>
      <c r="H39" s="142"/>
      <c r="I39" s="142"/>
      <c r="J39" s="142"/>
      <c r="K39" s="142"/>
      <c r="L39" s="142"/>
      <c r="M39" s="141"/>
    </row>
    <row r="40" spans="1:13" x14ac:dyDescent="0.15">
      <c r="A40" s="364" t="s">
        <v>94</v>
      </c>
      <c r="B40" s="143"/>
      <c r="C40" s="369" t="s">
        <v>120</v>
      </c>
      <c r="D40" s="144" t="s">
        <v>255</v>
      </c>
      <c r="E40" s="144" t="s">
        <v>255</v>
      </c>
      <c r="F40" s="144" t="s">
        <v>255</v>
      </c>
      <c r="G40" s="346" t="s">
        <v>255</v>
      </c>
      <c r="H40" s="145" t="s">
        <v>255</v>
      </c>
      <c r="I40" s="144" t="s">
        <v>255</v>
      </c>
      <c r="J40" s="144" t="s">
        <v>255</v>
      </c>
      <c r="K40" s="144" t="s">
        <v>255</v>
      </c>
      <c r="L40" s="362" t="s">
        <v>120</v>
      </c>
      <c r="M40" s="146"/>
    </row>
    <row r="41" spans="1:13" ht="15" thickBot="1" x14ac:dyDescent="0.2">
      <c r="A41" s="365"/>
      <c r="B41" s="147"/>
      <c r="C41" s="370"/>
      <c r="D41" s="203" t="str">
        <f>ROUND(A33,1)&amp;"uM"</f>
        <v>49.9uM</v>
      </c>
      <c r="E41" s="203" t="str">
        <f>ROUND(B33,1)&amp;"uM"</f>
        <v>25uM</v>
      </c>
      <c r="F41" s="203" t="str">
        <f>ROUND(C33,1)&amp;"uM"</f>
        <v>12.5uM</v>
      </c>
      <c r="G41" s="204" t="str">
        <f>ROUND(D33,1)&amp;"uM"</f>
        <v>6.2uM</v>
      </c>
      <c r="H41" s="205" t="str">
        <f>ROUND(D33,1)&amp;"uM"</f>
        <v>6.2uM</v>
      </c>
      <c r="I41" s="203" t="str">
        <f>ROUND(C33,1)&amp;"uM"</f>
        <v>12.5uM</v>
      </c>
      <c r="J41" s="203" t="str">
        <f>ROUND(B33,1)&amp;"uM"</f>
        <v>25uM</v>
      </c>
      <c r="K41" s="203" t="str">
        <f>ROUND(A33,1)&amp;"uM"</f>
        <v>49.9uM</v>
      </c>
      <c r="L41" s="363"/>
      <c r="M41" s="148"/>
    </row>
    <row r="42" spans="1:13" x14ac:dyDescent="0.15">
      <c r="A42" s="364" t="s">
        <v>95</v>
      </c>
      <c r="B42" s="143"/>
      <c r="C42" s="194" t="str">
        <f>A$16</f>
        <v>フェルラ酸</v>
      </c>
      <c r="D42" s="195" t="str">
        <f>A$17</f>
        <v>キュウリ</v>
      </c>
      <c r="E42" s="195" t="str">
        <f>A$18</f>
        <v>レタス</v>
      </c>
      <c r="F42" s="195">
        <f>A$19</f>
        <v>0</v>
      </c>
      <c r="G42" s="196">
        <f>A$20</f>
        <v>0</v>
      </c>
      <c r="H42" s="197">
        <f>A$21</f>
        <v>0</v>
      </c>
      <c r="I42" s="197">
        <f>A$22</f>
        <v>0</v>
      </c>
      <c r="J42" s="197">
        <f>A$23</f>
        <v>0</v>
      </c>
      <c r="K42" s="197">
        <f>A$24</f>
        <v>0</v>
      </c>
      <c r="L42" s="196">
        <f>A$25</f>
        <v>0</v>
      </c>
      <c r="M42" s="146"/>
    </row>
    <row r="43" spans="1:13" x14ac:dyDescent="0.15">
      <c r="A43" s="365"/>
      <c r="B43" s="147"/>
      <c r="C43" s="149" t="str">
        <f>IF(B16="","","x "&amp;B16)</f>
        <v>x 10</v>
      </c>
      <c r="D43" s="150" t="str">
        <f>IF(B17="","","x "&amp;B17)</f>
        <v>x 10</v>
      </c>
      <c r="E43" s="150" t="str">
        <f>IF(B18="","","x "&amp;B18)</f>
        <v>x 10</v>
      </c>
      <c r="F43" s="150" t="str">
        <f>IF(B19="","","x "&amp;B19)</f>
        <v>x 10</v>
      </c>
      <c r="G43" s="297" t="str">
        <f>IF(B20="","","x "&amp;B20)</f>
        <v>x 10</v>
      </c>
      <c r="H43" s="151" t="str">
        <f>IF(B21="","","x "&amp;B21)</f>
        <v>x 10</v>
      </c>
      <c r="I43" s="151" t="str">
        <f>IF(B22="","","x "&amp;B22)</f>
        <v>x 10</v>
      </c>
      <c r="J43" s="151" t="str">
        <f>IF(B23="","","x "&amp;B23)</f>
        <v>x 10</v>
      </c>
      <c r="K43" s="151" t="str">
        <f>IF(B24="","","x "&amp;B24)</f>
        <v>x 10</v>
      </c>
      <c r="L43" s="152" t="str">
        <f>IF(B25="","","x "&amp;B25)</f>
        <v>x 10</v>
      </c>
      <c r="M43" s="148"/>
    </row>
    <row r="44" spans="1:13" x14ac:dyDescent="0.15">
      <c r="A44" s="364" t="s">
        <v>96</v>
      </c>
      <c r="B44" s="143"/>
      <c r="C44" s="194" t="str">
        <f>A$16</f>
        <v>フェルラ酸</v>
      </c>
      <c r="D44" s="195" t="str">
        <f>A$17</f>
        <v>キュウリ</v>
      </c>
      <c r="E44" s="195" t="str">
        <f>A$18</f>
        <v>レタス</v>
      </c>
      <c r="F44" s="195">
        <f>A$19</f>
        <v>0</v>
      </c>
      <c r="G44" s="196">
        <f>A$20</f>
        <v>0</v>
      </c>
      <c r="H44" s="235">
        <f>A$21</f>
        <v>0</v>
      </c>
      <c r="I44" s="235">
        <f>A$22</f>
        <v>0</v>
      </c>
      <c r="J44" s="235">
        <f>A$23</f>
        <v>0</v>
      </c>
      <c r="K44" s="235">
        <f>A$24</f>
        <v>0</v>
      </c>
      <c r="L44" s="236">
        <f>A$25</f>
        <v>0</v>
      </c>
      <c r="M44" s="146"/>
    </row>
    <row r="45" spans="1:13" x14ac:dyDescent="0.15">
      <c r="A45" s="365"/>
      <c r="B45" s="147"/>
      <c r="C45" s="149" t="str">
        <f>IF(C16="","","x "&amp;C16)</f>
        <v>x 50</v>
      </c>
      <c r="D45" s="150" t="str">
        <f>IF(C17="","","x "&amp;C17)</f>
        <v>x 50</v>
      </c>
      <c r="E45" s="150" t="str">
        <f>IF(C18="","","x "&amp;C18)</f>
        <v>x 50</v>
      </c>
      <c r="F45" s="150" t="str">
        <f>IF(C19="","","x "&amp;C19)</f>
        <v>x 50</v>
      </c>
      <c r="G45" s="297" t="str">
        <f>IF(C20="","","x "&amp;C20)</f>
        <v>x 50</v>
      </c>
      <c r="H45" s="151" t="str">
        <f>IF(C21="","","x "&amp;C21)</f>
        <v>x 50</v>
      </c>
      <c r="I45" s="151" t="str">
        <f>IF(C22="","","x "&amp;C22)</f>
        <v>x 50</v>
      </c>
      <c r="J45" s="151" t="str">
        <f>IF(C23="","","x "&amp;C23)</f>
        <v>x 50</v>
      </c>
      <c r="K45" s="151" t="str">
        <f>IF(C24="","","x "&amp;C24)</f>
        <v>x 50</v>
      </c>
      <c r="L45" s="152" t="str">
        <f>IF(C25="","","x "&amp;C25)</f>
        <v>x 50</v>
      </c>
      <c r="M45" s="148"/>
    </row>
    <row r="46" spans="1:13" x14ac:dyDescent="0.15">
      <c r="A46" s="364" t="s">
        <v>97</v>
      </c>
      <c r="B46" s="143"/>
      <c r="C46" s="194" t="str">
        <f>A$16</f>
        <v>フェルラ酸</v>
      </c>
      <c r="D46" s="195" t="str">
        <f>A$17</f>
        <v>キュウリ</v>
      </c>
      <c r="E46" s="195" t="str">
        <f>A$18</f>
        <v>レタス</v>
      </c>
      <c r="F46" s="195">
        <f>A$19</f>
        <v>0</v>
      </c>
      <c r="G46" s="196">
        <f>A$20</f>
        <v>0</v>
      </c>
      <c r="H46" s="235">
        <f>A$21</f>
        <v>0</v>
      </c>
      <c r="I46" s="235">
        <f>A$22</f>
        <v>0</v>
      </c>
      <c r="J46" s="235">
        <f>A$23</f>
        <v>0</v>
      </c>
      <c r="K46" s="235">
        <f>A$24</f>
        <v>0</v>
      </c>
      <c r="L46" s="236">
        <f>A$25</f>
        <v>0</v>
      </c>
      <c r="M46" s="146"/>
    </row>
    <row r="47" spans="1:13" x14ac:dyDescent="0.15">
      <c r="A47" s="365"/>
      <c r="B47" s="147"/>
      <c r="C47" s="149" t="str">
        <f>IF(D16="","","x "&amp;D16)</f>
        <v>x 250</v>
      </c>
      <c r="D47" s="150" t="str">
        <f>IF(D17="","","x "&amp;D17)</f>
        <v>x 250</v>
      </c>
      <c r="E47" s="150" t="str">
        <f>IF(D18="","","x "&amp;D18)</f>
        <v>x 250</v>
      </c>
      <c r="F47" s="150" t="str">
        <f>IF(D19="","","x "&amp;D19)</f>
        <v>x 250</v>
      </c>
      <c r="G47" s="297" t="str">
        <f>IF(D20="","","x "&amp;D20)</f>
        <v>x 250</v>
      </c>
      <c r="H47" s="151" t="str">
        <f>IF(D21="","","x "&amp;D21)</f>
        <v>x 250</v>
      </c>
      <c r="I47" s="151" t="str">
        <f>IF(D22="","","x "&amp;D22)</f>
        <v>x 250</v>
      </c>
      <c r="J47" s="151" t="str">
        <f>IF(D23="","","x "&amp;D23)</f>
        <v>x 250</v>
      </c>
      <c r="K47" s="151" t="str">
        <f>IF(D24="","","x "&amp;D24)</f>
        <v>x 250</v>
      </c>
      <c r="L47" s="152" t="str">
        <f>IF(D25="","","x "&amp;D25)</f>
        <v>x 250</v>
      </c>
      <c r="M47" s="148"/>
    </row>
    <row r="48" spans="1:13" x14ac:dyDescent="0.15">
      <c r="A48" s="364" t="s">
        <v>98</v>
      </c>
      <c r="B48" s="143"/>
      <c r="C48" s="194" t="str">
        <f>A$16</f>
        <v>フェルラ酸</v>
      </c>
      <c r="D48" s="195" t="str">
        <f>A$17</f>
        <v>キュウリ</v>
      </c>
      <c r="E48" s="195" t="str">
        <f>A$18</f>
        <v>レタス</v>
      </c>
      <c r="F48" s="195">
        <f>A$19</f>
        <v>0</v>
      </c>
      <c r="G48" s="196">
        <f>A$20</f>
        <v>0</v>
      </c>
      <c r="H48" s="235">
        <f>A$21</f>
        <v>0</v>
      </c>
      <c r="I48" s="235">
        <f>A$22</f>
        <v>0</v>
      </c>
      <c r="J48" s="235">
        <f>A$23</f>
        <v>0</v>
      </c>
      <c r="K48" s="235">
        <f>A$24</f>
        <v>0</v>
      </c>
      <c r="L48" s="236">
        <f>A$25</f>
        <v>0</v>
      </c>
      <c r="M48" s="146"/>
    </row>
    <row r="49" spans="1:13" ht="15" thickBot="1" x14ac:dyDescent="0.2">
      <c r="A49" s="365"/>
      <c r="B49" s="147"/>
      <c r="C49" s="149" t="str">
        <f>IF(E16="","","x "&amp;E16)</f>
        <v>x 1250</v>
      </c>
      <c r="D49" s="150" t="str">
        <f>IF(E17="","","x "&amp;E17)</f>
        <v>x 1250</v>
      </c>
      <c r="E49" s="150" t="str">
        <f>IF(E18="","","x "&amp;E18)</f>
        <v>x 1250</v>
      </c>
      <c r="F49" s="150" t="str">
        <f>IF(E19="","","x "&amp;E19)</f>
        <v>x 1250</v>
      </c>
      <c r="G49" s="297" t="str">
        <f>IF(E20="","","x "&amp;E20)</f>
        <v>x 1250</v>
      </c>
      <c r="H49" s="153" t="str">
        <f>IF(E21="","","x "&amp;E21)</f>
        <v>x 1250</v>
      </c>
      <c r="I49" s="151" t="str">
        <f>IF(E22="","","x "&amp;E22)</f>
        <v>x 1250</v>
      </c>
      <c r="J49" s="151" t="str">
        <f>IF(E23="","","x "&amp;E23)</f>
        <v>x 1250</v>
      </c>
      <c r="K49" s="151" t="str">
        <f>IF(E24="","","x "&amp;E24)</f>
        <v>x 1250</v>
      </c>
      <c r="L49" s="154" t="str">
        <f>IF(E25="","","x "&amp;E25)</f>
        <v>x 1250</v>
      </c>
      <c r="M49" s="148"/>
    </row>
    <row r="50" spans="1:13" x14ac:dyDescent="0.15">
      <c r="A50" s="364" t="s">
        <v>41</v>
      </c>
      <c r="B50" s="143"/>
      <c r="C50" s="369" t="s">
        <v>120</v>
      </c>
      <c r="D50" s="144" t="s">
        <v>255</v>
      </c>
      <c r="E50" s="144" t="s">
        <v>255</v>
      </c>
      <c r="F50" s="144" t="s">
        <v>255</v>
      </c>
      <c r="G50" s="346" t="s">
        <v>255</v>
      </c>
      <c r="H50" s="145" t="s">
        <v>255</v>
      </c>
      <c r="I50" s="144" t="s">
        <v>255</v>
      </c>
      <c r="J50" s="144" t="s">
        <v>255</v>
      </c>
      <c r="K50" s="144" t="s">
        <v>255</v>
      </c>
      <c r="L50" s="362" t="s">
        <v>120</v>
      </c>
      <c r="M50" s="146"/>
    </row>
    <row r="51" spans="1:13" ht="15" thickBot="1" x14ac:dyDescent="0.2">
      <c r="A51" s="365"/>
      <c r="B51" s="147"/>
      <c r="C51" s="370"/>
      <c r="D51" s="203" t="str">
        <f>ROUND(A33,1)&amp;"uM"</f>
        <v>49.9uM</v>
      </c>
      <c r="E51" s="203" t="str">
        <f>ROUND(B33,1)&amp;"uM"</f>
        <v>25uM</v>
      </c>
      <c r="F51" s="203" t="str">
        <f>ROUND(C33,1)&amp;"uM"</f>
        <v>12.5uM</v>
      </c>
      <c r="G51" s="204" t="str">
        <f>ROUND(D33,1)&amp;"uM"</f>
        <v>6.2uM</v>
      </c>
      <c r="H51" s="205" t="str">
        <f>ROUND(D33,1)&amp;"uM"</f>
        <v>6.2uM</v>
      </c>
      <c r="I51" s="203" t="str">
        <f>ROUND(C33,1)&amp;"uM"</f>
        <v>12.5uM</v>
      </c>
      <c r="J51" s="203" t="str">
        <f>ROUND(B33,1)&amp;"uM"</f>
        <v>25uM</v>
      </c>
      <c r="K51" s="203" t="str">
        <f>ROUND(A33,1)&amp;"uM"</f>
        <v>49.9uM</v>
      </c>
      <c r="L51" s="363"/>
      <c r="M51" s="148"/>
    </row>
    <row r="52" spans="1:13" ht="14.25" customHeight="1" x14ac:dyDescent="0.15">
      <c r="A52" s="364" t="s">
        <v>42</v>
      </c>
      <c r="B52" s="140"/>
      <c r="C52" s="142"/>
      <c r="D52" s="142"/>
      <c r="E52" s="142"/>
      <c r="F52" s="142"/>
      <c r="G52" s="142"/>
      <c r="H52" s="142"/>
      <c r="I52" s="142"/>
      <c r="J52" s="142"/>
      <c r="K52" s="142"/>
      <c r="L52" s="142"/>
      <c r="M52" s="140"/>
    </row>
    <row r="53" spans="1:13" ht="14.25" customHeight="1" x14ac:dyDescent="0.15">
      <c r="A53" s="365"/>
      <c r="B53" s="141"/>
      <c r="C53" s="141"/>
      <c r="D53" s="141"/>
      <c r="E53" s="141"/>
      <c r="F53" s="141"/>
      <c r="G53" s="141"/>
      <c r="H53" s="141"/>
      <c r="I53" s="141"/>
      <c r="J53" s="141"/>
      <c r="K53" s="141"/>
      <c r="L53" s="141"/>
      <c r="M53" s="141"/>
    </row>
    <row r="54" spans="1:13" x14ac:dyDescent="0.15">
      <c r="B54" s="155"/>
    </row>
  </sheetData>
  <sheetProtection password="BD4D" sheet="1" objects="1" scenarios="1"/>
  <mergeCells count="13">
    <mergeCell ref="L50:L51"/>
    <mergeCell ref="L40:L41"/>
    <mergeCell ref="A50:A51"/>
    <mergeCell ref="B15:E15"/>
    <mergeCell ref="A52:A53"/>
    <mergeCell ref="C40:C41"/>
    <mergeCell ref="C50:C51"/>
    <mergeCell ref="A42:A43"/>
    <mergeCell ref="A44:A45"/>
    <mergeCell ref="A46:A47"/>
    <mergeCell ref="A48:A49"/>
    <mergeCell ref="A38:A39"/>
    <mergeCell ref="A40:A41"/>
  </mergeCells>
  <phoneticPr fontId="4"/>
  <dataValidations count="5">
    <dataValidation type="list" allowBlank="1" showInputMessage="1" showErrorMessage="1" sqref="B8">
      <formula1>実験者</formula1>
    </dataValidation>
    <dataValidation type="list" allowBlank="1" showInputMessage="1" showErrorMessage="1" sqref="B7">
      <formula1>実施機関</formula1>
    </dataValidation>
    <dataValidation type="list" allowBlank="1" showInputMessage="1" showErrorMessage="1" sqref="B9">
      <formula1>使用機器</formula1>
    </dataValidation>
    <dataValidation type="list" allowBlank="1" showInputMessage="1" showErrorMessage="1" sqref="B11">
      <formula1>分注</formula1>
    </dataValidation>
    <dataValidation type="list" allowBlank="1" showInputMessage="1" showErrorMessage="1" sqref="B10">
      <formula1>測光</formula1>
    </dataValidation>
  </dataValidations>
  <pageMargins left="0.79000000000000015" right="0.79000000000000015" top="0.98" bottom="0.98" header="0.51" footer="0.51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 enableFormatConditionsCalculation="0"/>
  <dimension ref="A1:F51"/>
  <sheetViews>
    <sheetView zoomScale="75" workbookViewId="0">
      <selection activeCell="D50" sqref="D50"/>
    </sheetView>
  </sheetViews>
  <sheetFormatPr baseColWidth="12" defaultColWidth="9" defaultRowHeight="14" x14ac:dyDescent="0.15"/>
  <cols>
    <col min="1" max="16384" width="9" style="1"/>
  </cols>
  <sheetData>
    <row r="1" spans="1:6" ht="18" x14ac:dyDescent="0.15">
      <c r="A1" s="2" t="s">
        <v>169</v>
      </c>
    </row>
    <row r="3" spans="1:6" x14ac:dyDescent="0.15">
      <c r="A3" s="44" t="s">
        <v>105</v>
      </c>
    </row>
    <row r="4" spans="1:6" ht="15.75" customHeight="1" x14ac:dyDescent="0.15">
      <c r="A4" s="497" t="s">
        <v>253</v>
      </c>
      <c r="B4" s="499" t="s">
        <v>120</v>
      </c>
      <c r="C4" s="501" t="s">
        <v>26</v>
      </c>
      <c r="D4" s="501"/>
      <c r="E4" s="501"/>
      <c r="F4" s="502"/>
    </row>
    <row r="5" spans="1:6" x14ac:dyDescent="0.15">
      <c r="A5" s="498"/>
      <c r="B5" s="500"/>
      <c r="C5" s="49">
        <v>6.25</v>
      </c>
      <c r="D5" s="16">
        <v>12.5</v>
      </c>
      <c r="E5" s="49">
        <v>25</v>
      </c>
      <c r="F5" s="16">
        <v>50</v>
      </c>
    </row>
    <row r="6" spans="1:6" x14ac:dyDescent="0.15">
      <c r="A6" s="45">
        <v>0</v>
      </c>
      <c r="B6" s="91">
        <f>AVERAGE('データ処理シート No. 2'!B7:E7)</f>
        <v>1</v>
      </c>
      <c r="C6" s="93">
        <f>AVERAGE('データ処理シート No. 2'!F7:I7)</f>
        <v>1</v>
      </c>
      <c r="D6" s="91">
        <f>AVERAGE('データ処理シート No. 2'!J7:M7)</f>
        <v>1</v>
      </c>
      <c r="E6" s="93">
        <f>AVERAGE('データ処理シート No. 2'!N7:Q7)</f>
        <v>1</v>
      </c>
      <c r="F6" s="91">
        <f>AVERAGE('データ処理シート No. 2'!R7:U7)</f>
        <v>1</v>
      </c>
    </row>
    <row r="7" spans="1:6" x14ac:dyDescent="0.15">
      <c r="A7" s="45">
        <v>2</v>
      </c>
      <c r="B7" s="91">
        <f>AVERAGE('データ処理シート No. 2'!B8:E8)</f>
        <v>0.79991165305407219</v>
      </c>
      <c r="C7" s="93">
        <f>AVERAGE('データ処理シート No. 2'!F8:I8)</f>
        <v>0.98088614001629471</v>
      </c>
      <c r="D7" s="91">
        <f>AVERAGE('データ処理シート No. 2'!J8:M8)</f>
        <v>0.98714846651874832</v>
      </c>
      <c r="E7" s="93">
        <f>AVERAGE('データ処理シート No. 2'!N8:Q8)</f>
        <v>0.98529471135415425</v>
      </c>
      <c r="F7" s="91">
        <f>AVERAGE('データ処理シート No. 2'!R8:U8)</f>
        <v>0.98733577950502083</v>
      </c>
    </row>
    <row r="8" spans="1:6" x14ac:dyDescent="0.15">
      <c r="A8" s="45">
        <v>4</v>
      </c>
      <c r="B8" s="91">
        <f>AVERAGE('データ処理シート No. 2'!B9:E9)</f>
        <v>0.66638622794871238</v>
      </c>
      <c r="C8" s="93">
        <f>AVERAGE('データ処理シート No. 2'!F9:I9)</f>
        <v>0.98179875014817852</v>
      </c>
      <c r="D8" s="91">
        <f>AVERAGE('データ処理シート No. 2'!J9:M9)</f>
        <v>0.98646672240386235</v>
      </c>
      <c r="E8" s="93">
        <f>AVERAGE('データ処理シート No. 2'!N9:Q9)</f>
        <v>0.98585184611260734</v>
      </c>
      <c r="F8" s="91">
        <f>AVERAGE('データ処理シート No. 2'!R9:U9)</f>
        <v>0.98902964859402831</v>
      </c>
    </row>
    <row r="9" spans="1:6" x14ac:dyDescent="0.15">
      <c r="A9" s="45">
        <v>6</v>
      </c>
      <c r="B9" s="91">
        <f>AVERAGE('データ処理シート No. 2'!B10:E10)</f>
        <v>0.51174319861641748</v>
      </c>
      <c r="C9" s="93">
        <f>AVERAGE('データ処理シート No. 2'!F10:I10)</f>
        <v>0.97624123534834861</v>
      </c>
      <c r="D9" s="91">
        <f>AVERAGE('データ処理シート No. 2'!J10:M10)</f>
        <v>0.98650104641860503</v>
      </c>
      <c r="E9" s="93">
        <f>AVERAGE('データ処理シート No. 2'!N10:Q10)</f>
        <v>0.98565783556728181</v>
      </c>
      <c r="F9" s="91">
        <f>AVERAGE('データ処理シート No. 2'!R10:U10)</f>
        <v>0.98666066611189185</v>
      </c>
    </row>
    <row r="10" spans="1:6" x14ac:dyDescent="0.15">
      <c r="A10" s="45">
        <v>8</v>
      </c>
      <c r="B10" s="91">
        <f>AVERAGE('データ処理シート No. 2'!B11:E11)</f>
        <v>0.36222368553936335</v>
      </c>
      <c r="C10" s="93">
        <f>AVERAGE('データ処理シート No. 2'!F11:I11)</f>
        <v>0.96632847172147807</v>
      </c>
      <c r="D10" s="91">
        <f>AVERAGE('データ処理シート No. 2'!J11:M11)</f>
        <v>0.98499549008150433</v>
      </c>
      <c r="E10" s="93">
        <f>AVERAGE('データ処理シート No. 2'!N11:Q11)</f>
        <v>0.98596623540068651</v>
      </c>
      <c r="F10" s="91">
        <f>AVERAGE('データ処理シート No. 2'!R11:U11)</f>
        <v>0.98833315433123214</v>
      </c>
    </row>
    <row r="11" spans="1:6" x14ac:dyDescent="0.15">
      <c r="A11" s="45">
        <v>10</v>
      </c>
      <c r="B11" s="91">
        <f>AVERAGE('データ処理シート No. 2'!B12:E12)</f>
        <v>0.23611109126613056</v>
      </c>
      <c r="C11" s="93">
        <f>AVERAGE('データ処理シート No. 2'!F12:I12)</f>
        <v>0.9324158623451575</v>
      </c>
      <c r="D11" s="91">
        <f>AVERAGE('データ処理シート No. 2'!J12:M12)</f>
        <v>0.98395353873522318</v>
      </c>
      <c r="E11" s="93">
        <f>AVERAGE('データ処理シート No. 2'!N12:Q12)</f>
        <v>0.98637115474485682</v>
      </c>
      <c r="F11" s="91">
        <f>AVERAGE('データ処理シート No. 2'!R12:U12)</f>
        <v>0.98746525065602098</v>
      </c>
    </row>
    <row r="12" spans="1:6" x14ac:dyDescent="0.15">
      <c r="A12" s="45">
        <v>12</v>
      </c>
      <c r="B12" s="91">
        <f>AVERAGE('データ処理シート No. 2'!B13:E13)</f>
        <v>0.14227769547471011</v>
      </c>
      <c r="C12" s="93">
        <f>AVERAGE('データ処理シート No. 2'!F13:I13)</f>
        <v>0.79626728023176796</v>
      </c>
      <c r="D12" s="91">
        <f>AVERAGE('データ処理シート No. 2'!J13:M13)</f>
        <v>0.97842128611004864</v>
      </c>
      <c r="E12" s="93">
        <f>AVERAGE('データ処理シート No. 2'!N13:Q13)</f>
        <v>0.985037407363623</v>
      </c>
      <c r="F12" s="91">
        <f>AVERAGE('データ処理シート No. 2'!R13:U13)</f>
        <v>0.98644586727729311</v>
      </c>
    </row>
    <row r="13" spans="1:6" x14ac:dyDescent="0.15">
      <c r="A13" s="45">
        <v>14</v>
      </c>
      <c r="B13" s="91">
        <f>AVERAGE('データ処理シート No. 2'!B14:E14)</f>
        <v>8.3122733575590468E-2</v>
      </c>
      <c r="C13" s="93">
        <f>AVERAGE('データ処理シート No. 2'!F14:I14)</f>
        <v>0.59743137363658327</v>
      </c>
      <c r="D13" s="91">
        <f>AVERAGE('データ処理シート No. 2'!J14:M14)</f>
        <v>0.97098360000466866</v>
      </c>
      <c r="E13" s="93">
        <f>AVERAGE('データ処理シート No. 2'!N14:Q14)</f>
        <v>0.9838651860791694</v>
      </c>
      <c r="F13" s="91">
        <f>AVERAGE('データ処理シート No. 2'!R14:U14)</f>
        <v>0.98586795143238182</v>
      </c>
    </row>
    <row r="14" spans="1:6" x14ac:dyDescent="0.15">
      <c r="A14" s="45">
        <v>16</v>
      </c>
      <c r="B14" s="91">
        <f>AVERAGE('データ処理シート No. 2'!B15:E15)</f>
        <v>5.2493698999829447E-2</v>
      </c>
      <c r="C14" s="93">
        <f>AVERAGE('データ処理シート No. 2'!F15:I15)</f>
        <v>0.40478408952071471</v>
      </c>
      <c r="D14" s="91">
        <f>AVERAGE('データ処理シート No. 2'!J15:M15)</f>
        <v>0.94553035314671074</v>
      </c>
      <c r="E14" s="93">
        <f>AVERAGE('データ処理シート No. 2'!N15:Q15)</f>
        <v>0.98360791282030946</v>
      </c>
      <c r="F14" s="91">
        <f>AVERAGE('データ処理シート No. 2'!R15:U15)</f>
        <v>0.98625624234008213</v>
      </c>
    </row>
    <row r="15" spans="1:6" x14ac:dyDescent="0.15">
      <c r="A15" s="45">
        <v>18</v>
      </c>
      <c r="B15" s="91">
        <f>AVERAGE('データ処理シート No. 2'!B16:E16)</f>
        <v>3.9385043207835001E-2</v>
      </c>
      <c r="C15" s="93">
        <f>AVERAGE('データ処理シート No. 2'!F16:I16)</f>
        <v>0.24995501930446387</v>
      </c>
      <c r="D15" s="91">
        <f>AVERAGE('データ処理シート No. 2'!J16:M16)</f>
        <v>0.80754209181344128</v>
      </c>
      <c r="E15" s="93">
        <f>AVERAGE('データ処理シート No. 2'!N16:Q16)</f>
        <v>0.98251705529163746</v>
      </c>
      <c r="F15" s="91">
        <f>AVERAGE('データ処理シート No. 2'!R16:U16)</f>
        <v>0.98711391033247153</v>
      </c>
    </row>
    <row r="16" spans="1:6" x14ac:dyDescent="0.15">
      <c r="A16" s="45">
        <v>20</v>
      </c>
      <c r="B16" s="91">
        <f>AVERAGE('データ処理シート No. 2'!B17:E17)</f>
        <v>3.479436248601904E-2</v>
      </c>
      <c r="C16" s="93">
        <f>AVERAGE('データ処理シート No. 2'!F17:I17)</f>
        <v>0.14180538162487616</v>
      </c>
      <c r="D16" s="91">
        <f>AVERAGE('データ処理シート No. 2'!J17:M17)</f>
        <v>0.58717353783271387</v>
      </c>
      <c r="E16" s="93">
        <f>AVERAGE('データ処理シート No. 2'!N17:Q17)</f>
        <v>0.98081093453966328</v>
      </c>
      <c r="F16" s="91">
        <f>AVERAGE('データ処理シート No. 2'!R17:U17)</f>
        <v>0.98618889622665629</v>
      </c>
    </row>
    <row r="17" spans="1:6" x14ac:dyDescent="0.15">
      <c r="A17" s="45">
        <v>22</v>
      </c>
      <c r="B17" s="91">
        <f>AVERAGE('データ処理シート No. 2'!B18:E18)</f>
        <v>3.3087820204787136E-2</v>
      </c>
      <c r="C17" s="93">
        <f>AVERAGE('データ処理シート No. 2'!F18:I18)</f>
        <v>7.8596605356262159E-2</v>
      </c>
      <c r="D17" s="91">
        <f>AVERAGE('データ処理シート No. 2'!J18:M18)</f>
        <v>0.38110054488678941</v>
      </c>
      <c r="E17" s="93">
        <f>AVERAGE('データ処理シート No. 2'!N18:Q18)</f>
        <v>0.97534427112710176</v>
      </c>
      <c r="F17" s="91">
        <f>AVERAGE('データ処理シート No. 2'!R18:U18)</f>
        <v>0.98517438094870802</v>
      </c>
    </row>
    <row r="18" spans="1:6" x14ac:dyDescent="0.15">
      <c r="A18" s="45">
        <v>24</v>
      </c>
      <c r="B18" s="91">
        <f>AVERAGE('データ処理シート No. 2'!B19:E19)</f>
        <v>3.2534370971179213E-2</v>
      </c>
      <c r="C18" s="93">
        <f>AVERAGE('データ処理シート No. 2'!F19:I19)</f>
        <v>4.876808939113076E-2</v>
      </c>
      <c r="D18" s="91">
        <f>AVERAGE('データ処理シート No. 2'!J19:M19)</f>
        <v>0.22362909880585208</v>
      </c>
      <c r="E18" s="93">
        <f>AVERAGE('データ処理シート No. 2'!N19:Q19)</f>
        <v>0.96718748245798569</v>
      </c>
      <c r="F18" s="91">
        <f>AVERAGE('データ処理シート No. 2'!R19:U19)</f>
        <v>0.98454202481318698</v>
      </c>
    </row>
    <row r="19" spans="1:6" x14ac:dyDescent="0.15">
      <c r="A19" s="45">
        <v>26</v>
      </c>
      <c r="B19" s="91">
        <f>AVERAGE('データ処理シート No. 2'!B20:E20)</f>
        <v>3.2303915340696175E-2</v>
      </c>
      <c r="C19" s="93">
        <f>AVERAGE('データ処理シート No. 2'!F20:I20)</f>
        <v>3.7246287365715412E-2</v>
      </c>
      <c r="D19" s="91">
        <f>AVERAGE('データ処理シート No. 2'!J20:M20)</f>
        <v>0.12111978852180989</v>
      </c>
      <c r="E19" s="93">
        <f>AVERAGE('データ処理シート No. 2'!N20:Q20)</f>
        <v>0.94060091287703662</v>
      </c>
      <c r="F19" s="91">
        <f>AVERAGE('データ処理シート No. 2'!R20:U20)</f>
        <v>0.98637527131654212</v>
      </c>
    </row>
    <row r="20" spans="1:6" x14ac:dyDescent="0.15">
      <c r="A20" s="45">
        <v>28</v>
      </c>
      <c r="B20" s="91">
        <f>AVERAGE('データ処理シート No. 2'!B21:E21)</f>
        <v>3.2109642569012532E-2</v>
      </c>
      <c r="C20" s="93">
        <f>AVERAGE('データ処理シート No. 2'!F21:I21)</f>
        <v>3.3365227599081025E-2</v>
      </c>
      <c r="D20" s="91">
        <f>AVERAGE('データ処理シート No. 2'!J21:M21)</f>
        <v>6.6593165981464419E-2</v>
      </c>
      <c r="E20" s="93">
        <f>AVERAGE('データ処理シート No. 2'!N21:Q21)</f>
        <v>0.7805014187727648</v>
      </c>
      <c r="F20" s="91">
        <f>AVERAGE('データ処理シート No. 2'!R21:U21)</f>
        <v>0.98650443806106103</v>
      </c>
    </row>
    <row r="21" spans="1:6" x14ac:dyDescent="0.15">
      <c r="A21" s="45">
        <v>30</v>
      </c>
      <c r="B21" s="91">
        <f>AVERAGE('データ処理シート No. 2'!B22:E22)</f>
        <v>3.1971149706233666E-2</v>
      </c>
      <c r="C21" s="93">
        <f>AVERAGE('データ処理シート No. 2'!F22:I22)</f>
        <v>3.2051930503026051E-2</v>
      </c>
      <c r="D21" s="91">
        <f>AVERAGE('データ処理シート No. 2'!J22:M22)</f>
        <v>4.3242922358022302E-2</v>
      </c>
      <c r="E21" s="93">
        <f>AVERAGE('データ処理シート No. 2'!N22:Q22)</f>
        <v>0.53769807514421186</v>
      </c>
      <c r="F21" s="91">
        <f>AVERAGE('データ処理シート No. 2'!R22:U22)</f>
        <v>0.98491520266189514</v>
      </c>
    </row>
    <row r="22" spans="1:6" x14ac:dyDescent="0.15">
      <c r="A22" s="45">
        <v>32</v>
      </c>
      <c r="B22" s="91">
        <f>AVERAGE('データ処理シート No. 2'!B23:E23)</f>
        <v>3.1934680973544016E-2</v>
      </c>
      <c r="C22" s="93">
        <f>AVERAGE('データ処理シート No. 2'!F23:I23)</f>
        <v>3.1702316438885741E-2</v>
      </c>
      <c r="D22" s="91">
        <f>AVERAGE('データ処理シート No. 2'!J23:M23)</f>
        <v>3.5008191048742351E-2</v>
      </c>
      <c r="E22" s="93">
        <f>AVERAGE('データ処理シート No. 2'!N23:Q23)</f>
        <v>0.32919951959405158</v>
      </c>
      <c r="F22" s="91">
        <f>AVERAGE('データ処理シート No. 2'!R23:U23)</f>
        <v>0.98381646753603769</v>
      </c>
    </row>
    <row r="23" spans="1:6" x14ac:dyDescent="0.15">
      <c r="A23" s="45">
        <v>34</v>
      </c>
      <c r="B23" s="91">
        <f>AVERAGE('データ処理シート No. 2'!B24:E24)</f>
        <v>3.1722745405021575E-2</v>
      </c>
      <c r="C23" s="93">
        <f>AVERAGE('データ処理シート No. 2'!F24:I24)</f>
        <v>3.1427437499959097E-2</v>
      </c>
      <c r="D23" s="91">
        <f>AVERAGE('データ処理シート No. 2'!J24:M24)</f>
        <v>3.2250811254406583E-2</v>
      </c>
      <c r="E23" s="93">
        <f>AVERAGE('データ処理シート No. 2'!N24:Q24)</f>
        <v>0.18166315074279521</v>
      </c>
      <c r="F23" s="91">
        <f>AVERAGE('データ処理シート No. 2'!R24:U24)</f>
        <v>0.98223583453210861</v>
      </c>
    </row>
    <row r="24" spans="1:6" x14ac:dyDescent="0.15">
      <c r="A24" s="45">
        <v>36</v>
      </c>
      <c r="B24" s="91">
        <f>AVERAGE('データ処理シート No. 2'!B25:E25)</f>
        <v>3.1786997533488029E-2</v>
      </c>
      <c r="C24" s="93">
        <f>AVERAGE('データ処理シート No. 2'!F25:I25)</f>
        <v>3.1243802647371983E-2</v>
      </c>
      <c r="D24" s="91">
        <f>AVERAGE('データ処理シート No. 2'!J25:M25)</f>
        <v>3.1469166874310596E-2</v>
      </c>
      <c r="E24" s="93">
        <f>AVERAGE('データ処理シート No. 2'!N25:Q25)</f>
        <v>9.485534921893099E-2</v>
      </c>
      <c r="F24" s="91">
        <f>AVERAGE('データ処理シート No. 2'!R25:U25)</f>
        <v>0.98088664522196622</v>
      </c>
    </row>
    <row r="25" spans="1:6" x14ac:dyDescent="0.15">
      <c r="A25" s="45">
        <v>38</v>
      </c>
      <c r="B25" s="91">
        <f>AVERAGE('データ処理シート No. 2'!B26:E26)</f>
        <v>3.1750254011477491E-2</v>
      </c>
      <c r="C25" s="93">
        <f>AVERAGE('データ処理シート No. 2'!F26:I26)</f>
        <v>3.1261112479603573E-2</v>
      </c>
      <c r="D25" s="91">
        <f>AVERAGE('データ処理シート No. 2'!J26:M26)</f>
        <v>3.1074886481176591E-2</v>
      </c>
      <c r="E25" s="93">
        <f>AVERAGE('データ処理シート No. 2'!N26:Q26)</f>
        <v>5.4213320556445871E-2</v>
      </c>
      <c r="F25" s="91">
        <f>AVERAGE('データ処理シート No. 2'!R26:U26)</f>
        <v>0.97872035992803719</v>
      </c>
    </row>
    <row r="26" spans="1:6" x14ac:dyDescent="0.15">
      <c r="A26" s="45">
        <v>40</v>
      </c>
      <c r="B26" s="91">
        <f>AVERAGE('データ処理シート No. 2'!B27:E27)</f>
        <v>3.1648900677195224E-2</v>
      </c>
      <c r="C26" s="93">
        <f>AVERAGE('データ処理シート No. 2'!F27:I27)</f>
        <v>3.1171065518382203E-2</v>
      </c>
      <c r="D26" s="91">
        <f>AVERAGE('データ処理シート No. 2'!J27:M27)</f>
        <v>3.0963954951454844E-2</v>
      </c>
      <c r="E26" s="93">
        <f>AVERAGE('データ処理シート No. 2'!N27:Q27)</f>
        <v>3.8837937384368998E-2</v>
      </c>
      <c r="F26" s="91">
        <f>AVERAGE('データ処理シート No. 2'!R27:U27)</f>
        <v>0.97236902650629331</v>
      </c>
    </row>
    <row r="27" spans="1:6" x14ac:dyDescent="0.15">
      <c r="A27" s="45">
        <v>42</v>
      </c>
      <c r="B27" s="91">
        <f>AVERAGE('データ処理シート No. 2'!B28:E28)</f>
        <v>3.1546978153572006E-2</v>
      </c>
      <c r="C27" s="93">
        <f>AVERAGE('データ処理シート No. 2'!F28:I28)</f>
        <v>3.1114855450032883E-2</v>
      </c>
      <c r="D27" s="91">
        <f>AVERAGE('データ処理シート No. 2'!J28:M28)</f>
        <v>3.0982170551898957E-2</v>
      </c>
      <c r="E27" s="93">
        <f>AVERAGE('データ処理シート No. 2'!N28:Q28)</f>
        <v>3.3737030992692991E-2</v>
      </c>
      <c r="F27" s="91">
        <f>AVERAGE('データ処理シート No. 2'!R28:U28)</f>
        <v>0.95740192538261182</v>
      </c>
    </row>
    <row r="28" spans="1:6" x14ac:dyDescent="0.15">
      <c r="A28" s="45">
        <v>44</v>
      </c>
      <c r="B28" s="91">
        <f>AVERAGE('データ処理シート No. 2'!B29:E29)</f>
        <v>3.1491908309778993E-2</v>
      </c>
      <c r="C28" s="93">
        <f>AVERAGE('データ処理シート No. 2'!F29:I29)</f>
        <v>3.1060894833953329E-2</v>
      </c>
      <c r="D28" s="91">
        <f>AVERAGE('データ処理シート No. 2'!J29:M29)</f>
        <v>3.0862895471711369E-2</v>
      </c>
      <c r="E28" s="93">
        <f>AVERAGE('データ処理シート No. 2'!N29:Q29)</f>
        <v>3.2270304858219974E-2</v>
      </c>
      <c r="F28" s="91">
        <f>AVERAGE('データ処理シート No. 2'!R29:U29)</f>
        <v>0.87311752780941687</v>
      </c>
    </row>
    <row r="29" spans="1:6" x14ac:dyDescent="0.15">
      <c r="A29" s="45">
        <v>46</v>
      </c>
      <c r="B29" s="91">
        <f>AVERAGE('データ処理シート No. 2'!B30:E30)</f>
        <v>3.1371032060219795E-2</v>
      </c>
      <c r="C29" s="93">
        <f>AVERAGE('データ処理シート No. 2'!F30:I30)</f>
        <v>3.094047582401507E-2</v>
      </c>
      <c r="D29" s="91">
        <f>AVERAGE('データ処理シート No. 2'!J30:M30)</f>
        <v>3.0697026611798135E-2</v>
      </c>
      <c r="E29" s="93">
        <f>AVERAGE('データ処理シート No. 2'!N30:Q30)</f>
        <v>3.1606481067961018E-2</v>
      </c>
      <c r="F29" s="91">
        <f>AVERAGE('データ処理シート No. 2'!R30:U30)</f>
        <v>0.6407772319562226</v>
      </c>
    </row>
    <row r="30" spans="1:6" x14ac:dyDescent="0.15">
      <c r="A30" s="45">
        <v>48</v>
      </c>
      <c r="B30" s="91">
        <f>AVERAGE('データ処理シート No. 2'!B31:E31)</f>
        <v>3.1140233287657991E-2</v>
      </c>
      <c r="C30" s="93">
        <f>AVERAGE('データ処理シート No. 2'!F31:I31)</f>
        <v>3.0940232880484354E-2</v>
      </c>
      <c r="D30" s="91">
        <f>AVERAGE('データ処理シート No. 2'!J31:M31)</f>
        <v>3.0559141091566201E-2</v>
      </c>
      <c r="E30" s="93">
        <f>AVERAGE('データ処理シート No. 2'!N31:Q31)</f>
        <v>3.1348289026985013E-2</v>
      </c>
      <c r="F30" s="91">
        <f>AVERAGE('データ処理シート No. 2'!R31:U31)</f>
        <v>0.40480421867856314</v>
      </c>
    </row>
    <row r="31" spans="1:6" x14ac:dyDescent="0.15">
      <c r="A31" s="45">
        <v>50</v>
      </c>
      <c r="B31" s="91">
        <f>AVERAGE('データ処理シート No. 2'!B32:E32)</f>
        <v>3.1030239188266501E-2</v>
      </c>
      <c r="C31" s="93">
        <f>AVERAGE('データ処理シート No. 2'!F32:I32)</f>
        <v>3.0894647858263367E-2</v>
      </c>
      <c r="D31" s="91">
        <f>AVERAGE('データ処理シート No. 2'!J32:M32)</f>
        <v>3.060485899111292E-2</v>
      </c>
      <c r="E31" s="93">
        <f>AVERAGE('データ処理シート No. 2'!N32:Q32)</f>
        <v>3.1024926721423648E-2</v>
      </c>
      <c r="F31" s="91">
        <f>AVERAGE('データ処理シート No. 2'!R32:U32)</f>
        <v>0.22917469172543728</v>
      </c>
    </row>
    <row r="32" spans="1:6" x14ac:dyDescent="0.15">
      <c r="A32" s="45">
        <v>52</v>
      </c>
      <c r="B32" s="91">
        <f>AVERAGE('データ処理シート No. 2'!B33:E33)</f>
        <v>3.0780361068822336E-2</v>
      </c>
      <c r="C32" s="93">
        <f>AVERAGE('データ処理シート No. 2'!F33:I33)</f>
        <v>3.0794002462943421E-2</v>
      </c>
      <c r="D32" s="91">
        <f>AVERAGE('データ処理シート No. 2'!J33:M33)</f>
        <v>3.055105066467375E-2</v>
      </c>
      <c r="E32" s="93">
        <f>AVERAGE('データ処理シート No. 2'!N33:Q33)</f>
        <v>3.092424683828511E-2</v>
      </c>
      <c r="F32" s="91">
        <f>AVERAGE('データ処理シート No. 2'!R33:U33)</f>
        <v>0.12002270197003544</v>
      </c>
    </row>
    <row r="33" spans="1:6" x14ac:dyDescent="0.15">
      <c r="A33" s="45">
        <v>54</v>
      </c>
      <c r="B33" s="91">
        <f>AVERAGE('データ処理シート No. 2'!B34:E34)</f>
        <v>3.0827193781404402E-2</v>
      </c>
      <c r="C33" s="93">
        <f>AVERAGE('データ処理シート No. 2'!F34:I34)</f>
        <v>3.0646408527014321E-2</v>
      </c>
      <c r="D33" s="91">
        <f>AVERAGE('データ処理シート No. 2'!J34:M34)</f>
        <v>3.0440189902325821E-2</v>
      </c>
      <c r="E33" s="93">
        <f>AVERAGE('データ処理シート No. 2'!N34:Q34)</f>
        <v>3.0785981932057133E-2</v>
      </c>
      <c r="F33" s="91">
        <f>AVERAGE('データ処理シート No. 2'!R34:U34)</f>
        <v>6.4865204235332458E-2</v>
      </c>
    </row>
    <row r="34" spans="1:6" x14ac:dyDescent="0.15">
      <c r="A34" s="45">
        <v>56</v>
      </c>
      <c r="B34" s="91">
        <f>AVERAGE('データ処理シート No. 2'!B35:E35)</f>
        <v>3.0827083292259638E-2</v>
      </c>
      <c r="C34" s="93">
        <f>AVERAGE('データ処理シート No. 2'!F35:I35)</f>
        <v>3.0664439394262347E-2</v>
      </c>
      <c r="D34" s="91">
        <f>AVERAGE('データ処理シート No. 2'!J35:M35)</f>
        <v>3.0375551306669503E-2</v>
      </c>
      <c r="E34" s="93">
        <f>AVERAGE('データ処理シート No. 2'!N35:Q35)</f>
        <v>3.0795009911318123E-2</v>
      </c>
      <c r="F34" s="91">
        <f>AVERAGE('データ処理シート No. 2'!R35:U35)</f>
        <v>4.2232953967342543E-2</v>
      </c>
    </row>
    <row r="35" spans="1:6" x14ac:dyDescent="0.15">
      <c r="A35" s="45">
        <v>58</v>
      </c>
      <c r="B35" s="91">
        <f>AVERAGE('データ処理シート No. 2'!B36:E36)</f>
        <v>3.0614424728714413E-2</v>
      </c>
      <c r="C35" s="93">
        <f>AVERAGE('データ処理シート No. 2'!F36:I36)</f>
        <v>3.0729334246322806E-2</v>
      </c>
      <c r="D35" s="91">
        <f>AVERAGE('データ処理シート No. 2'!J36:M36)</f>
        <v>3.0384440028926082E-2</v>
      </c>
      <c r="E35" s="93">
        <f>AVERAGE('データ処理シート No. 2'!N36:Q36)</f>
        <v>3.064747019428669E-2</v>
      </c>
      <c r="F35" s="91">
        <f>AVERAGE('データ処理シート No. 2'!R36:U36)</f>
        <v>3.4356729517009424E-2</v>
      </c>
    </row>
    <row r="36" spans="1:6" x14ac:dyDescent="0.15">
      <c r="A36" s="45">
        <v>60</v>
      </c>
      <c r="B36" s="91">
        <f>AVERAGE('データ処理シート No. 2'!B37:E37)</f>
        <v>3.0725020249414554E-2</v>
      </c>
      <c r="C36" s="93">
        <f>AVERAGE('データ処理シート No. 2'!F37:I37)</f>
        <v>3.0628338742413663E-2</v>
      </c>
      <c r="D36" s="91">
        <f>AVERAGE('データ処理シート No. 2'!J37:M37)</f>
        <v>3.0357479402254126E-2</v>
      </c>
      <c r="E36" s="93">
        <f>AVERAGE('データ処理シート No. 2'!N37:Q37)</f>
        <v>3.0620166765748722E-2</v>
      </c>
      <c r="F36" s="91">
        <f>AVERAGE('データ処理シート No. 2'!R37:U37)</f>
        <v>3.1828449324823122E-2</v>
      </c>
    </row>
    <row r="37" spans="1:6" x14ac:dyDescent="0.15">
      <c r="A37" s="45">
        <v>62</v>
      </c>
      <c r="B37" s="91">
        <f>AVERAGE('データ処理シート No. 2'!B38:E38)</f>
        <v>3.0651317652625576E-2</v>
      </c>
      <c r="C37" s="93">
        <f>AVERAGE('データ処理シート No. 2'!F38:I38)</f>
        <v>3.0601349026146862E-2</v>
      </c>
      <c r="D37" s="91">
        <f>AVERAGE('データ処理シート No. 2'!J38:M38)</f>
        <v>3.029337529902907E-2</v>
      </c>
      <c r="E37" s="93">
        <f>AVERAGE('データ処理シート No. 2'!N38:Q38)</f>
        <v>3.0545926400749494E-2</v>
      </c>
      <c r="F37" s="91">
        <f>AVERAGE('データ処理シート No. 2'!R38:U38)</f>
        <v>3.1063247539408506E-2</v>
      </c>
    </row>
    <row r="38" spans="1:6" x14ac:dyDescent="0.15">
      <c r="A38" s="45">
        <v>64</v>
      </c>
      <c r="B38" s="91">
        <f>AVERAGE('データ処理シート No. 2'!B39:E39)</f>
        <v>3.0669457861642147E-2</v>
      </c>
      <c r="C38" s="93">
        <f>AVERAGE('データ処理シート No. 2'!F39:I39)</f>
        <v>3.0545138957797539E-2</v>
      </c>
      <c r="D38" s="91">
        <f>AVERAGE('データ処理シート No. 2'!J39:M39)</f>
        <v>3.0246768609538295E-2</v>
      </c>
      <c r="E38" s="93">
        <f>AVERAGE('データ処理シート No. 2'!N39:Q39)</f>
        <v>3.0582975138710479E-2</v>
      </c>
      <c r="F38" s="91">
        <f>AVERAGE('データ処理シート No. 2'!R39:U39)</f>
        <v>3.0758555234115689E-2</v>
      </c>
    </row>
    <row r="39" spans="1:6" x14ac:dyDescent="0.15">
      <c r="A39" s="45">
        <v>66</v>
      </c>
      <c r="B39" s="91">
        <f>AVERAGE('データ処理シート No. 2'!B40:E40)</f>
        <v>3.0577432400227849E-2</v>
      </c>
      <c r="C39" s="93">
        <f>AVERAGE('データ処理シート No. 2'!F40:I40)</f>
        <v>3.0490690453272549E-2</v>
      </c>
      <c r="D39" s="91">
        <f>AVERAGE('データ処理シート No. 2'!J40:M40)</f>
        <v>3.0181926048559689E-2</v>
      </c>
      <c r="E39" s="93">
        <f>AVERAGE('データ処理シート No. 2'!N40:Q40)</f>
        <v>3.042613794730081E-2</v>
      </c>
      <c r="F39" s="91">
        <f>AVERAGE('データ処理シート No. 2'!R40:U40)</f>
        <v>3.0703886941286656E-2</v>
      </c>
    </row>
    <row r="40" spans="1:6" x14ac:dyDescent="0.15">
      <c r="A40" s="45">
        <v>68</v>
      </c>
      <c r="B40" s="91">
        <f>AVERAGE('データ処理シート No. 2'!B41:E41)</f>
        <v>3.0531153313519788E-2</v>
      </c>
      <c r="C40" s="93">
        <f>AVERAGE('データ処理シート No. 2'!F41:I41)</f>
        <v>3.0510060018302688E-2</v>
      </c>
      <c r="D40" s="91">
        <f>AVERAGE('データ処理シート No. 2'!J41:M41)</f>
        <v>3.0145521754876958E-2</v>
      </c>
      <c r="E40" s="93">
        <f>AVERAGE('データ処理シート No. 2'!N41:Q41)</f>
        <v>3.0427052347224422E-2</v>
      </c>
      <c r="F40" s="91">
        <f>AVERAGE('データ処理シート No. 2'!R41:U41)</f>
        <v>3.0611249552541259E-2</v>
      </c>
    </row>
    <row r="41" spans="1:6" x14ac:dyDescent="0.15">
      <c r="A41" s="45">
        <v>70</v>
      </c>
      <c r="B41" s="91">
        <f>AVERAGE('データ処理シート No. 2'!B42:E42)</f>
        <v>3.0522252067290076E-2</v>
      </c>
      <c r="C41" s="93">
        <f>AVERAGE('データ処理シート No. 2'!F42:I42)</f>
        <v>3.0417703869620876E-2</v>
      </c>
      <c r="D41" s="91">
        <f>AVERAGE('データ処理シート No. 2'!J42:M42)</f>
        <v>3.0145568751846971E-2</v>
      </c>
      <c r="E41" s="93">
        <f>AVERAGE('データ処理シート No. 2'!N42:Q42)</f>
        <v>3.0371125392060883E-2</v>
      </c>
      <c r="F41" s="91">
        <f>AVERAGE('データ処理シート No. 2'!R42:U42)</f>
        <v>3.0500830640826471E-2</v>
      </c>
    </row>
    <row r="42" spans="1:6" x14ac:dyDescent="0.15">
      <c r="A42" s="45">
        <v>72</v>
      </c>
      <c r="B42" s="91">
        <f>AVERAGE('データ処理シート No. 2'!B43:E43)</f>
        <v>3.0467052788844574E-2</v>
      </c>
      <c r="C42" s="93">
        <f>AVERAGE('データ処理シート No. 2'!F43:I43)</f>
        <v>3.0333564717103342E-2</v>
      </c>
      <c r="D42" s="91">
        <f>AVERAGE('データ処理シート No. 2'!J43:M43)</f>
        <v>3.0081598390407992E-2</v>
      </c>
      <c r="E42" s="93">
        <f>AVERAGE('データ処理シート No. 2'!N43:Q43)</f>
        <v>3.0343579065721167E-2</v>
      </c>
      <c r="F42" s="91">
        <f>AVERAGE('データ処理シート No. 2'!R43:U43)</f>
        <v>3.055638605736986E-2</v>
      </c>
    </row>
    <row r="43" spans="1:6" x14ac:dyDescent="0.15">
      <c r="A43" s="45">
        <v>74</v>
      </c>
      <c r="B43" s="91">
        <f>AVERAGE('データ処理シート No. 2'!B44:E44)</f>
        <v>3.0457728963208849E-2</v>
      </c>
      <c r="C43" s="93">
        <f>AVERAGE('データ処理シート No. 2'!F44:I44)</f>
        <v>3.0287565848334471E-2</v>
      </c>
      <c r="D43" s="91">
        <f>AVERAGE('データ処理シート No. 2'!J44:M44)</f>
        <v>3.0108773299203299E-2</v>
      </c>
      <c r="E43" s="93">
        <f>AVERAGE('データ処理シート No. 2'!N44:Q44)</f>
        <v>3.027885318760257E-2</v>
      </c>
      <c r="F43" s="91">
        <f>AVERAGE('データ処理シート No. 2'!R44:U44)</f>
        <v>3.0574177946665018E-2</v>
      </c>
    </row>
    <row r="44" spans="1:6" x14ac:dyDescent="0.15">
      <c r="A44" s="45">
        <v>76</v>
      </c>
      <c r="B44" s="91">
        <f>AVERAGE('データ処理シート No. 2'!B45:E45)</f>
        <v>3.0411377710036804E-2</v>
      </c>
      <c r="C44" s="93">
        <f>AVERAGE('データ処理シート No. 2'!F45:I45)</f>
        <v>3.0288047942588204E-2</v>
      </c>
      <c r="D44" s="91">
        <f>AVERAGE('データ処理シート No. 2'!J45:M45)</f>
        <v>3.0053718385947191E-2</v>
      </c>
      <c r="E44" s="93">
        <f>AVERAGE('データ処理シート No. 2'!N45:Q45)</f>
        <v>3.0186715018686736E-2</v>
      </c>
      <c r="F44" s="91">
        <f>AVERAGE('データ処理シート No. 2'!R45:U45)</f>
        <v>3.0529116397797866E-2</v>
      </c>
    </row>
    <row r="45" spans="1:6" x14ac:dyDescent="0.15">
      <c r="A45" s="45">
        <v>78</v>
      </c>
      <c r="B45" s="91">
        <f>AVERAGE('データ処理シート No. 2'!B46:E46)</f>
        <v>3.0356276814426278E-2</v>
      </c>
      <c r="C45" s="93">
        <f>AVERAGE('データ処理シート No. 2'!F46:I46)</f>
        <v>3.0306414611718555E-2</v>
      </c>
      <c r="D45" s="91">
        <f>AVERAGE('データ処理シート No. 2'!J46:M46)</f>
        <v>3.0108719484792316E-2</v>
      </c>
      <c r="E45" s="93">
        <f>AVERAGE('データ処理シート No. 2'!N46:Q46)</f>
        <v>3.0269489214699297E-2</v>
      </c>
      <c r="F45" s="91">
        <f>AVERAGE('データ処理シート No. 2'!R46:U46)</f>
        <v>3.0399097692057078E-2</v>
      </c>
    </row>
    <row r="46" spans="1:6" x14ac:dyDescent="0.15">
      <c r="A46" s="45">
        <v>80</v>
      </c>
      <c r="B46" s="91">
        <f>AVERAGE('データ処理シート No. 2'!B47:E47)</f>
        <v>3.0365047014187994E-2</v>
      </c>
      <c r="C46" s="93">
        <f>AVERAGE('データ処理シート No. 2'!F47:I47)</f>
        <v>3.029745376131578E-2</v>
      </c>
      <c r="D46" s="91">
        <f>AVERAGE('データ処理シート No. 2'!J47:M47)</f>
        <v>2.9906927553054248E-2</v>
      </c>
      <c r="E46" s="93">
        <f>AVERAGE('データ処理シート No. 2'!N47:Q47)</f>
        <v>3.0168443260569125E-2</v>
      </c>
      <c r="F46" s="91">
        <f>AVERAGE('データ処理シート No. 2'!R47:U47)</f>
        <v>3.0436654948388105E-2</v>
      </c>
    </row>
    <row r="47" spans="1:6" x14ac:dyDescent="0.15">
      <c r="A47" s="45">
        <v>82</v>
      </c>
      <c r="B47" s="91">
        <f>AVERAGE('データ処理シート No. 2'!B48:E48)</f>
        <v>3.0309265259941563E-2</v>
      </c>
      <c r="C47" s="93">
        <f>AVERAGE('データ処理シート No. 2'!F48:I48)</f>
        <v>3.0250795594105147E-2</v>
      </c>
      <c r="D47" s="91">
        <f>AVERAGE('データ処理シート No. 2'!J48:M48)</f>
        <v>2.9980321310460276E-2</v>
      </c>
      <c r="E47" s="93">
        <f>AVERAGE('データ処理シート No. 2'!N48:Q48)</f>
        <v>3.0158859796910853E-2</v>
      </c>
      <c r="F47" s="91">
        <f>AVERAGE('データ処理シート No. 2'!R48:U48)</f>
        <v>3.0262015392569168E-2</v>
      </c>
    </row>
    <row r="48" spans="1:6" x14ac:dyDescent="0.15">
      <c r="A48" s="45">
        <v>84</v>
      </c>
      <c r="B48" s="91">
        <f>AVERAGE('データ処理シート No. 2'!B49:E49)</f>
        <v>3.0254483135380456E-2</v>
      </c>
      <c r="C48" s="93">
        <f>AVERAGE('データ処理シート No. 2'!F49:I49)</f>
        <v>3.0223929857966871E-2</v>
      </c>
      <c r="D48" s="91">
        <f>AVERAGE('データ処理シート No. 2'!J49:M49)</f>
        <v>2.9878235799626576E-2</v>
      </c>
      <c r="E48" s="93">
        <f>AVERAGE('データ処理シート No. 2'!N49:Q49)</f>
        <v>3.0168547218762255E-2</v>
      </c>
      <c r="F48" s="91">
        <f>AVERAGE('データ処理シート No. 2'!R49:U49)</f>
        <v>3.0306671756025222E-2</v>
      </c>
    </row>
    <row r="49" spans="1:6" x14ac:dyDescent="0.15">
      <c r="A49" s="45">
        <v>86</v>
      </c>
      <c r="B49" s="91">
        <f>AVERAGE('データ処理シート No. 2'!B50:E50)</f>
        <v>3.0300363423636761E-2</v>
      </c>
      <c r="C49" s="93">
        <f>AVERAGE('データ処理シート No. 2'!F50:I50)</f>
        <v>3.0168866976504748E-2</v>
      </c>
      <c r="D49" s="91">
        <f>AVERAGE('データ処理シート No. 2'!J50:M50)</f>
        <v>2.9869593927340024E-2</v>
      </c>
      <c r="E49" s="93">
        <f>AVERAGE('データ処理シート No. 2'!N50:Q50)</f>
        <v>3.0150032821152171E-2</v>
      </c>
      <c r="F49" s="91">
        <f>AVERAGE('データ処理シート No. 2'!R50:U50)</f>
        <v>3.0280310497159124E-2</v>
      </c>
    </row>
    <row r="50" spans="1:6" x14ac:dyDescent="0.15">
      <c r="A50" s="45">
        <v>88</v>
      </c>
      <c r="B50" s="91">
        <f>AVERAGE('データ処理シート No. 2'!B51:E51)</f>
        <v>3.0319286097755228E-2</v>
      </c>
      <c r="C50" s="93">
        <f>AVERAGE('データ処理シート No. 2'!F51:I51)</f>
        <v>3.0150900354194567E-2</v>
      </c>
      <c r="D50" s="91">
        <f>AVERAGE('データ処理シート No. 2'!J51:M51)</f>
        <v>2.9879118134688066E-2</v>
      </c>
      <c r="E50" s="93">
        <f>AVERAGE('データ処理シート No. 2'!N51:Q51)</f>
        <v>3.0066895048128494E-2</v>
      </c>
      <c r="F50" s="91">
        <f>AVERAGE('データ処理シート No. 2'!R51:U51)</f>
        <v>3.0233394777426502E-2</v>
      </c>
    </row>
    <row r="51" spans="1:6" x14ac:dyDescent="0.15">
      <c r="A51" s="46">
        <v>90</v>
      </c>
      <c r="B51" s="92">
        <f>AVERAGE('データ処理シート No. 2'!B52:E52)</f>
        <v>3.0254123249684569E-2</v>
      </c>
      <c r="C51" s="94">
        <f>AVERAGE('データ処理シート No. 2'!F52:I52)</f>
        <v>3.003997751297232E-2</v>
      </c>
      <c r="D51" s="92">
        <f>AVERAGE('データ処理シート No. 2'!J52:M52)</f>
        <v>2.9787628883742055E-2</v>
      </c>
      <c r="E51" s="94">
        <f>AVERAGE('データ処理シート No. 2'!N52:Q52)</f>
        <v>3.0020946165581191E-2</v>
      </c>
      <c r="F51" s="92">
        <f>AVERAGE('データ処理シート No. 2'!R52:U52)</f>
        <v>3.028961402626704E-2</v>
      </c>
    </row>
  </sheetData>
  <sheetProtection password="BD4D" sheet="1" objects="1" scenarios="1"/>
  <mergeCells count="3">
    <mergeCell ref="A4:A5"/>
    <mergeCell ref="B4:B5"/>
    <mergeCell ref="C4:F4"/>
  </mergeCells>
  <phoneticPr fontId="4"/>
  <pageMargins left="0.7" right="0.7" top="0.75" bottom="0.75" header="0.51200000000000001" footer="0.51200000000000001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 enableFormatConditionsCalculation="0"/>
  <dimension ref="A3:BI51"/>
  <sheetViews>
    <sheetView workbookViewId="0">
      <selection activeCell="B6" sqref="B6:BI51"/>
    </sheetView>
  </sheetViews>
  <sheetFormatPr baseColWidth="12" defaultColWidth="13" defaultRowHeight="14" x14ac:dyDescent="0.15"/>
  <cols>
    <col min="1" max="61" width="7.83203125" style="1" customWidth="1"/>
  </cols>
  <sheetData>
    <row r="3" spans="1:61" x14ac:dyDescent="0.15">
      <c r="A3" s="175"/>
      <c r="B3" s="175" t="s">
        <v>53</v>
      </c>
      <c r="C3" s="175"/>
      <c r="D3" s="175"/>
      <c r="E3" s="175"/>
      <c r="F3" s="175"/>
      <c r="G3" s="175"/>
      <c r="H3" s="175"/>
      <c r="I3" s="175"/>
      <c r="J3" s="175"/>
      <c r="K3" s="175"/>
      <c r="L3" s="175"/>
      <c r="M3" s="175"/>
      <c r="N3" s="175"/>
      <c r="O3" s="175"/>
      <c r="P3" s="175"/>
      <c r="Q3" s="175"/>
      <c r="R3" s="175"/>
      <c r="S3" s="175"/>
      <c r="T3" s="175"/>
      <c r="U3" s="175"/>
      <c r="V3" s="175"/>
      <c r="W3" s="175"/>
      <c r="X3" s="175"/>
      <c r="Y3" s="175"/>
      <c r="Z3" s="175"/>
      <c r="AA3" s="175"/>
      <c r="AB3" s="175"/>
      <c r="AC3" s="175"/>
      <c r="AD3" s="175"/>
      <c r="AE3" s="175"/>
      <c r="AF3" s="175"/>
      <c r="AG3" s="175"/>
      <c r="AH3" s="175"/>
      <c r="AI3" s="175"/>
      <c r="AJ3" s="175"/>
      <c r="AK3" s="175"/>
      <c r="AL3" s="175"/>
      <c r="AM3" s="175"/>
      <c r="AN3" s="175"/>
      <c r="AO3" s="175"/>
      <c r="AP3" s="175"/>
      <c r="AQ3" s="175"/>
      <c r="AR3" s="175"/>
      <c r="AS3" s="175"/>
      <c r="AT3" s="175"/>
      <c r="AU3" s="175"/>
      <c r="AV3" s="175"/>
      <c r="AW3" s="175"/>
      <c r="AX3" s="175"/>
      <c r="AY3" s="175"/>
      <c r="AZ3" s="175"/>
      <c r="BA3" s="175"/>
      <c r="BB3" s="175"/>
      <c r="BC3" s="175"/>
      <c r="BD3" s="175"/>
      <c r="BE3" s="175"/>
      <c r="BF3" s="175"/>
      <c r="BG3" s="175"/>
      <c r="BH3" s="175"/>
      <c r="BI3" s="175"/>
    </row>
    <row r="4" spans="1:61" x14ac:dyDescent="0.15">
      <c r="A4" s="181" t="s">
        <v>54</v>
      </c>
      <c r="B4" s="193" t="s">
        <v>55</v>
      </c>
      <c r="C4" s="193" t="s">
        <v>56</v>
      </c>
      <c r="D4" s="193" t="s">
        <v>57</v>
      </c>
      <c r="E4" s="193" t="s">
        <v>199</v>
      </c>
      <c r="F4" s="193" t="s">
        <v>200</v>
      </c>
      <c r="G4" s="193" t="s">
        <v>201</v>
      </c>
      <c r="H4" s="193" t="s">
        <v>202</v>
      </c>
      <c r="I4" s="193" t="s">
        <v>203</v>
      </c>
      <c r="J4" s="193" t="s">
        <v>204</v>
      </c>
      <c r="K4" s="193" t="s">
        <v>205</v>
      </c>
      <c r="L4" s="193" t="s">
        <v>206</v>
      </c>
      <c r="M4" s="193" t="s">
        <v>207</v>
      </c>
      <c r="N4" s="193" t="s">
        <v>208</v>
      </c>
      <c r="O4" s="193" t="s">
        <v>209</v>
      </c>
      <c r="P4" s="193" t="s">
        <v>210</v>
      </c>
      <c r="Q4" s="193" t="s">
        <v>211</v>
      </c>
      <c r="R4" s="193" t="s">
        <v>212</v>
      </c>
      <c r="S4" s="193" t="s">
        <v>213</v>
      </c>
      <c r="T4" s="193" t="s">
        <v>214</v>
      </c>
      <c r="U4" s="193" t="s">
        <v>215</v>
      </c>
      <c r="V4" s="193" t="s">
        <v>216</v>
      </c>
      <c r="W4" s="193" t="s">
        <v>217</v>
      </c>
      <c r="X4" s="193" t="s">
        <v>218</v>
      </c>
      <c r="Y4" s="193" t="s">
        <v>219</v>
      </c>
      <c r="Z4" s="193" t="s">
        <v>220</v>
      </c>
      <c r="AA4" s="193" t="s">
        <v>221</v>
      </c>
      <c r="AB4" s="193" t="s">
        <v>222</v>
      </c>
      <c r="AC4" s="193" t="s">
        <v>223</v>
      </c>
      <c r="AD4" s="193" t="s">
        <v>224</v>
      </c>
      <c r="AE4" s="193" t="s">
        <v>225</v>
      </c>
      <c r="AF4" s="193" t="s">
        <v>226</v>
      </c>
      <c r="AG4" s="193" t="s">
        <v>227</v>
      </c>
      <c r="AH4" s="193" t="s">
        <v>228</v>
      </c>
      <c r="AI4" s="193" t="s">
        <v>229</v>
      </c>
      <c r="AJ4" s="193" t="s">
        <v>230</v>
      </c>
      <c r="AK4" s="193" t="s">
        <v>231</v>
      </c>
      <c r="AL4" s="193" t="s">
        <v>232</v>
      </c>
      <c r="AM4" s="193" t="s">
        <v>233</v>
      </c>
      <c r="AN4" s="193" t="s">
        <v>234</v>
      </c>
      <c r="AO4" s="193" t="s">
        <v>235</v>
      </c>
      <c r="AP4" s="193" t="s">
        <v>236</v>
      </c>
      <c r="AQ4" s="193" t="s">
        <v>237</v>
      </c>
      <c r="AR4" s="193" t="s">
        <v>238</v>
      </c>
      <c r="AS4" s="193" t="s">
        <v>239</v>
      </c>
      <c r="AT4" s="193" t="s">
        <v>240</v>
      </c>
      <c r="AU4" s="193" t="s">
        <v>241</v>
      </c>
      <c r="AV4" s="193" t="s">
        <v>242</v>
      </c>
      <c r="AW4" s="193" t="s">
        <v>243</v>
      </c>
      <c r="AX4" s="193" t="s">
        <v>244</v>
      </c>
      <c r="AY4" s="193" t="s">
        <v>245</v>
      </c>
      <c r="AZ4" s="193" t="s">
        <v>246</v>
      </c>
      <c r="BA4" s="193" t="s">
        <v>247</v>
      </c>
      <c r="BB4" s="193" t="s">
        <v>108</v>
      </c>
      <c r="BC4" s="193" t="s">
        <v>109</v>
      </c>
      <c r="BD4" s="193" t="s">
        <v>110</v>
      </c>
      <c r="BE4" s="193" t="s">
        <v>111</v>
      </c>
      <c r="BF4" s="193" t="s">
        <v>126</v>
      </c>
      <c r="BG4" s="193" t="s">
        <v>158</v>
      </c>
      <c r="BH4" s="193" t="s">
        <v>159</v>
      </c>
      <c r="BI4" s="193" t="s">
        <v>160</v>
      </c>
    </row>
    <row r="5" spans="1:61" x14ac:dyDescent="0.15">
      <c r="A5" s="43">
        <v>0</v>
      </c>
      <c r="B5" s="206">
        <v>27261</v>
      </c>
      <c r="C5" s="206">
        <v>27178</v>
      </c>
      <c r="D5" s="206">
        <v>27204</v>
      </c>
      <c r="E5" s="206">
        <v>27444</v>
      </c>
      <c r="F5" s="206">
        <v>27383</v>
      </c>
      <c r="G5" s="206">
        <v>27526</v>
      </c>
      <c r="H5" s="206">
        <v>27454</v>
      </c>
      <c r="I5" s="206">
        <v>27261</v>
      </c>
      <c r="J5" s="206">
        <v>27419</v>
      </c>
      <c r="K5" s="206">
        <v>27382</v>
      </c>
      <c r="L5" s="206">
        <v>27201</v>
      </c>
      <c r="M5" s="206">
        <v>27135</v>
      </c>
      <c r="N5" s="206">
        <v>27226</v>
      </c>
      <c r="O5" s="206">
        <v>27095</v>
      </c>
      <c r="P5" s="206">
        <v>27200</v>
      </c>
      <c r="Q5" s="206">
        <v>27073</v>
      </c>
      <c r="R5" s="206">
        <v>27415</v>
      </c>
      <c r="S5" s="206">
        <v>27417</v>
      </c>
      <c r="T5" s="206">
        <v>27295</v>
      </c>
      <c r="U5" s="206">
        <v>27355</v>
      </c>
      <c r="V5" s="206">
        <v>27087</v>
      </c>
      <c r="W5" s="206">
        <v>27230</v>
      </c>
      <c r="X5" s="206">
        <v>27384</v>
      </c>
      <c r="Y5" s="206">
        <v>27804</v>
      </c>
      <c r="Z5" s="206">
        <v>27591</v>
      </c>
      <c r="AA5" s="206">
        <v>27702</v>
      </c>
      <c r="AB5" s="206">
        <v>27375</v>
      </c>
      <c r="AC5" s="206">
        <v>27661</v>
      </c>
      <c r="AD5" s="206">
        <v>27355</v>
      </c>
      <c r="AE5" s="206">
        <v>27496</v>
      </c>
      <c r="AF5" s="206">
        <v>27327</v>
      </c>
      <c r="AG5" s="206">
        <v>27322</v>
      </c>
      <c r="AH5" s="206">
        <v>27593</v>
      </c>
      <c r="AI5" s="206">
        <v>27879</v>
      </c>
      <c r="AJ5" s="206">
        <v>27773</v>
      </c>
      <c r="AK5" s="206">
        <v>27631</v>
      </c>
      <c r="AL5" s="206">
        <v>27287</v>
      </c>
      <c r="AM5" s="206">
        <v>27281</v>
      </c>
      <c r="AN5" s="206">
        <v>27337</v>
      </c>
      <c r="AO5" s="206">
        <v>26969</v>
      </c>
      <c r="AP5" s="206">
        <v>27049</v>
      </c>
      <c r="AQ5" s="206">
        <v>27296</v>
      </c>
      <c r="AR5" s="206">
        <v>27302</v>
      </c>
      <c r="AS5" s="206">
        <v>27361</v>
      </c>
      <c r="AT5" s="206">
        <v>27506</v>
      </c>
      <c r="AU5" s="206">
        <v>27254</v>
      </c>
      <c r="AV5" s="206">
        <v>27511</v>
      </c>
      <c r="AW5" s="206">
        <v>27300</v>
      </c>
      <c r="AX5" s="206">
        <v>27149</v>
      </c>
      <c r="AY5" s="206">
        <v>27141</v>
      </c>
      <c r="AZ5" s="206">
        <v>26824</v>
      </c>
      <c r="BA5" s="206">
        <v>27093</v>
      </c>
      <c r="BB5" s="206">
        <v>26899</v>
      </c>
      <c r="BC5" s="206">
        <v>26940</v>
      </c>
      <c r="BD5" s="206">
        <v>26714</v>
      </c>
      <c r="BE5" s="206">
        <v>27205</v>
      </c>
      <c r="BF5" s="206">
        <v>26901</v>
      </c>
      <c r="BG5" s="206">
        <v>27090</v>
      </c>
      <c r="BH5" s="206">
        <v>26772</v>
      </c>
      <c r="BI5" s="206">
        <v>26909</v>
      </c>
    </row>
    <row r="6" spans="1:61" x14ac:dyDescent="0.15">
      <c r="A6" s="43">
        <v>1</v>
      </c>
      <c r="B6" s="207">
        <v>23349</v>
      </c>
      <c r="C6" s="207">
        <v>26873</v>
      </c>
      <c r="D6" s="207">
        <v>26861</v>
      </c>
      <c r="E6" s="207">
        <v>27183</v>
      </c>
      <c r="F6" s="207">
        <v>26898</v>
      </c>
      <c r="G6" s="207">
        <v>27019</v>
      </c>
      <c r="H6" s="207">
        <v>27084</v>
      </c>
      <c r="I6" s="207">
        <v>26900</v>
      </c>
      <c r="J6" s="207">
        <v>27153</v>
      </c>
      <c r="K6" s="207">
        <v>21628</v>
      </c>
      <c r="L6" s="207">
        <v>26924</v>
      </c>
      <c r="M6" s="207">
        <v>26670</v>
      </c>
      <c r="N6" s="207">
        <v>26749</v>
      </c>
      <c r="O6" s="207">
        <v>26792</v>
      </c>
      <c r="P6" s="207">
        <v>26735</v>
      </c>
      <c r="Q6" s="207">
        <v>26543</v>
      </c>
      <c r="R6" s="207">
        <v>22414</v>
      </c>
      <c r="S6" s="207">
        <v>22383</v>
      </c>
      <c r="T6" s="207">
        <v>22011</v>
      </c>
      <c r="U6" s="207">
        <v>21613</v>
      </c>
      <c r="V6" s="207">
        <v>26772</v>
      </c>
      <c r="W6" s="207">
        <v>26478</v>
      </c>
      <c r="X6" s="207">
        <v>27004</v>
      </c>
      <c r="Y6" s="207">
        <v>27413</v>
      </c>
      <c r="Z6" s="207">
        <v>26621</v>
      </c>
      <c r="AA6" s="207">
        <v>27218</v>
      </c>
      <c r="AB6" s="207">
        <v>22180</v>
      </c>
      <c r="AC6" s="207">
        <v>22212</v>
      </c>
      <c r="AD6" s="207">
        <v>21881</v>
      </c>
      <c r="AE6" s="207">
        <v>21483</v>
      </c>
      <c r="AF6" s="207">
        <v>27058</v>
      </c>
      <c r="AG6" s="207">
        <v>24634</v>
      </c>
      <c r="AH6" s="207">
        <v>27148</v>
      </c>
      <c r="AI6" s="207">
        <v>27446</v>
      </c>
      <c r="AJ6" s="207">
        <v>24607</v>
      </c>
      <c r="AK6" s="207">
        <v>27039</v>
      </c>
      <c r="AL6" s="207">
        <v>21968</v>
      </c>
      <c r="AM6" s="207">
        <v>21780</v>
      </c>
      <c r="AN6" s="207">
        <v>21739</v>
      </c>
      <c r="AO6" s="207">
        <v>21027</v>
      </c>
      <c r="AP6" s="207">
        <v>26428</v>
      </c>
      <c r="AQ6" s="207">
        <v>22854</v>
      </c>
      <c r="AR6" s="207">
        <v>24985</v>
      </c>
      <c r="AS6" s="207">
        <v>26827</v>
      </c>
      <c r="AT6" s="207">
        <v>22589</v>
      </c>
      <c r="AU6" s="207">
        <v>24839</v>
      </c>
      <c r="AV6" s="207">
        <v>21720</v>
      </c>
      <c r="AW6" s="207">
        <v>21587</v>
      </c>
      <c r="AX6" s="207">
        <v>21044</v>
      </c>
      <c r="AY6" s="207">
        <v>20605</v>
      </c>
      <c r="AZ6" s="207">
        <v>21580</v>
      </c>
      <c r="BA6" s="207">
        <v>26757</v>
      </c>
      <c r="BB6" s="207">
        <v>26453</v>
      </c>
      <c r="BC6" s="207">
        <v>26590</v>
      </c>
      <c r="BD6" s="207">
        <v>26168</v>
      </c>
      <c r="BE6" s="207">
        <v>26664</v>
      </c>
      <c r="BF6" s="207">
        <v>26486</v>
      </c>
      <c r="BG6" s="207">
        <v>26646</v>
      </c>
      <c r="BH6" s="207">
        <v>26308</v>
      </c>
      <c r="BI6" s="207">
        <v>20149</v>
      </c>
    </row>
    <row r="7" spans="1:61" x14ac:dyDescent="0.15">
      <c r="A7" s="43">
        <v>2</v>
      </c>
      <c r="B7" s="207">
        <v>19962</v>
      </c>
      <c r="C7" s="207">
        <v>26963</v>
      </c>
      <c r="D7" s="207">
        <v>26934</v>
      </c>
      <c r="E7" s="207">
        <v>27194</v>
      </c>
      <c r="F7" s="207">
        <v>26964</v>
      </c>
      <c r="G7" s="207">
        <v>27065</v>
      </c>
      <c r="H7" s="207">
        <v>27093</v>
      </c>
      <c r="I7" s="207">
        <v>26913</v>
      </c>
      <c r="J7" s="207">
        <v>27206</v>
      </c>
      <c r="K7" s="207">
        <v>18091</v>
      </c>
      <c r="L7" s="207">
        <v>26947</v>
      </c>
      <c r="M7" s="207">
        <v>26793</v>
      </c>
      <c r="N7" s="207">
        <v>26829</v>
      </c>
      <c r="O7" s="207">
        <v>26811</v>
      </c>
      <c r="P7" s="207">
        <v>26788</v>
      </c>
      <c r="Q7" s="207">
        <v>26589</v>
      </c>
      <c r="R7" s="207">
        <v>19001</v>
      </c>
      <c r="S7" s="207">
        <v>18942</v>
      </c>
      <c r="T7" s="207">
        <v>18684</v>
      </c>
      <c r="U7" s="207">
        <v>18123</v>
      </c>
      <c r="V7" s="207">
        <v>26843</v>
      </c>
      <c r="W7" s="207">
        <v>26087</v>
      </c>
      <c r="X7" s="207">
        <v>27056</v>
      </c>
      <c r="Y7" s="207">
        <v>27468</v>
      </c>
      <c r="Z7" s="207">
        <v>26222</v>
      </c>
      <c r="AA7" s="207">
        <v>27190</v>
      </c>
      <c r="AB7" s="207">
        <v>18706</v>
      </c>
      <c r="AC7" s="207">
        <v>18700</v>
      </c>
      <c r="AD7" s="207">
        <v>18382</v>
      </c>
      <c r="AE7" s="207">
        <v>17944</v>
      </c>
      <c r="AF7" s="207">
        <v>27084</v>
      </c>
      <c r="AG7" s="207">
        <v>22466</v>
      </c>
      <c r="AH7" s="207">
        <v>27121</v>
      </c>
      <c r="AI7" s="207">
        <v>27473</v>
      </c>
      <c r="AJ7" s="207">
        <v>22378</v>
      </c>
      <c r="AK7" s="207">
        <v>26945</v>
      </c>
      <c r="AL7" s="207">
        <v>18465</v>
      </c>
      <c r="AM7" s="207">
        <v>18223</v>
      </c>
      <c r="AN7" s="207">
        <v>18181</v>
      </c>
      <c r="AO7" s="207">
        <v>17543</v>
      </c>
      <c r="AP7" s="207">
        <v>26330</v>
      </c>
      <c r="AQ7" s="207">
        <v>19506</v>
      </c>
      <c r="AR7" s="207">
        <v>22663</v>
      </c>
      <c r="AS7" s="207">
        <v>26770</v>
      </c>
      <c r="AT7" s="207">
        <v>19293</v>
      </c>
      <c r="AU7" s="207">
        <v>22368</v>
      </c>
      <c r="AV7" s="207">
        <v>18115</v>
      </c>
      <c r="AW7" s="207">
        <v>17962</v>
      </c>
      <c r="AX7" s="207">
        <v>17420</v>
      </c>
      <c r="AY7" s="207">
        <v>16991</v>
      </c>
      <c r="AZ7" s="207">
        <v>17801</v>
      </c>
      <c r="BA7" s="207">
        <v>26758</v>
      </c>
      <c r="BB7" s="207">
        <v>26419</v>
      </c>
      <c r="BC7" s="207">
        <v>26562</v>
      </c>
      <c r="BD7" s="207">
        <v>26183</v>
      </c>
      <c r="BE7" s="207">
        <v>26637</v>
      </c>
      <c r="BF7" s="207">
        <v>26421</v>
      </c>
      <c r="BG7" s="207">
        <v>26655</v>
      </c>
      <c r="BH7" s="207">
        <v>26348</v>
      </c>
      <c r="BI7" s="207">
        <v>16387</v>
      </c>
    </row>
    <row r="8" spans="1:61" x14ac:dyDescent="0.15">
      <c r="A8" s="43">
        <v>3</v>
      </c>
      <c r="B8" s="207">
        <v>15741</v>
      </c>
      <c r="C8" s="207">
        <v>26869</v>
      </c>
      <c r="D8" s="207">
        <v>26842</v>
      </c>
      <c r="E8" s="207">
        <v>27146</v>
      </c>
      <c r="F8" s="207">
        <v>26793</v>
      </c>
      <c r="G8" s="207">
        <v>26952</v>
      </c>
      <c r="H8" s="207">
        <v>27104</v>
      </c>
      <c r="I8" s="207">
        <v>26907</v>
      </c>
      <c r="J8" s="207">
        <v>27121</v>
      </c>
      <c r="K8" s="207">
        <v>13830</v>
      </c>
      <c r="L8" s="207">
        <v>26996</v>
      </c>
      <c r="M8" s="207">
        <v>26812</v>
      </c>
      <c r="N8" s="207">
        <v>26755</v>
      </c>
      <c r="O8" s="207">
        <v>26794</v>
      </c>
      <c r="P8" s="207">
        <v>26773</v>
      </c>
      <c r="Q8" s="207">
        <v>26488</v>
      </c>
      <c r="R8" s="207">
        <v>14849</v>
      </c>
      <c r="S8" s="207">
        <v>14848</v>
      </c>
      <c r="T8" s="207">
        <v>14536</v>
      </c>
      <c r="U8" s="207">
        <v>13991</v>
      </c>
      <c r="V8" s="207">
        <v>26801</v>
      </c>
      <c r="W8" s="207">
        <v>25278</v>
      </c>
      <c r="X8" s="207">
        <v>26995</v>
      </c>
      <c r="Y8" s="207">
        <v>27436</v>
      </c>
      <c r="Z8" s="207">
        <v>25420</v>
      </c>
      <c r="AA8" s="207">
        <v>27194</v>
      </c>
      <c r="AB8" s="207">
        <v>14510</v>
      </c>
      <c r="AC8" s="207">
        <v>14508</v>
      </c>
      <c r="AD8" s="207">
        <v>14229</v>
      </c>
      <c r="AE8" s="207">
        <v>13717</v>
      </c>
      <c r="AF8" s="207">
        <v>27003</v>
      </c>
      <c r="AG8" s="207">
        <v>19606</v>
      </c>
      <c r="AH8" s="207">
        <v>26710</v>
      </c>
      <c r="AI8" s="207">
        <v>27448</v>
      </c>
      <c r="AJ8" s="207">
        <v>19338</v>
      </c>
      <c r="AK8" s="207">
        <v>26530</v>
      </c>
      <c r="AL8" s="207">
        <v>14330</v>
      </c>
      <c r="AM8" s="207">
        <v>14117</v>
      </c>
      <c r="AN8" s="207">
        <v>14062</v>
      </c>
      <c r="AO8" s="207">
        <v>13410</v>
      </c>
      <c r="AP8" s="207">
        <v>26106</v>
      </c>
      <c r="AQ8" s="207">
        <v>15509</v>
      </c>
      <c r="AR8" s="207">
        <v>19058</v>
      </c>
      <c r="AS8" s="207">
        <v>26501</v>
      </c>
      <c r="AT8" s="207">
        <v>15313</v>
      </c>
      <c r="AU8" s="207">
        <v>18691</v>
      </c>
      <c r="AV8" s="207">
        <v>13893</v>
      </c>
      <c r="AW8" s="207">
        <v>13778</v>
      </c>
      <c r="AX8" s="207">
        <v>13278</v>
      </c>
      <c r="AY8" s="207">
        <v>12857</v>
      </c>
      <c r="AZ8" s="207">
        <v>13615</v>
      </c>
      <c r="BA8" s="207">
        <v>26682</v>
      </c>
      <c r="BB8" s="207">
        <v>26497</v>
      </c>
      <c r="BC8" s="207">
        <v>26586</v>
      </c>
      <c r="BD8" s="207">
        <v>26009</v>
      </c>
      <c r="BE8" s="207">
        <v>26491</v>
      </c>
      <c r="BF8" s="207">
        <v>26437</v>
      </c>
      <c r="BG8" s="207">
        <v>26653</v>
      </c>
      <c r="BH8" s="207">
        <v>26345</v>
      </c>
      <c r="BI8" s="207">
        <v>12295</v>
      </c>
    </row>
    <row r="9" spans="1:61" x14ac:dyDescent="0.15">
      <c r="A9" s="43">
        <v>4</v>
      </c>
      <c r="B9" s="207">
        <v>11428</v>
      </c>
      <c r="C9" s="207">
        <v>26916</v>
      </c>
      <c r="D9" s="207">
        <v>26881</v>
      </c>
      <c r="E9" s="207">
        <v>27111</v>
      </c>
      <c r="F9" s="207">
        <v>26591</v>
      </c>
      <c r="G9" s="207">
        <v>26665</v>
      </c>
      <c r="H9" s="207">
        <v>27040</v>
      </c>
      <c r="I9" s="207">
        <v>26942</v>
      </c>
      <c r="J9" s="207">
        <v>27143</v>
      </c>
      <c r="K9" s="207">
        <v>9760</v>
      </c>
      <c r="L9" s="207">
        <v>26948</v>
      </c>
      <c r="M9" s="207">
        <v>26764</v>
      </c>
      <c r="N9" s="207">
        <v>26767</v>
      </c>
      <c r="O9" s="207">
        <v>26753</v>
      </c>
      <c r="P9" s="207">
        <v>26649</v>
      </c>
      <c r="Q9" s="207">
        <v>26563</v>
      </c>
      <c r="R9" s="207">
        <v>10757</v>
      </c>
      <c r="S9" s="207">
        <v>10752</v>
      </c>
      <c r="T9" s="207">
        <v>10487</v>
      </c>
      <c r="U9" s="207">
        <v>9927</v>
      </c>
      <c r="V9" s="207">
        <v>26880</v>
      </c>
      <c r="W9" s="207">
        <v>24329</v>
      </c>
      <c r="X9" s="207">
        <v>27027</v>
      </c>
      <c r="Y9" s="207">
        <v>27447</v>
      </c>
      <c r="Z9" s="207">
        <v>24431</v>
      </c>
      <c r="AA9" s="207">
        <v>27121</v>
      </c>
      <c r="AB9" s="207">
        <v>10526</v>
      </c>
      <c r="AC9" s="207">
        <v>10458</v>
      </c>
      <c r="AD9" s="207">
        <v>10183</v>
      </c>
      <c r="AE9" s="207">
        <v>9706</v>
      </c>
      <c r="AF9" s="207">
        <v>27085</v>
      </c>
      <c r="AG9" s="207">
        <v>16220</v>
      </c>
      <c r="AH9" s="207">
        <v>25658</v>
      </c>
      <c r="AI9" s="207">
        <v>27423</v>
      </c>
      <c r="AJ9" s="207">
        <v>15896</v>
      </c>
      <c r="AK9" s="207">
        <v>25345</v>
      </c>
      <c r="AL9" s="207">
        <v>10361</v>
      </c>
      <c r="AM9" s="207">
        <v>10133</v>
      </c>
      <c r="AN9" s="207">
        <v>10062</v>
      </c>
      <c r="AO9" s="207">
        <v>9509</v>
      </c>
      <c r="AP9" s="207">
        <v>25790</v>
      </c>
      <c r="AQ9" s="207">
        <v>11529</v>
      </c>
      <c r="AR9" s="207">
        <v>14963</v>
      </c>
      <c r="AS9" s="207">
        <v>26159</v>
      </c>
      <c r="AT9" s="207">
        <v>11377</v>
      </c>
      <c r="AU9" s="207">
        <v>14660</v>
      </c>
      <c r="AV9" s="207">
        <v>9927</v>
      </c>
      <c r="AW9" s="207">
        <v>9812</v>
      </c>
      <c r="AX9" s="207">
        <v>9346</v>
      </c>
      <c r="AY9" s="207">
        <v>9012</v>
      </c>
      <c r="AZ9" s="207">
        <v>9614</v>
      </c>
      <c r="BA9" s="207">
        <v>26739</v>
      </c>
      <c r="BB9" s="207">
        <v>26469</v>
      </c>
      <c r="BC9" s="207">
        <v>26576</v>
      </c>
      <c r="BD9" s="207">
        <v>25717</v>
      </c>
      <c r="BE9" s="207">
        <v>26194</v>
      </c>
      <c r="BF9" s="207">
        <v>26382</v>
      </c>
      <c r="BG9" s="207">
        <v>26641</v>
      </c>
      <c r="BH9" s="207">
        <v>26400</v>
      </c>
      <c r="BI9" s="207">
        <v>8472</v>
      </c>
    </row>
    <row r="10" spans="1:61" x14ac:dyDescent="0.15">
      <c r="A10" s="43">
        <v>5</v>
      </c>
      <c r="B10" s="207">
        <v>7644</v>
      </c>
      <c r="C10" s="207">
        <v>26894</v>
      </c>
      <c r="D10" s="207">
        <v>26932</v>
      </c>
      <c r="E10" s="207">
        <v>27105</v>
      </c>
      <c r="F10" s="207">
        <v>25905</v>
      </c>
      <c r="G10" s="207">
        <v>25981</v>
      </c>
      <c r="H10" s="207">
        <v>27007</v>
      </c>
      <c r="I10" s="207">
        <v>26923</v>
      </c>
      <c r="J10" s="207">
        <v>27161</v>
      </c>
      <c r="K10" s="207">
        <v>6319</v>
      </c>
      <c r="L10" s="207">
        <v>26921</v>
      </c>
      <c r="M10" s="207">
        <v>26696</v>
      </c>
      <c r="N10" s="207">
        <v>26802</v>
      </c>
      <c r="O10" s="207">
        <v>26813</v>
      </c>
      <c r="P10" s="207">
        <v>26652</v>
      </c>
      <c r="Q10" s="207">
        <v>26547</v>
      </c>
      <c r="R10" s="207">
        <v>7161</v>
      </c>
      <c r="S10" s="207">
        <v>7215</v>
      </c>
      <c r="T10" s="207">
        <v>6973</v>
      </c>
      <c r="U10" s="207">
        <v>6507</v>
      </c>
      <c r="V10" s="207">
        <v>26893</v>
      </c>
      <c r="W10" s="207">
        <v>23077</v>
      </c>
      <c r="X10" s="207">
        <v>27054</v>
      </c>
      <c r="Y10" s="207">
        <v>27433</v>
      </c>
      <c r="Z10" s="207">
        <v>23069</v>
      </c>
      <c r="AA10" s="207">
        <v>27202</v>
      </c>
      <c r="AB10" s="207">
        <v>7031</v>
      </c>
      <c r="AC10" s="207">
        <v>6957</v>
      </c>
      <c r="AD10" s="207">
        <v>6757</v>
      </c>
      <c r="AE10" s="207">
        <v>6325</v>
      </c>
      <c r="AF10" s="207">
        <v>26972</v>
      </c>
      <c r="AG10" s="207">
        <v>12772</v>
      </c>
      <c r="AH10" s="207">
        <v>23724</v>
      </c>
      <c r="AI10" s="207">
        <v>27374</v>
      </c>
      <c r="AJ10" s="207">
        <v>12445</v>
      </c>
      <c r="AK10" s="207">
        <v>23434</v>
      </c>
      <c r="AL10" s="207">
        <v>6943</v>
      </c>
      <c r="AM10" s="207">
        <v>6719</v>
      </c>
      <c r="AN10" s="207">
        <v>6639</v>
      </c>
      <c r="AO10" s="207">
        <v>6182</v>
      </c>
      <c r="AP10" s="207">
        <v>25386</v>
      </c>
      <c r="AQ10" s="207">
        <v>7985</v>
      </c>
      <c r="AR10" s="207">
        <v>10983</v>
      </c>
      <c r="AS10" s="207">
        <v>25734</v>
      </c>
      <c r="AT10" s="207">
        <v>7845</v>
      </c>
      <c r="AU10" s="207">
        <v>10690</v>
      </c>
      <c r="AV10" s="207">
        <v>6555</v>
      </c>
      <c r="AW10" s="207">
        <v>6477</v>
      </c>
      <c r="AX10" s="207">
        <v>6094</v>
      </c>
      <c r="AY10" s="207">
        <v>5760</v>
      </c>
      <c r="AZ10" s="207">
        <v>6283</v>
      </c>
      <c r="BA10" s="207">
        <v>26726</v>
      </c>
      <c r="BB10" s="207">
        <v>26465</v>
      </c>
      <c r="BC10" s="207">
        <v>26508</v>
      </c>
      <c r="BD10" s="207">
        <v>24585</v>
      </c>
      <c r="BE10" s="207">
        <v>25014</v>
      </c>
      <c r="BF10" s="207">
        <v>26376</v>
      </c>
      <c r="BG10" s="207">
        <v>26657</v>
      </c>
      <c r="BH10" s="207">
        <v>26324</v>
      </c>
      <c r="BI10" s="207">
        <v>5356</v>
      </c>
    </row>
    <row r="11" spans="1:61" x14ac:dyDescent="0.15">
      <c r="A11" s="43">
        <v>6</v>
      </c>
      <c r="B11" s="207">
        <v>4692</v>
      </c>
      <c r="C11" s="207">
        <v>26892</v>
      </c>
      <c r="D11" s="207">
        <v>26899</v>
      </c>
      <c r="E11" s="207">
        <v>26996</v>
      </c>
      <c r="F11" s="207">
        <v>22769</v>
      </c>
      <c r="G11" s="207">
        <v>22573</v>
      </c>
      <c r="H11" s="207">
        <v>26842</v>
      </c>
      <c r="I11" s="207">
        <v>26841</v>
      </c>
      <c r="J11" s="207">
        <v>27097</v>
      </c>
      <c r="K11" s="207">
        <v>3778</v>
      </c>
      <c r="L11" s="207">
        <v>26920</v>
      </c>
      <c r="M11" s="207">
        <v>26546</v>
      </c>
      <c r="N11" s="207">
        <v>26848</v>
      </c>
      <c r="O11" s="207">
        <v>26841</v>
      </c>
      <c r="P11" s="207">
        <v>26515</v>
      </c>
      <c r="Q11" s="207">
        <v>26541</v>
      </c>
      <c r="R11" s="207">
        <v>4433</v>
      </c>
      <c r="S11" s="207">
        <v>4447</v>
      </c>
      <c r="T11" s="207">
        <v>4295</v>
      </c>
      <c r="U11" s="207">
        <v>3926</v>
      </c>
      <c r="V11" s="207">
        <v>26893</v>
      </c>
      <c r="W11" s="207">
        <v>21559</v>
      </c>
      <c r="X11" s="207">
        <v>27026</v>
      </c>
      <c r="Y11" s="207">
        <v>27427</v>
      </c>
      <c r="Z11" s="207">
        <v>21569</v>
      </c>
      <c r="AA11" s="207">
        <v>27084</v>
      </c>
      <c r="AB11" s="207">
        <v>4351</v>
      </c>
      <c r="AC11" s="207">
        <v>4273</v>
      </c>
      <c r="AD11" s="207">
        <v>4139</v>
      </c>
      <c r="AE11" s="207">
        <v>3799</v>
      </c>
      <c r="AF11" s="207">
        <v>26991</v>
      </c>
      <c r="AG11" s="207">
        <v>9590</v>
      </c>
      <c r="AH11" s="207">
        <v>20894</v>
      </c>
      <c r="AI11" s="207">
        <v>27440</v>
      </c>
      <c r="AJ11" s="207">
        <v>9282</v>
      </c>
      <c r="AK11" s="207">
        <v>20608</v>
      </c>
      <c r="AL11" s="207">
        <v>4290</v>
      </c>
      <c r="AM11" s="207">
        <v>4117</v>
      </c>
      <c r="AN11" s="207">
        <v>4057</v>
      </c>
      <c r="AO11" s="207">
        <v>3726</v>
      </c>
      <c r="AP11" s="207">
        <v>24695</v>
      </c>
      <c r="AQ11" s="207">
        <v>5162</v>
      </c>
      <c r="AR11" s="207">
        <v>7585</v>
      </c>
      <c r="AS11" s="207">
        <v>25049</v>
      </c>
      <c r="AT11" s="207">
        <v>5066</v>
      </c>
      <c r="AU11" s="207">
        <v>7325</v>
      </c>
      <c r="AV11" s="207">
        <v>4005</v>
      </c>
      <c r="AW11" s="207">
        <v>3947</v>
      </c>
      <c r="AX11" s="207">
        <v>3678</v>
      </c>
      <c r="AY11" s="207">
        <v>3448</v>
      </c>
      <c r="AZ11" s="207">
        <v>3802</v>
      </c>
      <c r="BA11" s="207">
        <v>26701</v>
      </c>
      <c r="BB11" s="207">
        <v>26440</v>
      </c>
      <c r="BC11" s="207">
        <v>26351</v>
      </c>
      <c r="BD11" s="207">
        <v>20460</v>
      </c>
      <c r="BE11" s="207">
        <v>20883</v>
      </c>
      <c r="BF11" s="207">
        <v>26206</v>
      </c>
      <c r="BG11" s="207">
        <v>26652</v>
      </c>
      <c r="BH11" s="207">
        <v>26304</v>
      </c>
      <c r="BI11" s="207">
        <v>3156</v>
      </c>
    </row>
    <row r="12" spans="1:61" x14ac:dyDescent="0.15">
      <c r="A12" s="43">
        <v>7</v>
      </c>
      <c r="B12" s="207">
        <v>2720</v>
      </c>
      <c r="C12" s="207">
        <v>26838</v>
      </c>
      <c r="D12" s="207">
        <v>26887</v>
      </c>
      <c r="E12" s="207">
        <v>26760</v>
      </c>
      <c r="F12" s="207">
        <v>17379</v>
      </c>
      <c r="G12" s="207">
        <v>17111</v>
      </c>
      <c r="H12" s="207">
        <v>26706</v>
      </c>
      <c r="I12" s="207">
        <v>26831</v>
      </c>
      <c r="J12" s="207">
        <v>27071</v>
      </c>
      <c r="K12" s="207">
        <v>2196</v>
      </c>
      <c r="L12" s="207">
        <v>26904</v>
      </c>
      <c r="M12" s="207">
        <v>26457</v>
      </c>
      <c r="N12" s="207">
        <v>26877</v>
      </c>
      <c r="O12" s="207">
        <v>26819</v>
      </c>
      <c r="P12" s="207">
        <v>26388</v>
      </c>
      <c r="Q12" s="207">
        <v>26540</v>
      </c>
      <c r="R12" s="207">
        <v>2608</v>
      </c>
      <c r="S12" s="207">
        <v>2628</v>
      </c>
      <c r="T12" s="207">
        <v>2531</v>
      </c>
      <c r="U12" s="207">
        <v>2274</v>
      </c>
      <c r="V12" s="207">
        <v>26780</v>
      </c>
      <c r="W12" s="207">
        <v>19768</v>
      </c>
      <c r="X12" s="207">
        <v>26971</v>
      </c>
      <c r="Y12" s="207">
        <v>27412</v>
      </c>
      <c r="Z12" s="207">
        <v>19833</v>
      </c>
      <c r="AA12" s="207">
        <v>27062</v>
      </c>
      <c r="AB12" s="207">
        <v>2564</v>
      </c>
      <c r="AC12" s="207">
        <v>2513</v>
      </c>
      <c r="AD12" s="207">
        <v>2421</v>
      </c>
      <c r="AE12" s="207">
        <v>2210</v>
      </c>
      <c r="AF12" s="207">
        <v>26980</v>
      </c>
      <c r="AG12" s="207">
        <v>6861</v>
      </c>
      <c r="AH12" s="207">
        <v>17634</v>
      </c>
      <c r="AI12" s="207">
        <v>27450</v>
      </c>
      <c r="AJ12" s="207">
        <v>6567</v>
      </c>
      <c r="AK12" s="207">
        <v>17271</v>
      </c>
      <c r="AL12" s="207">
        <v>2537</v>
      </c>
      <c r="AM12" s="207">
        <v>2419</v>
      </c>
      <c r="AN12" s="207">
        <v>2391</v>
      </c>
      <c r="AO12" s="207">
        <v>2185</v>
      </c>
      <c r="AP12" s="207">
        <v>23674</v>
      </c>
      <c r="AQ12" s="207">
        <v>3171</v>
      </c>
      <c r="AR12" s="207">
        <v>4895</v>
      </c>
      <c r="AS12" s="207">
        <v>24048</v>
      </c>
      <c r="AT12" s="207">
        <v>3114</v>
      </c>
      <c r="AU12" s="207">
        <v>4672</v>
      </c>
      <c r="AV12" s="207">
        <v>2362</v>
      </c>
      <c r="AW12" s="207">
        <v>2332</v>
      </c>
      <c r="AX12" s="207">
        <v>2169</v>
      </c>
      <c r="AY12" s="207">
        <v>2018</v>
      </c>
      <c r="AZ12" s="207">
        <v>2226</v>
      </c>
      <c r="BA12" s="207">
        <v>26727</v>
      </c>
      <c r="BB12" s="207">
        <v>26421</v>
      </c>
      <c r="BC12" s="207">
        <v>26167</v>
      </c>
      <c r="BD12" s="207">
        <v>15125</v>
      </c>
      <c r="BE12" s="207">
        <v>15432</v>
      </c>
      <c r="BF12" s="207">
        <v>25954</v>
      </c>
      <c r="BG12" s="207">
        <v>26566</v>
      </c>
      <c r="BH12" s="207">
        <v>26295</v>
      </c>
      <c r="BI12" s="207">
        <v>1871</v>
      </c>
    </row>
    <row r="13" spans="1:61" x14ac:dyDescent="0.15">
      <c r="A13" s="43">
        <v>8</v>
      </c>
      <c r="B13" s="207">
        <v>1645</v>
      </c>
      <c r="C13" s="207">
        <v>26897</v>
      </c>
      <c r="D13" s="207">
        <v>26814</v>
      </c>
      <c r="E13" s="207">
        <v>26262</v>
      </c>
      <c r="F13" s="207">
        <v>11939</v>
      </c>
      <c r="G13" s="207">
        <v>11660</v>
      </c>
      <c r="H13" s="207">
        <v>26105</v>
      </c>
      <c r="I13" s="207">
        <v>26866</v>
      </c>
      <c r="J13" s="207">
        <v>27077</v>
      </c>
      <c r="K13" s="207">
        <v>1391</v>
      </c>
      <c r="L13" s="207">
        <v>26947</v>
      </c>
      <c r="M13" s="207">
        <v>26264</v>
      </c>
      <c r="N13" s="207">
        <v>26786</v>
      </c>
      <c r="O13" s="207">
        <v>26802</v>
      </c>
      <c r="P13" s="207">
        <v>26204</v>
      </c>
      <c r="Q13" s="207">
        <v>26471</v>
      </c>
      <c r="R13" s="207">
        <v>1620</v>
      </c>
      <c r="S13" s="207">
        <v>1610</v>
      </c>
      <c r="T13" s="207">
        <v>1567</v>
      </c>
      <c r="U13" s="207">
        <v>1417</v>
      </c>
      <c r="V13" s="207">
        <v>26815</v>
      </c>
      <c r="W13" s="207">
        <v>17894</v>
      </c>
      <c r="X13" s="207">
        <v>26996</v>
      </c>
      <c r="Y13" s="207">
        <v>27370</v>
      </c>
      <c r="Z13" s="207">
        <v>17935</v>
      </c>
      <c r="AA13" s="207">
        <v>27075</v>
      </c>
      <c r="AB13" s="207">
        <v>1579</v>
      </c>
      <c r="AC13" s="207">
        <v>1542</v>
      </c>
      <c r="AD13" s="207">
        <v>1503</v>
      </c>
      <c r="AE13" s="207">
        <v>1399</v>
      </c>
      <c r="AF13" s="207">
        <v>26974</v>
      </c>
      <c r="AG13" s="207">
        <v>4732</v>
      </c>
      <c r="AH13" s="207">
        <v>14122</v>
      </c>
      <c r="AI13" s="207">
        <v>27404</v>
      </c>
      <c r="AJ13" s="207">
        <v>4472</v>
      </c>
      <c r="AK13" s="207">
        <v>13791</v>
      </c>
      <c r="AL13" s="207">
        <v>1573</v>
      </c>
      <c r="AM13" s="207">
        <v>1514</v>
      </c>
      <c r="AN13" s="207">
        <v>1487</v>
      </c>
      <c r="AO13" s="207">
        <v>1387</v>
      </c>
      <c r="AP13" s="207">
        <v>22097</v>
      </c>
      <c r="AQ13" s="207">
        <v>1952</v>
      </c>
      <c r="AR13" s="207">
        <v>3017</v>
      </c>
      <c r="AS13" s="207">
        <v>22426</v>
      </c>
      <c r="AT13" s="207">
        <v>1941</v>
      </c>
      <c r="AU13" s="207">
        <v>2880</v>
      </c>
      <c r="AV13" s="207">
        <v>1477</v>
      </c>
      <c r="AW13" s="207">
        <v>1462</v>
      </c>
      <c r="AX13" s="207">
        <v>1394</v>
      </c>
      <c r="AY13" s="207">
        <v>1302</v>
      </c>
      <c r="AZ13" s="207">
        <v>1414</v>
      </c>
      <c r="BA13" s="207">
        <v>26676</v>
      </c>
      <c r="BB13" s="207">
        <v>26426</v>
      </c>
      <c r="BC13" s="207">
        <v>25359</v>
      </c>
      <c r="BD13" s="207">
        <v>10130</v>
      </c>
      <c r="BE13" s="207">
        <v>10347</v>
      </c>
      <c r="BF13" s="207">
        <v>25099</v>
      </c>
      <c r="BG13" s="207">
        <v>26571</v>
      </c>
      <c r="BH13" s="207">
        <v>26323</v>
      </c>
      <c r="BI13" s="207">
        <v>1241</v>
      </c>
    </row>
    <row r="14" spans="1:61" x14ac:dyDescent="0.15">
      <c r="A14" s="43">
        <v>9</v>
      </c>
      <c r="B14" s="207">
        <v>1149</v>
      </c>
      <c r="C14" s="207">
        <v>26891</v>
      </c>
      <c r="D14" s="207">
        <v>26834</v>
      </c>
      <c r="E14" s="207">
        <v>23114</v>
      </c>
      <c r="F14" s="207">
        <v>7452</v>
      </c>
      <c r="G14" s="207">
        <v>7235</v>
      </c>
      <c r="H14" s="207">
        <v>22649</v>
      </c>
      <c r="I14" s="207">
        <v>26805</v>
      </c>
      <c r="J14" s="207">
        <v>27152</v>
      </c>
      <c r="K14" s="207">
        <v>1059</v>
      </c>
      <c r="L14" s="207">
        <v>26873</v>
      </c>
      <c r="M14" s="207">
        <v>26087</v>
      </c>
      <c r="N14" s="207">
        <v>26790</v>
      </c>
      <c r="O14" s="207">
        <v>26782</v>
      </c>
      <c r="P14" s="207">
        <v>26018</v>
      </c>
      <c r="Q14" s="207">
        <v>26526</v>
      </c>
      <c r="R14" s="207">
        <v>1155</v>
      </c>
      <c r="S14" s="207">
        <v>1148</v>
      </c>
      <c r="T14" s="207">
        <v>1135</v>
      </c>
      <c r="U14" s="207">
        <v>1049</v>
      </c>
      <c r="V14" s="207">
        <v>26847</v>
      </c>
      <c r="W14" s="207">
        <v>15990</v>
      </c>
      <c r="X14" s="207">
        <v>26836</v>
      </c>
      <c r="Y14" s="207">
        <v>27372</v>
      </c>
      <c r="Z14" s="207">
        <v>15941</v>
      </c>
      <c r="AA14" s="207">
        <v>26992</v>
      </c>
      <c r="AB14" s="207">
        <v>1136</v>
      </c>
      <c r="AC14" s="207">
        <v>1113</v>
      </c>
      <c r="AD14" s="207">
        <v>1091</v>
      </c>
      <c r="AE14" s="207">
        <v>1049</v>
      </c>
      <c r="AF14" s="207">
        <v>27012</v>
      </c>
      <c r="AG14" s="207">
        <v>3175</v>
      </c>
      <c r="AH14" s="207">
        <v>10904</v>
      </c>
      <c r="AI14" s="207">
        <v>27377</v>
      </c>
      <c r="AJ14" s="207">
        <v>2977</v>
      </c>
      <c r="AK14" s="207">
        <v>10575</v>
      </c>
      <c r="AL14" s="207">
        <v>1131</v>
      </c>
      <c r="AM14" s="207">
        <v>1094</v>
      </c>
      <c r="AN14" s="207">
        <v>1082</v>
      </c>
      <c r="AO14" s="207">
        <v>1051</v>
      </c>
      <c r="AP14" s="207">
        <v>19904</v>
      </c>
      <c r="AQ14" s="207">
        <v>1321</v>
      </c>
      <c r="AR14" s="207">
        <v>1887</v>
      </c>
      <c r="AS14" s="207">
        <v>20194</v>
      </c>
      <c r="AT14" s="207">
        <v>1330</v>
      </c>
      <c r="AU14" s="207">
        <v>1789</v>
      </c>
      <c r="AV14" s="207">
        <v>1082</v>
      </c>
      <c r="AW14" s="207">
        <v>1080</v>
      </c>
      <c r="AX14" s="207">
        <v>1049</v>
      </c>
      <c r="AY14" s="207">
        <v>1008</v>
      </c>
      <c r="AZ14" s="207">
        <v>1066</v>
      </c>
      <c r="BA14" s="207">
        <v>26716</v>
      </c>
      <c r="BB14" s="207">
        <v>26355</v>
      </c>
      <c r="BC14" s="207">
        <v>21206</v>
      </c>
      <c r="BD14" s="207">
        <v>6198</v>
      </c>
      <c r="BE14" s="207">
        <v>6334</v>
      </c>
      <c r="BF14" s="207">
        <v>20870</v>
      </c>
      <c r="BG14" s="207">
        <v>26565</v>
      </c>
      <c r="BH14" s="207">
        <v>26308</v>
      </c>
      <c r="BI14" s="207">
        <v>995</v>
      </c>
    </row>
    <row r="15" spans="1:61" x14ac:dyDescent="0.15">
      <c r="A15" s="43">
        <v>10</v>
      </c>
      <c r="B15" s="207">
        <v>976</v>
      </c>
      <c r="C15" s="207">
        <v>26888</v>
      </c>
      <c r="D15" s="207">
        <v>26768</v>
      </c>
      <c r="E15" s="207">
        <v>17110</v>
      </c>
      <c r="F15" s="207">
        <v>4246</v>
      </c>
      <c r="G15" s="207">
        <v>4094</v>
      </c>
      <c r="H15" s="207">
        <v>16538</v>
      </c>
      <c r="I15" s="207">
        <v>26776</v>
      </c>
      <c r="J15" s="207">
        <v>27120</v>
      </c>
      <c r="K15" s="207">
        <v>940</v>
      </c>
      <c r="L15" s="207">
        <v>26833</v>
      </c>
      <c r="M15" s="207">
        <v>25750</v>
      </c>
      <c r="N15" s="207">
        <v>26818</v>
      </c>
      <c r="O15" s="207">
        <v>26796</v>
      </c>
      <c r="P15" s="207">
        <v>25756</v>
      </c>
      <c r="Q15" s="207">
        <v>26550</v>
      </c>
      <c r="R15" s="207">
        <v>973</v>
      </c>
      <c r="S15" s="207">
        <v>964</v>
      </c>
      <c r="T15" s="207">
        <v>969</v>
      </c>
      <c r="U15" s="207">
        <v>912</v>
      </c>
      <c r="V15" s="207">
        <v>26833</v>
      </c>
      <c r="W15" s="207">
        <v>13993</v>
      </c>
      <c r="X15" s="207">
        <v>26734</v>
      </c>
      <c r="Y15" s="207">
        <v>27382</v>
      </c>
      <c r="Z15" s="207">
        <v>13963</v>
      </c>
      <c r="AA15" s="207">
        <v>26801</v>
      </c>
      <c r="AB15" s="207">
        <v>956</v>
      </c>
      <c r="AC15" s="207">
        <v>944</v>
      </c>
      <c r="AD15" s="207">
        <v>936</v>
      </c>
      <c r="AE15" s="207">
        <v>921</v>
      </c>
      <c r="AF15" s="207">
        <v>26989</v>
      </c>
      <c r="AG15" s="207">
        <v>2137</v>
      </c>
      <c r="AH15" s="207">
        <v>8013</v>
      </c>
      <c r="AI15" s="207">
        <v>27337</v>
      </c>
      <c r="AJ15" s="207">
        <v>2020</v>
      </c>
      <c r="AK15" s="207">
        <v>7728</v>
      </c>
      <c r="AL15" s="207">
        <v>959</v>
      </c>
      <c r="AM15" s="207">
        <v>935</v>
      </c>
      <c r="AN15" s="207">
        <v>932</v>
      </c>
      <c r="AO15" s="207">
        <v>922</v>
      </c>
      <c r="AP15" s="207">
        <v>17083</v>
      </c>
      <c r="AQ15" s="207">
        <v>1043</v>
      </c>
      <c r="AR15" s="207">
        <v>1302</v>
      </c>
      <c r="AS15" s="207">
        <v>17440</v>
      </c>
      <c r="AT15" s="207">
        <v>1053</v>
      </c>
      <c r="AU15" s="207">
        <v>1238</v>
      </c>
      <c r="AV15" s="207">
        <v>932</v>
      </c>
      <c r="AW15" s="207">
        <v>936</v>
      </c>
      <c r="AX15" s="207">
        <v>922</v>
      </c>
      <c r="AY15" s="207">
        <v>899</v>
      </c>
      <c r="AZ15" s="207">
        <v>936</v>
      </c>
      <c r="BA15" s="207">
        <v>26704</v>
      </c>
      <c r="BB15" s="207">
        <v>26308</v>
      </c>
      <c r="BC15" s="207">
        <v>15282</v>
      </c>
      <c r="BD15" s="207">
        <v>3515</v>
      </c>
      <c r="BE15" s="207">
        <v>3587</v>
      </c>
      <c r="BF15" s="207">
        <v>14946</v>
      </c>
      <c r="BG15" s="207">
        <v>26522</v>
      </c>
      <c r="BH15" s="207">
        <v>26255</v>
      </c>
      <c r="BI15" s="207">
        <v>919</v>
      </c>
    </row>
    <row r="16" spans="1:61" x14ac:dyDescent="0.15">
      <c r="A16" s="43">
        <v>11</v>
      </c>
      <c r="B16" s="207">
        <v>913</v>
      </c>
      <c r="C16" s="207">
        <v>26860</v>
      </c>
      <c r="D16" s="207">
        <v>26686</v>
      </c>
      <c r="E16" s="207">
        <v>11232</v>
      </c>
      <c r="F16" s="207">
        <v>2333</v>
      </c>
      <c r="G16" s="207">
        <v>2248</v>
      </c>
      <c r="H16" s="207">
        <v>10749</v>
      </c>
      <c r="I16" s="207">
        <v>26593</v>
      </c>
      <c r="J16" s="207">
        <v>27082</v>
      </c>
      <c r="K16" s="207">
        <v>902</v>
      </c>
      <c r="L16" s="207">
        <v>26871</v>
      </c>
      <c r="M16" s="207">
        <v>25519</v>
      </c>
      <c r="N16" s="207">
        <v>26838</v>
      </c>
      <c r="O16" s="207">
        <v>26772</v>
      </c>
      <c r="P16" s="207">
        <v>25446</v>
      </c>
      <c r="Q16" s="207">
        <v>26535</v>
      </c>
      <c r="R16" s="207">
        <v>906</v>
      </c>
      <c r="S16" s="207">
        <v>901</v>
      </c>
      <c r="T16" s="207">
        <v>915</v>
      </c>
      <c r="U16" s="207">
        <v>874</v>
      </c>
      <c r="V16" s="207">
        <v>26845</v>
      </c>
      <c r="W16" s="207">
        <v>12067</v>
      </c>
      <c r="X16" s="207">
        <v>26454</v>
      </c>
      <c r="Y16" s="207">
        <v>27412</v>
      </c>
      <c r="Z16" s="207">
        <v>12057</v>
      </c>
      <c r="AA16" s="207">
        <v>26429</v>
      </c>
      <c r="AB16" s="207">
        <v>893</v>
      </c>
      <c r="AC16" s="207">
        <v>881</v>
      </c>
      <c r="AD16" s="207">
        <v>882</v>
      </c>
      <c r="AE16" s="207">
        <v>883</v>
      </c>
      <c r="AF16" s="207">
        <v>26968</v>
      </c>
      <c r="AG16" s="207">
        <v>1516</v>
      </c>
      <c r="AH16" s="207">
        <v>5679</v>
      </c>
      <c r="AI16" s="207">
        <v>27377</v>
      </c>
      <c r="AJ16" s="207">
        <v>1448</v>
      </c>
      <c r="AK16" s="207">
        <v>5422</v>
      </c>
      <c r="AL16" s="207">
        <v>895</v>
      </c>
      <c r="AM16" s="207">
        <v>881</v>
      </c>
      <c r="AN16" s="207">
        <v>879</v>
      </c>
      <c r="AO16" s="207">
        <v>878</v>
      </c>
      <c r="AP16" s="207">
        <v>13958</v>
      </c>
      <c r="AQ16" s="207">
        <v>937</v>
      </c>
      <c r="AR16" s="207">
        <v>1048</v>
      </c>
      <c r="AS16" s="207">
        <v>14306</v>
      </c>
      <c r="AT16" s="207">
        <v>945</v>
      </c>
      <c r="AU16" s="207">
        <v>1003</v>
      </c>
      <c r="AV16" s="207">
        <v>879</v>
      </c>
      <c r="AW16" s="207">
        <v>879</v>
      </c>
      <c r="AX16" s="207">
        <v>881</v>
      </c>
      <c r="AY16" s="207">
        <v>863</v>
      </c>
      <c r="AZ16" s="207">
        <v>887</v>
      </c>
      <c r="BA16" s="207">
        <v>26616</v>
      </c>
      <c r="BB16" s="207">
        <v>26187</v>
      </c>
      <c r="BC16" s="207">
        <v>9884</v>
      </c>
      <c r="BD16" s="207">
        <v>1973</v>
      </c>
      <c r="BE16" s="207">
        <v>2004</v>
      </c>
      <c r="BF16" s="207">
        <v>9596</v>
      </c>
      <c r="BG16" s="207">
        <v>26315</v>
      </c>
      <c r="BH16" s="207">
        <v>26298</v>
      </c>
      <c r="BI16" s="207">
        <v>884</v>
      </c>
    </row>
    <row r="17" spans="1:61" x14ac:dyDescent="0.15">
      <c r="A17" s="43">
        <v>12</v>
      </c>
      <c r="B17" s="207">
        <v>893</v>
      </c>
      <c r="C17" s="207">
        <v>26820</v>
      </c>
      <c r="D17" s="207">
        <v>26423</v>
      </c>
      <c r="E17" s="207">
        <v>6636</v>
      </c>
      <c r="F17" s="207">
        <v>1412</v>
      </c>
      <c r="G17" s="207">
        <v>1372</v>
      </c>
      <c r="H17" s="207">
        <v>6300</v>
      </c>
      <c r="I17" s="207">
        <v>26387</v>
      </c>
      <c r="J17" s="207">
        <v>27057</v>
      </c>
      <c r="K17" s="207">
        <v>889</v>
      </c>
      <c r="L17" s="207">
        <v>26925</v>
      </c>
      <c r="M17" s="207">
        <v>25220</v>
      </c>
      <c r="N17" s="207">
        <v>26784</v>
      </c>
      <c r="O17" s="207">
        <v>26763</v>
      </c>
      <c r="P17" s="207">
        <v>25147</v>
      </c>
      <c r="Q17" s="207">
        <v>26472</v>
      </c>
      <c r="R17" s="207">
        <v>885</v>
      </c>
      <c r="S17" s="207">
        <v>874</v>
      </c>
      <c r="T17" s="207">
        <v>895</v>
      </c>
      <c r="U17" s="207">
        <v>853</v>
      </c>
      <c r="V17" s="207">
        <v>26775</v>
      </c>
      <c r="W17" s="207">
        <v>10226</v>
      </c>
      <c r="X17" s="207">
        <v>26077</v>
      </c>
      <c r="Y17" s="207">
        <v>27402</v>
      </c>
      <c r="Z17" s="207">
        <v>10222</v>
      </c>
      <c r="AA17" s="207">
        <v>26092</v>
      </c>
      <c r="AB17" s="207">
        <v>870</v>
      </c>
      <c r="AC17" s="207">
        <v>861</v>
      </c>
      <c r="AD17" s="207">
        <v>867</v>
      </c>
      <c r="AE17" s="207">
        <v>859</v>
      </c>
      <c r="AF17" s="207">
        <v>26884</v>
      </c>
      <c r="AG17" s="207">
        <v>1184</v>
      </c>
      <c r="AH17" s="207">
        <v>3879</v>
      </c>
      <c r="AI17" s="207">
        <v>27354</v>
      </c>
      <c r="AJ17" s="207">
        <v>1148</v>
      </c>
      <c r="AK17" s="207">
        <v>3693</v>
      </c>
      <c r="AL17" s="207">
        <v>873</v>
      </c>
      <c r="AM17" s="207">
        <v>862</v>
      </c>
      <c r="AN17" s="207">
        <v>859</v>
      </c>
      <c r="AO17" s="207">
        <v>868</v>
      </c>
      <c r="AP17" s="207">
        <v>10770</v>
      </c>
      <c r="AQ17" s="207">
        <v>892</v>
      </c>
      <c r="AR17" s="207">
        <v>941</v>
      </c>
      <c r="AS17" s="207">
        <v>11138</v>
      </c>
      <c r="AT17" s="207">
        <v>910</v>
      </c>
      <c r="AU17" s="207">
        <v>904</v>
      </c>
      <c r="AV17" s="207">
        <v>856</v>
      </c>
      <c r="AW17" s="207">
        <v>865</v>
      </c>
      <c r="AX17" s="207">
        <v>866</v>
      </c>
      <c r="AY17" s="207">
        <v>852</v>
      </c>
      <c r="AZ17" s="207">
        <v>870</v>
      </c>
      <c r="BA17" s="207">
        <v>26608</v>
      </c>
      <c r="BB17" s="207">
        <v>26009</v>
      </c>
      <c r="BC17" s="207">
        <v>5814</v>
      </c>
      <c r="BD17" s="207">
        <v>1258</v>
      </c>
      <c r="BE17" s="207">
        <v>1267</v>
      </c>
      <c r="BF17" s="207">
        <v>5580</v>
      </c>
      <c r="BG17" s="207">
        <v>26077</v>
      </c>
      <c r="BH17" s="207">
        <v>26302</v>
      </c>
      <c r="BI17" s="207">
        <v>874</v>
      </c>
    </row>
    <row r="18" spans="1:61" x14ac:dyDescent="0.15">
      <c r="A18" s="43">
        <v>13</v>
      </c>
      <c r="B18" s="207">
        <v>888</v>
      </c>
      <c r="C18" s="207">
        <v>26880</v>
      </c>
      <c r="D18" s="207">
        <v>25898</v>
      </c>
      <c r="E18" s="207">
        <v>3594</v>
      </c>
      <c r="F18" s="207">
        <v>1053</v>
      </c>
      <c r="G18" s="207">
        <v>1036</v>
      </c>
      <c r="H18" s="207">
        <v>3392</v>
      </c>
      <c r="I18" s="207">
        <v>25658</v>
      </c>
      <c r="J18" s="207">
        <v>27098</v>
      </c>
      <c r="K18" s="207">
        <v>880</v>
      </c>
      <c r="L18" s="207">
        <v>26895</v>
      </c>
      <c r="M18" s="207">
        <v>24850</v>
      </c>
      <c r="N18" s="207">
        <v>26769</v>
      </c>
      <c r="O18" s="207">
        <v>26699</v>
      </c>
      <c r="P18" s="207">
        <v>24779</v>
      </c>
      <c r="Q18" s="207">
        <v>26505</v>
      </c>
      <c r="R18" s="207">
        <v>872</v>
      </c>
      <c r="S18" s="207">
        <v>864</v>
      </c>
      <c r="T18" s="207">
        <v>885</v>
      </c>
      <c r="U18" s="207">
        <v>844</v>
      </c>
      <c r="V18" s="207">
        <v>26827</v>
      </c>
      <c r="W18" s="207">
        <v>8561</v>
      </c>
      <c r="X18" s="207">
        <v>25439</v>
      </c>
      <c r="Y18" s="207">
        <v>27374</v>
      </c>
      <c r="Z18" s="207">
        <v>8565</v>
      </c>
      <c r="AA18" s="207">
        <v>25508</v>
      </c>
      <c r="AB18" s="207">
        <v>861</v>
      </c>
      <c r="AC18" s="207">
        <v>850</v>
      </c>
      <c r="AD18" s="207">
        <v>859</v>
      </c>
      <c r="AE18" s="207">
        <v>855</v>
      </c>
      <c r="AF18" s="207">
        <v>26950</v>
      </c>
      <c r="AG18" s="207">
        <v>1018</v>
      </c>
      <c r="AH18" s="207">
        <v>2631</v>
      </c>
      <c r="AI18" s="207">
        <v>27268</v>
      </c>
      <c r="AJ18" s="207">
        <v>1001</v>
      </c>
      <c r="AK18" s="207">
        <v>2490</v>
      </c>
      <c r="AL18" s="207">
        <v>863</v>
      </c>
      <c r="AM18" s="207">
        <v>851</v>
      </c>
      <c r="AN18" s="207">
        <v>850</v>
      </c>
      <c r="AO18" s="207">
        <v>856</v>
      </c>
      <c r="AP18" s="207">
        <v>7774</v>
      </c>
      <c r="AQ18" s="207">
        <v>881</v>
      </c>
      <c r="AR18" s="207">
        <v>902</v>
      </c>
      <c r="AS18" s="207">
        <v>8106</v>
      </c>
      <c r="AT18" s="207">
        <v>893</v>
      </c>
      <c r="AU18" s="207">
        <v>869</v>
      </c>
      <c r="AV18" s="207">
        <v>843</v>
      </c>
      <c r="AW18" s="207">
        <v>854</v>
      </c>
      <c r="AX18" s="207">
        <v>861</v>
      </c>
      <c r="AY18" s="207">
        <v>848</v>
      </c>
      <c r="AZ18" s="207">
        <v>862</v>
      </c>
      <c r="BA18" s="207">
        <v>26677</v>
      </c>
      <c r="BB18" s="207">
        <v>25348</v>
      </c>
      <c r="BC18" s="207">
        <v>3172</v>
      </c>
      <c r="BD18" s="207">
        <v>983</v>
      </c>
      <c r="BE18" s="207">
        <v>982</v>
      </c>
      <c r="BF18" s="207">
        <v>3019</v>
      </c>
      <c r="BG18" s="207">
        <v>25109</v>
      </c>
      <c r="BH18" s="207">
        <v>26331</v>
      </c>
      <c r="BI18" s="207">
        <v>871</v>
      </c>
    </row>
    <row r="19" spans="1:61" x14ac:dyDescent="0.15">
      <c r="A19" s="43">
        <v>14</v>
      </c>
      <c r="B19" s="207">
        <v>875</v>
      </c>
      <c r="C19" s="207">
        <v>26906</v>
      </c>
      <c r="D19" s="207">
        <v>22278</v>
      </c>
      <c r="E19" s="207">
        <v>1951</v>
      </c>
      <c r="F19" s="207">
        <v>918</v>
      </c>
      <c r="G19" s="207">
        <v>922</v>
      </c>
      <c r="H19" s="207">
        <v>1845</v>
      </c>
      <c r="I19" s="207">
        <v>21116</v>
      </c>
      <c r="J19" s="207">
        <v>27124</v>
      </c>
      <c r="K19" s="207">
        <v>884</v>
      </c>
      <c r="L19" s="207">
        <v>26850</v>
      </c>
      <c r="M19" s="207">
        <v>24428</v>
      </c>
      <c r="N19" s="207">
        <v>26800</v>
      </c>
      <c r="O19" s="207">
        <v>26711</v>
      </c>
      <c r="P19" s="207">
        <v>24400</v>
      </c>
      <c r="Q19" s="207">
        <v>26490</v>
      </c>
      <c r="R19" s="207">
        <v>863</v>
      </c>
      <c r="S19" s="207">
        <v>857</v>
      </c>
      <c r="T19" s="207">
        <v>885</v>
      </c>
      <c r="U19" s="207">
        <v>842</v>
      </c>
      <c r="V19" s="207">
        <v>26804</v>
      </c>
      <c r="W19" s="207">
        <v>7104</v>
      </c>
      <c r="X19" s="207">
        <v>24672</v>
      </c>
      <c r="Y19" s="207">
        <v>27339</v>
      </c>
      <c r="Z19" s="207">
        <v>7080</v>
      </c>
      <c r="AA19" s="207">
        <v>24645</v>
      </c>
      <c r="AB19" s="207">
        <v>859</v>
      </c>
      <c r="AC19" s="207">
        <v>852</v>
      </c>
      <c r="AD19" s="207">
        <v>858</v>
      </c>
      <c r="AE19" s="207">
        <v>849</v>
      </c>
      <c r="AF19" s="207">
        <v>26866</v>
      </c>
      <c r="AG19" s="207">
        <v>945</v>
      </c>
      <c r="AH19" s="207">
        <v>1843</v>
      </c>
      <c r="AI19" s="207">
        <v>27259</v>
      </c>
      <c r="AJ19" s="207">
        <v>927</v>
      </c>
      <c r="AK19" s="207">
        <v>1735</v>
      </c>
      <c r="AL19" s="207">
        <v>854</v>
      </c>
      <c r="AM19" s="207">
        <v>851</v>
      </c>
      <c r="AN19" s="207">
        <v>846</v>
      </c>
      <c r="AO19" s="207">
        <v>855</v>
      </c>
      <c r="AP19" s="207">
        <v>5259</v>
      </c>
      <c r="AQ19" s="207">
        <v>874</v>
      </c>
      <c r="AR19" s="207">
        <v>882</v>
      </c>
      <c r="AS19" s="207">
        <v>5518</v>
      </c>
      <c r="AT19" s="207">
        <v>882</v>
      </c>
      <c r="AU19" s="207">
        <v>857</v>
      </c>
      <c r="AV19" s="207">
        <v>838</v>
      </c>
      <c r="AW19" s="207">
        <v>847</v>
      </c>
      <c r="AX19" s="207">
        <v>856</v>
      </c>
      <c r="AY19" s="207">
        <v>843</v>
      </c>
      <c r="AZ19" s="207">
        <v>859</v>
      </c>
      <c r="BA19" s="207">
        <v>26691</v>
      </c>
      <c r="BB19" s="207">
        <v>21258</v>
      </c>
      <c r="BC19" s="207">
        <v>1757</v>
      </c>
      <c r="BD19" s="207">
        <v>899</v>
      </c>
      <c r="BE19" s="207">
        <v>892</v>
      </c>
      <c r="BF19" s="207">
        <v>1691</v>
      </c>
      <c r="BG19" s="207">
        <v>19998</v>
      </c>
      <c r="BH19" s="207">
        <v>26280</v>
      </c>
      <c r="BI19" s="207">
        <v>862</v>
      </c>
    </row>
    <row r="20" spans="1:61" x14ac:dyDescent="0.15">
      <c r="A20" s="43">
        <v>15</v>
      </c>
      <c r="B20" s="207">
        <v>873</v>
      </c>
      <c r="C20" s="207">
        <v>26864</v>
      </c>
      <c r="D20" s="207">
        <v>15608</v>
      </c>
      <c r="E20" s="207">
        <v>1232</v>
      </c>
      <c r="F20" s="207">
        <v>881</v>
      </c>
      <c r="G20" s="207">
        <v>880</v>
      </c>
      <c r="H20" s="207">
        <v>1183</v>
      </c>
      <c r="I20" s="207">
        <v>14370</v>
      </c>
      <c r="J20" s="207">
        <v>27050</v>
      </c>
      <c r="K20" s="207">
        <v>879</v>
      </c>
      <c r="L20" s="207">
        <v>26846</v>
      </c>
      <c r="M20" s="207">
        <v>23938</v>
      </c>
      <c r="N20" s="207">
        <v>26837</v>
      </c>
      <c r="O20" s="207">
        <v>26757</v>
      </c>
      <c r="P20" s="207">
        <v>23936</v>
      </c>
      <c r="Q20" s="207">
        <v>26521</v>
      </c>
      <c r="R20" s="207">
        <v>860</v>
      </c>
      <c r="S20" s="207">
        <v>853</v>
      </c>
      <c r="T20" s="207">
        <v>872</v>
      </c>
      <c r="U20" s="207">
        <v>840</v>
      </c>
      <c r="V20" s="207">
        <v>26824</v>
      </c>
      <c r="W20" s="207">
        <v>5818</v>
      </c>
      <c r="X20" s="207">
        <v>23676</v>
      </c>
      <c r="Y20" s="207">
        <v>27361</v>
      </c>
      <c r="Z20" s="207">
        <v>5794</v>
      </c>
      <c r="AA20" s="207">
        <v>23547</v>
      </c>
      <c r="AB20" s="207">
        <v>855</v>
      </c>
      <c r="AC20" s="207">
        <v>844</v>
      </c>
      <c r="AD20" s="207">
        <v>855</v>
      </c>
      <c r="AE20" s="207">
        <v>855</v>
      </c>
      <c r="AF20" s="207">
        <v>26839</v>
      </c>
      <c r="AG20" s="207">
        <v>908</v>
      </c>
      <c r="AH20" s="207">
        <v>1365</v>
      </c>
      <c r="AI20" s="207">
        <v>27281</v>
      </c>
      <c r="AJ20" s="207">
        <v>902</v>
      </c>
      <c r="AK20" s="207">
        <v>1294</v>
      </c>
      <c r="AL20" s="207">
        <v>851</v>
      </c>
      <c r="AM20" s="207">
        <v>847</v>
      </c>
      <c r="AN20" s="207">
        <v>845</v>
      </c>
      <c r="AO20" s="207">
        <v>854</v>
      </c>
      <c r="AP20" s="207">
        <v>3319</v>
      </c>
      <c r="AQ20" s="207">
        <v>866</v>
      </c>
      <c r="AR20" s="207">
        <v>876</v>
      </c>
      <c r="AS20" s="207">
        <v>3515</v>
      </c>
      <c r="AT20" s="207">
        <v>873</v>
      </c>
      <c r="AU20" s="207">
        <v>847</v>
      </c>
      <c r="AV20" s="207">
        <v>835</v>
      </c>
      <c r="AW20" s="207">
        <v>840</v>
      </c>
      <c r="AX20" s="207">
        <v>856</v>
      </c>
      <c r="AY20" s="207">
        <v>841</v>
      </c>
      <c r="AZ20" s="207">
        <v>853</v>
      </c>
      <c r="BA20" s="207">
        <v>26654</v>
      </c>
      <c r="BB20" s="207">
        <v>14859</v>
      </c>
      <c r="BC20" s="207">
        <v>1163</v>
      </c>
      <c r="BD20" s="207">
        <v>864</v>
      </c>
      <c r="BE20" s="207">
        <v>863</v>
      </c>
      <c r="BF20" s="207">
        <v>1125</v>
      </c>
      <c r="BG20" s="207">
        <v>13478</v>
      </c>
      <c r="BH20" s="207">
        <v>26260</v>
      </c>
      <c r="BI20" s="207">
        <v>860</v>
      </c>
    </row>
    <row r="21" spans="1:61" x14ac:dyDescent="0.15">
      <c r="A21" s="43">
        <v>16</v>
      </c>
      <c r="B21" s="207">
        <v>875</v>
      </c>
      <c r="C21" s="207">
        <v>26810</v>
      </c>
      <c r="D21" s="207">
        <v>9655</v>
      </c>
      <c r="E21" s="207">
        <v>976</v>
      </c>
      <c r="F21" s="207">
        <v>874</v>
      </c>
      <c r="G21" s="207">
        <v>872</v>
      </c>
      <c r="H21" s="207">
        <v>958</v>
      </c>
      <c r="I21" s="207">
        <v>8648</v>
      </c>
      <c r="J21" s="207">
        <v>27038</v>
      </c>
      <c r="K21" s="207">
        <v>873</v>
      </c>
      <c r="L21" s="207">
        <v>26853</v>
      </c>
      <c r="M21" s="207">
        <v>23553</v>
      </c>
      <c r="N21" s="207">
        <v>26810</v>
      </c>
      <c r="O21" s="207">
        <v>26743</v>
      </c>
      <c r="P21" s="207">
        <v>23483</v>
      </c>
      <c r="Q21" s="207">
        <v>26483</v>
      </c>
      <c r="R21" s="207">
        <v>860</v>
      </c>
      <c r="S21" s="207">
        <v>845</v>
      </c>
      <c r="T21" s="207">
        <v>877</v>
      </c>
      <c r="U21" s="207">
        <v>838</v>
      </c>
      <c r="V21" s="207">
        <v>26780</v>
      </c>
      <c r="W21" s="207">
        <v>4719</v>
      </c>
      <c r="X21" s="207">
        <v>22396</v>
      </c>
      <c r="Y21" s="207">
        <v>27356</v>
      </c>
      <c r="Z21" s="207">
        <v>4701</v>
      </c>
      <c r="AA21" s="207">
        <v>22281</v>
      </c>
      <c r="AB21" s="207">
        <v>849</v>
      </c>
      <c r="AC21" s="207">
        <v>846</v>
      </c>
      <c r="AD21" s="207">
        <v>847</v>
      </c>
      <c r="AE21" s="207">
        <v>850</v>
      </c>
      <c r="AF21" s="207">
        <v>26793</v>
      </c>
      <c r="AG21" s="207">
        <v>890</v>
      </c>
      <c r="AH21" s="207">
        <v>1113</v>
      </c>
      <c r="AI21" s="207">
        <v>27231</v>
      </c>
      <c r="AJ21" s="207">
        <v>890</v>
      </c>
      <c r="AK21" s="207">
        <v>1062</v>
      </c>
      <c r="AL21" s="207">
        <v>850</v>
      </c>
      <c r="AM21" s="207">
        <v>843</v>
      </c>
      <c r="AN21" s="207">
        <v>844</v>
      </c>
      <c r="AO21" s="207">
        <v>849</v>
      </c>
      <c r="AP21" s="207">
        <v>2066</v>
      </c>
      <c r="AQ21" s="207">
        <v>858</v>
      </c>
      <c r="AR21" s="207">
        <v>867</v>
      </c>
      <c r="AS21" s="207">
        <v>2188</v>
      </c>
      <c r="AT21" s="207">
        <v>869</v>
      </c>
      <c r="AU21" s="207">
        <v>845</v>
      </c>
      <c r="AV21" s="207">
        <v>834</v>
      </c>
      <c r="AW21" s="207">
        <v>833</v>
      </c>
      <c r="AX21" s="207">
        <v>853</v>
      </c>
      <c r="AY21" s="207">
        <v>839</v>
      </c>
      <c r="AZ21" s="207">
        <v>852</v>
      </c>
      <c r="BA21" s="207">
        <v>26633</v>
      </c>
      <c r="BB21" s="207">
        <v>9262</v>
      </c>
      <c r="BC21" s="207">
        <v>947</v>
      </c>
      <c r="BD21" s="207">
        <v>854</v>
      </c>
      <c r="BE21" s="207">
        <v>850</v>
      </c>
      <c r="BF21" s="207">
        <v>926</v>
      </c>
      <c r="BG21" s="207">
        <v>8136</v>
      </c>
      <c r="BH21" s="207">
        <v>26228</v>
      </c>
      <c r="BI21" s="207">
        <v>861</v>
      </c>
    </row>
    <row r="22" spans="1:61" x14ac:dyDescent="0.15">
      <c r="A22" s="43">
        <v>17</v>
      </c>
      <c r="B22" s="207">
        <v>871</v>
      </c>
      <c r="C22" s="207">
        <v>26775</v>
      </c>
      <c r="D22" s="207">
        <v>5363</v>
      </c>
      <c r="E22" s="207">
        <v>894</v>
      </c>
      <c r="F22" s="207">
        <v>861</v>
      </c>
      <c r="G22" s="207">
        <v>867</v>
      </c>
      <c r="H22" s="207">
        <v>880</v>
      </c>
      <c r="I22" s="207">
        <v>4702</v>
      </c>
      <c r="J22" s="207">
        <v>26985</v>
      </c>
      <c r="K22" s="207">
        <v>864</v>
      </c>
      <c r="L22" s="207">
        <v>26852</v>
      </c>
      <c r="M22" s="207">
        <v>23016</v>
      </c>
      <c r="N22" s="207">
        <v>26733</v>
      </c>
      <c r="O22" s="207">
        <v>26702</v>
      </c>
      <c r="P22" s="207">
        <v>22939</v>
      </c>
      <c r="Q22" s="207">
        <v>26447</v>
      </c>
      <c r="R22" s="207">
        <v>851</v>
      </c>
      <c r="S22" s="207">
        <v>841</v>
      </c>
      <c r="T22" s="207">
        <v>870</v>
      </c>
      <c r="U22" s="207">
        <v>834</v>
      </c>
      <c r="V22" s="207">
        <v>26737</v>
      </c>
      <c r="W22" s="207">
        <v>3813</v>
      </c>
      <c r="X22" s="207">
        <v>21034</v>
      </c>
      <c r="Y22" s="207">
        <v>27301</v>
      </c>
      <c r="Z22" s="207">
        <v>3802</v>
      </c>
      <c r="AA22" s="207">
        <v>20820</v>
      </c>
      <c r="AB22" s="207">
        <v>848</v>
      </c>
      <c r="AC22" s="207">
        <v>840</v>
      </c>
      <c r="AD22" s="207">
        <v>851</v>
      </c>
      <c r="AE22" s="207">
        <v>840</v>
      </c>
      <c r="AF22" s="207">
        <v>26702</v>
      </c>
      <c r="AG22" s="207">
        <v>887</v>
      </c>
      <c r="AH22" s="207">
        <v>983</v>
      </c>
      <c r="AI22" s="207">
        <v>27079</v>
      </c>
      <c r="AJ22" s="207">
        <v>876</v>
      </c>
      <c r="AK22" s="207">
        <v>945</v>
      </c>
      <c r="AL22" s="207">
        <v>851</v>
      </c>
      <c r="AM22" s="207">
        <v>836</v>
      </c>
      <c r="AN22" s="207">
        <v>843</v>
      </c>
      <c r="AO22" s="207">
        <v>852</v>
      </c>
      <c r="AP22" s="207">
        <v>1365</v>
      </c>
      <c r="AQ22" s="207">
        <v>853</v>
      </c>
      <c r="AR22" s="207">
        <v>859</v>
      </c>
      <c r="AS22" s="207">
        <v>1440</v>
      </c>
      <c r="AT22" s="207">
        <v>863</v>
      </c>
      <c r="AU22" s="207">
        <v>846</v>
      </c>
      <c r="AV22" s="207">
        <v>822</v>
      </c>
      <c r="AW22" s="207">
        <v>834</v>
      </c>
      <c r="AX22" s="207">
        <v>844</v>
      </c>
      <c r="AY22" s="207">
        <v>835</v>
      </c>
      <c r="AZ22" s="207">
        <v>846</v>
      </c>
      <c r="BA22" s="207">
        <v>26552</v>
      </c>
      <c r="BB22" s="207">
        <v>5209</v>
      </c>
      <c r="BC22" s="207">
        <v>877</v>
      </c>
      <c r="BD22" s="207">
        <v>851</v>
      </c>
      <c r="BE22" s="207">
        <v>841</v>
      </c>
      <c r="BF22" s="207">
        <v>856</v>
      </c>
      <c r="BG22" s="207">
        <v>4426</v>
      </c>
      <c r="BH22" s="207">
        <v>26225</v>
      </c>
      <c r="BI22" s="207">
        <v>857</v>
      </c>
    </row>
    <row r="23" spans="1:61" x14ac:dyDescent="0.15">
      <c r="A23" s="43">
        <v>18</v>
      </c>
      <c r="B23" s="207">
        <v>869</v>
      </c>
      <c r="C23" s="207">
        <v>26735</v>
      </c>
      <c r="D23" s="207">
        <v>2786</v>
      </c>
      <c r="E23" s="207">
        <v>873</v>
      </c>
      <c r="F23" s="207">
        <v>854</v>
      </c>
      <c r="G23" s="207">
        <v>860</v>
      </c>
      <c r="H23" s="207">
        <v>858</v>
      </c>
      <c r="I23" s="207">
        <v>2432</v>
      </c>
      <c r="J23" s="207">
        <v>26948</v>
      </c>
      <c r="K23" s="207">
        <v>870</v>
      </c>
      <c r="L23" s="207">
        <v>26835</v>
      </c>
      <c r="M23" s="207">
        <v>22491</v>
      </c>
      <c r="N23" s="207">
        <v>26753</v>
      </c>
      <c r="O23" s="207">
        <v>26665</v>
      </c>
      <c r="P23" s="207">
        <v>22441</v>
      </c>
      <c r="Q23" s="207">
        <v>26433</v>
      </c>
      <c r="R23" s="207">
        <v>851</v>
      </c>
      <c r="S23" s="207">
        <v>841</v>
      </c>
      <c r="T23" s="207">
        <v>866</v>
      </c>
      <c r="U23" s="207">
        <v>834</v>
      </c>
      <c r="V23" s="207">
        <v>26733</v>
      </c>
      <c r="W23" s="207">
        <v>3090</v>
      </c>
      <c r="X23" s="207">
        <v>19449</v>
      </c>
      <c r="Y23" s="207">
        <v>27299</v>
      </c>
      <c r="Z23" s="207">
        <v>3083</v>
      </c>
      <c r="AA23" s="207">
        <v>19259</v>
      </c>
      <c r="AB23" s="207">
        <v>846</v>
      </c>
      <c r="AC23" s="207">
        <v>837</v>
      </c>
      <c r="AD23" s="207">
        <v>845</v>
      </c>
      <c r="AE23" s="207">
        <v>844</v>
      </c>
      <c r="AF23" s="207">
        <v>26649</v>
      </c>
      <c r="AG23" s="207">
        <v>875</v>
      </c>
      <c r="AH23" s="207">
        <v>926</v>
      </c>
      <c r="AI23" s="207">
        <v>27052</v>
      </c>
      <c r="AJ23" s="207">
        <v>875</v>
      </c>
      <c r="AK23" s="207">
        <v>891</v>
      </c>
      <c r="AL23" s="207">
        <v>844</v>
      </c>
      <c r="AM23" s="207">
        <v>837</v>
      </c>
      <c r="AN23" s="207">
        <v>834</v>
      </c>
      <c r="AO23" s="207">
        <v>845</v>
      </c>
      <c r="AP23" s="207">
        <v>1048</v>
      </c>
      <c r="AQ23" s="207">
        <v>851</v>
      </c>
      <c r="AR23" s="207">
        <v>850</v>
      </c>
      <c r="AS23" s="207">
        <v>1077</v>
      </c>
      <c r="AT23" s="207">
        <v>867</v>
      </c>
      <c r="AU23" s="207">
        <v>843</v>
      </c>
      <c r="AV23" s="207">
        <v>825</v>
      </c>
      <c r="AW23" s="207">
        <v>829</v>
      </c>
      <c r="AX23" s="207">
        <v>843</v>
      </c>
      <c r="AY23" s="207">
        <v>836</v>
      </c>
      <c r="AZ23" s="207">
        <v>844</v>
      </c>
      <c r="BA23" s="207">
        <v>26548</v>
      </c>
      <c r="BB23" s="207">
        <v>2740</v>
      </c>
      <c r="BC23" s="207">
        <v>854</v>
      </c>
      <c r="BD23" s="207">
        <v>845</v>
      </c>
      <c r="BE23" s="207">
        <v>841</v>
      </c>
      <c r="BF23" s="207">
        <v>837</v>
      </c>
      <c r="BG23" s="207">
        <v>2328</v>
      </c>
      <c r="BH23" s="207">
        <v>26160</v>
      </c>
      <c r="BI23" s="207">
        <v>862</v>
      </c>
    </row>
    <row r="24" spans="1:61" x14ac:dyDescent="0.15">
      <c r="A24" s="43">
        <v>19</v>
      </c>
      <c r="B24" s="207">
        <v>866</v>
      </c>
      <c r="C24" s="207">
        <v>26673</v>
      </c>
      <c r="D24" s="207">
        <v>1546</v>
      </c>
      <c r="E24" s="207">
        <v>856</v>
      </c>
      <c r="F24" s="207">
        <v>857</v>
      </c>
      <c r="G24" s="207">
        <v>862</v>
      </c>
      <c r="H24" s="207">
        <v>847</v>
      </c>
      <c r="I24" s="207">
        <v>1419</v>
      </c>
      <c r="J24" s="207">
        <v>26883</v>
      </c>
      <c r="K24" s="207">
        <v>870</v>
      </c>
      <c r="L24" s="207">
        <v>26839</v>
      </c>
      <c r="M24" s="207">
        <v>21926</v>
      </c>
      <c r="N24" s="207">
        <v>26754</v>
      </c>
      <c r="O24" s="207">
        <v>26658</v>
      </c>
      <c r="P24" s="207">
        <v>21896</v>
      </c>
      <c r="Q24" s="207">
        <v>26473</v>
      </c>
      <c r="R24" s="207">
        <v>845</v>
      </c>
      <c r="S24" s="207">
        <v>838</v>
      </c>
      <c r="T24" s="207">
        <v>865</v>
      </c>
      <c r="U24" s="207">
        <v>834</v>
      </c>
      <c r="V24" s="207">
        <v>26757</v>
      </c>
      <c r="W24" s="207">
        <v>2522</v>
      </c>
      <c r="X24" s="207">
        <v>17843</v>
      </c>
      <c r="Y24" s="207">
        <v>27295</v>
      </c>
      <c r="Z24" s="207">
        <v>2508</v>
      </c>
      <c r="AA24" s="207">
        <v>17624</v>
      </c>
      <c r="AB24" s="207">
        <v>842</v>
      </c>
      <c r="AC24" s="207">
        <v>833</v>
      </c>
      <c r="AD24" s="207">
        <v>845</v>
      </c>
      <c r="AE24" s="207">
        <v>841</v>
      </c>
      <c r="AF24" s="207">
        <v>26564</v>
      </c>
      <c r="AG24" s="207">
        <v>868</v>
      </c>
      <c r="AH24" s="207">
        <v>900</v>
      </c>
      <c r="AI24" s="207">
        <v>26953</v>
      </c>
      <c r="AJ24" s="207">
        <v>871</v>
      </c>
      <c r="AK24" s="207">
        <v>867</v>
      </c>
      <c r="AL24" s="207">
        <v>842</v>
      </c>
      <c r="AM24" s="207">
        <v>834</v>
      </c>
      <c r="AN24" s="207">
        <v>836</v>
      </c>
      <c r="AO24" s="207">
        <v>845</v>
      </c>
      <c r="AP24" s="207">
        <v>920</v>
      </c>
      <c r="AQ24" s="207">
        <v>848</v>
      </c>
      <c r="AR24" s="207">
        <v>853</v>
      </c>
      <c r="AS24" s="207">
        <v>936</v>
      </c>
      <c r="AT24" s="207">
        <v>863</v>
      </c>
      <c r="AU24" s="207">
        <v>841</v>
      </c>
      <c r="AV24" s="207">
        <v>825</v>
      </c>
      <c r="AW24" s="207">
        <v>825</v>
      </c>
      <c r="AX24" s="207">
        <v>841</v>
      </c>
      <c r="AY24" s="207">
        <v>831</v>
      </c>
      <c r="AZ24" s="207">
        <v>846</v>
      </c>
      <c r="BA24" s="207">
        <v>26501</v>
      </c>
      <c r="BB24" s="207">
        <v>1540</v>
      </c>
      <c r="BC24" s="207">
        <v>843</v>
      </c>
      <c r="BD24" s="207">
        <v>841</v>
      </c>
      <c r="BE24" s="207">
        <v>842</v>
      </c>
      <c r="BF24" s="207">
        <v>833</v>
      </c>
      <c r="BG24" s="207">
        <v>1374</v>
      </c>
      <c r="BH24" s="207">
        <v>26099</v>
      </c>
      <c r="BI24" s="207">
        <v>859</v>
      </c>
    </row>
    <row r="25" spans="1:61" x14ac:dyDescent="0.15">
      <c r="A25" s="43">
        <v>20</v>
      </c>
      <c r="B25" s="207">
        <v>867</v>
      </c>
      <c r="C25" s="207">
        <v>26537</v>
      </c>
      <c r="D25" s="207">
        <v>1078</v>
      </c>
      <c r="E25" s="207">
        <v>856</v>
      </c>
      <c r="F25" s="207">
        <v>852</v>
      </c>
      <c r="G25" s="207">
        <v>857</v>
      </c>
      <c r="H25" s="207">
        <v>844</v>
      </c>
      <c r="I25" s="207">
        <v>1049</v>
      </c>
      <c r="J25" s="207">
        <v>26686</v>
      </c>
      <c r="K25" s="207">
        <v>864</v>
      </c>
      <c r="L25" s="207">
        <v>26780</v>
      </c>
      <c r="M25" s="207">
        <v>21347</v>
      </c>
      <c r="N25" s="207">
        <v>26768</v>
      </c>
      <c r="O25" s="207">
        <v>26663</v>
      </c>
      <c r="P25" s="207">
        <v>21340</v>
      </c>
      <c r="Q25" s="207">
        <v>26429</v>
      </c>
      <c r="R25" s="207">
        <v>848</v>
      </c>
      <c r="S25" s="207">
        <v>831</v>
      </c>
      <c r="T25" s="207">
        <v>864</v>
      </c>
      <c r="U25" s="207">
        <v>831</v>
      </c>
      <c r="V25" s="207">
        <v>26738</v>
      </c>
      <c r="W25" s="207">
        <v>2071</v>
      </c>
      <c r="X25" s="207">
        <v>16178</v>
      </c>
      <c r="Y25" s="207">
        <v>27277</v>
      </c>
      <c r="Z25" s="207">
        <v>2056</v>
      </c>
      <c r="AA25" s="207">
        <v>15904</v>
      </c>
      <c r="AB25" s="207">
        <v>837</v>
      </c>
      <c r="AC25" s="207">
        <v>838</v>
      </c>
      <c r="AD25" s="207">
        <v>847</v>
      </c>
      <c r="AE25" s="207">
        <v>843</v>
      </c>
      <c r="AF25" s="207">
        <v>26453</v>
      </c>
      <c r="AG25" s="207">
        <v>869</v>
      </c>
      <c r="AH25" s="207">
        <v>887</v>
      </c>
      <c r="AI25" s="207">
        <v>26866</v>
      </c>
      <c r="AJ25" s="207">
        <v>871</v>
      </c>
      <c r="AK25" s="207">
        <v>853</v>
      </c>
      <c r="AL25" s="207">
        <v>843</v>
      </c>
      <c r="AM25" s="207">
        <v>834</v>
      </c>
      <c r="AN25" s="207">
        <v>833</v>
      </c>
      <c r="AO25" s="207">
        <v>845</v>
      </c>
      <c r="AP25" s="207">
        <v>875</v>
      </c>
      <c r="AQ25" s="207">
        <v>849</v>
      </c>
      <c r="AR25" s="207">
        <v>851</v>
      </c>
      <c r="AS25" s="207">
        <v>884</v>
      </c>
      <c r="AT25" s="207">
        <v>860</v>
      </c>
      <c r="AU25" s="207">
        <v>837</v>
      </c>
      <c r="AV25" s="207">
        <v>817</v>
      </c>
      <c r="AW25" s="207">
        <v>823</v>
      </c>
      <c r="AX25" s="207">
        <v>839</v>
      </c>
      <c r="AY25" s="207">
        <v>830</v>
      </c>
      <c r="AZ25" s="207">
        <v>846</v>
      </c>
      <c r="BA25" s="207">
        <v>26318</v>
      </c>
      <c r="BB25" s="207">
        <v>1067</v>
      </c>
      <c r="BC25" s="207">
        <v>841</v>
      </c>
      <c r="BD25" s="207">
        <v>847</v>
      </c>
      <c r="BE25" s="207">
        <v>836</v>
      </c>
      <c r="BF25" s="207">
        <v>826</v>
      </c>
      <c r="BG25" s="207">
        <v>1018</v>
      </c>
      <c r="BH25" s="207">
        <v>25926</v>
      </c>
      <c r="BI25" s="207">
        <v>853</v>
      </c>
    </row>
    <row r="26" spans="1:61" x14ac:dyDescent="0.15">
      <c r="A26" s="43">
        <v>21</v>
      </c>
      <c r="B26" s="207">
        <v>863</v>
      </c>
      <c r="C26" s="207">
        <v>26191</v>
      </c>
      <c r="D26" s="207">
        <v>921</v>
      </c>
      <c r="E26" s="207">
        <v>857</v>
      </c>
      <c r="F26" s="207">
        <v>853</v>
      </c>
      <c r="G26" s="207">
        <v>857</v>
      </c>
      <c r="H26" s="207">
        <v>845</v>
      </c>
      <c r="I26" s="207">
        <v>927</v>
      </c>
      <c r="J26" s="207">
        <v>26129</v>
      </c>
      <c r="K26" s="207">
        <v>864</v>
      </c>
      <c r="L26" s="207">
        <v>26836</v>
      </c>
      <c r="M26" s="207">
        <v>20773</v>
      </c>
      <c r="N26" s="207">
        <v>26743</v>
      </c>
      <c r="O26" s="207">
        <v>26661</v>
      </c>
      <c r="P26" s="207">
        <v>20741</v>
      </c>
      <c r="Q26" s="207">
        <v>26447</v>
      </c>
      <c r="R26" s="207">
        <v>850</v>
      </c>
      <c r="S26" s="207">
        <v>828</v>
      </c>
      <c r="T26" s="207">
        <v>863</v>
      </c>
      <c r="U26" s="207">
        <v>827</v>
      </c>
      <c r="V26" s="207">
        <v>26716</v>
      </c>
      <c r="W26" s="207">
        <v>1722</v>
      </c>
      <c r="X26" s="207">
        <v>14513</v>
      </c>
      <c r="Y26" s="207">
        <v>27280</v>
      </c>
      <c r="Z26" s="207">
        <v>1712</v>
      </c>
      <c r="AA26" s="207">
        <v>14236</v>
      </c>
      <c r="AB26" s="207">
        <v>839</v>
      </c>
      <c r="AC26" s="207">
        <v>831</v>
      </c>
      <c r="AD26" s="207">
        <v>847</v>
      </c>
      <c r="AE26" s="207">
        <v>836</v>
      </c>
      <c r="AF26" s="207">
        <v>26311</v>
      </c>
      <c r="AG26" s="207">
        <v>866</v>
      </c>
      <c r="AH26" s="207">
        <v>875</v>
      </c>
      <c r="AI26" s="207">
        <v>26710</v>
      </c>
      <c r="AJ26" s="207">
        <v>862</v>
      </c>
      <c r="AK26" s="207">
        <v>855</v>
      </c>
      <c r="AL26" s="207">
        <v>839</v>
      </c>
      <c r="AM26" s="207">
        <v>829</v>
      </c>
      <c r="AN26" s="207">
        <v>831</v>
      </c>
      <c r="AO26" s="207">
        <v>843</v>
      </c>
      <c r="AP26" s="207">
        <v>858</v>
      </c>
      <c r="AQ26" s="207">
        <v>846</v>
      </c>
      <c r="AR26" s="207">
        <v>849</v>
      </c>
      <c r="AS26" s="207">
        <v>862</v>
      </c>
      <c r="AT26" s="207">
        <v>857</v>
      </c>
      <c r="AU26" s="207">
        <v>836</v>
      </c>
      <c r="AV26" s="207">
        <v>815</v>
      </c>
      <c r="AW26" s="207">
        <v>820</v>
      </c>
      <c r="AX26" s="207">
        <v>840</v>
      </c>
      <c r="AY26" s="207">
        <v>828</v>
      </c>
      <c r="AZ26" s="207">
        <v>839</v>
      </c>
      <c r="BA26" s="207">
        <v>26074</v>
      </c>
      <c r="BB26" s="207">
        <v>904</v>
      </c>
      <c r="BC26" s="207">
        <v>841</v>
      </c>
      <c r="BD26" s="207">
        <v>841</v>
      </c>
      <c r="BE26" s="207">
        <v>835</v>
      </c>
      <c r="BF26" s="207">
        <v>826</v>
      </c>
      <c r="BG26" s="207">
        <v>907</v>
      </c>
      <c r="BH26" s="207">
        <v>25449</v>
      </c>
      <c r="BI26" s="207">
        <v>853</v>
      </c>
    </row>
    <row r="27" spans="1:61" x14ac:dyDescent="0.15">
      <c r="A27" s="43">
        <v>22</v>
      </c>
      <c r="B27" s="207">
        <v>862</v>
      </c>
      <c r="C27" s="207">
        <v>24543</v>
      </c>
      <c r="D27" s="207">
        <v>880</v>
      </c>
      <c r="E27" s="207">
        <v>849</v>
      </c>
      <c r="F27" s="207">
        <v>850</v>
      </c>
      <c r="G27" s="207">
        <v>854</v>
      </c>
      <c r="H27" s="207">
        <v>845</v>
      </c>
      <c r="I27" s="207">
        <v>893</v>
      </c>
      <c r="J27" s="207">
        <v>22579</v>
      </c>
      <c r="K27" s="207">
        <v>860</v>
      </c>
      <c r="L27" s="207">
        <v>26821</v>
      </c>
      <c r="M27" s="207">
        <v>20176</v>
      </c>
      <c r="N27" s="207">
        <v>26740</v>
      </c>
      <c r="O27" s="207">
        <v>26692</v>
      </c>
      <c r="P27" s="207">
        <v>20103</v>
      </c>
      <c r="Q27" s="207">
        <v>26455</v>
      </c>
      <c r="R27" s="207">
        <v>848</v>
      </c>
      <c r="S27" s="207">
        <v>833</v>
      </c>
      <c r="T27" s="207">
        <v>858</v>
      </c>
      <c r="U27" s="207">
        <v>824</v>
      </c>
      <c r="V27" s="207">
        <v>26705</v>
      </c>
      <c r="W27" s="207">
        <v>1475</v>
      </c>
      <c r="X27" s="207">
        <v>12870</v>
      </c>
      <c r="Y27" s="207">
        <v>27239</v>
      </c>
      <c r="Z27" s="207">
        <v>1460</v>
      </c>
      <c r="AA27" s="207">
        <v>12587</v>
      </c>
      <c r="AB27" s="207">
        <v>834</v>
      </c>
      <c r="AC27" s="207">
        <v>839</v>
      </c>
      <c r="AD27" s="207">
        <v>835</v>
      </c>
      <c r="AE27" s="207">
        <v>835</v>
      </c>
      <c r="AF27" s="207">
        <v>26173</v>
      </c>
      <c r="AG27" s="207">
        <v>867</v>
      </c>
      <c r="AH27" s="207">
        <v>875</v>
      </c>
      <c r="AI27" s="207">
        <v>26562</v>
      </c>
      <c r="AJ27" s="207">
        <v>862</v>
      </c>
      <c r="AK27" s="207">
        <v>843</v>
      </c>
      <c r="AL27" s="207">
        <v>840</v>
      </c>
      <c r="AM27" s="207">
        <v>835</v>
      </c>
      <c r="AN27" s="207">
        <v>832</v>
      </c>
      <c r="AO27" s="207">
        <v>845</v>
      </c>
      <c r="AP27" s="207">
        <v>847</v>
      </c>
      <c r="AQ27" s="207">
        <v>845</v>
      </c>
      <c r="AR27" s="207">
        <v>845</v>
      </c>
      <c r="AS27" s="207">
        <v>855</v>
      </c>
      <c r="AT27" s="207">
        <v>853</v>
      </c>
      <c r="AU27" s="207">
        <v>839</v>
      </c>
      <c r="AV27" s="207">
        <v>812</v>
      </c>
      <c r="AW27" s="207">
        <v>820</v>
      </c>
      <c r="AX27" s="207">
        <v>836</v>
      </c>
      <c r="AY27" s="207">
        <v>828</v>
      </c>
      <c r="AZ27" s="207">
        <v>836</v>
      </c>
      <c r="BA27" s="207">
        <v>25081</v>
      </c>
      <c r="BB27" s="207">
        <v>859</v>
      </c>
      <c r="BC27" s="207">
        <v>836</v>
      </c>
      <c r="BD27" s="207">
        <v>845</v>
      </c>
      <c r="BE27" s="207">
        <v>831</v>
      </c>
      <c r="BF27" s="207">
        <v>826</v>
      </c>
      <c r="BG27" s="207">
        <v>868</v>
      </c>
      <c r="BH27" s="207">
        <v>22494</v>
      </c>
      <c r="BI27" s="207">
        <v>855</v>
      </c>
    </row>
    <row r="28" spans="1:61" x14ac:dyDescent="0.15">
      <c r="A28" s="43">
        <v>23</v>
      </c>
      <c r="B28" s="207">
        <v>856</v>
      </c>
      <c r="C28" s="207">
        <v>18268</v>
      </c>
      <c r="D28" s="207">
        <v>863</v>
      </c>
      <c r="E28" s="207">
        <v>851</v>
      </c>
      <c r="F28" s="207">
        <v>848</v>
      </c>
      <c r="G28" s="207">
        <v>853</v>
      </c>
      <c r="H28" s="207">
        <v>836</v>
      </c>
      <c r="I28" s="207">
        <v>872</v>
      </c>
      <c r="J28" s="207">
        <v>15502</v>
      </c>
      <c r="K28" s="207">
        <v>864</v>
      </c>
      <c r="L28" s="207">
        <v>26796</v>
      </c>
      <c r="M28" s="207">
        <v>19554</v>
      </c>
      <c r="N28" s="207">
        <v>26719</v>
      </c>
      <c r="O28" s="207">
        <v>26657</v>
      </c>
      <c r="P28" s="207">
        <v>19498</v>
      </c>
      <c r="Q28" s="207">
        <v>26461</v>
      </c>
      <c r="R28" s="207">
        <v>843</v>
      </c>
      <c r="S28" s="207">
        <v>828</v>
      </c>
      <c r="T28" s="207">
        <v>856</v>
      </c>
      <c r="U28" s="207">
        <v>821</v>
      </c>
      <c r="V28" s="207">
        <v>26674</v>
      </c>
      <c r="W28" s="207">
        <v>1290</v>
      </c>
      <c r="X28" s="207">
        <v>11307</v>
      </c>
      <c r="Y28" s="207">
        <v>27245</v>
      </c>
      <c r="Z28" s="207">
        <v>1280</v>
      </c>
      <c r="AA28" s="207">
        <v>11055</v>
      </c>
      <c r="AB28" s="207">
        <v>833</v>
      </c>
      <c r="AC28" s="207">
        <v>828</v>
      </c>
      <c r="AD28" s="207">
        <v>840</v>
      </c>
      <c r="AE28" s="207">
        <v>837</v>
      </c>
      <c r="AF28" s="207">
        <v>25976</v>
      </c>
      <c r="AG28" s="207">
        <v>861</v>
      </c>
      <c r="AH28" s="207">
        <v>868</v>
      </c>
      <c r="AI28" s="207">
        <v>26345</v>
      </c>
      <c r="AJ28" s="207">
        <v>858</v>
      </c>
      <c r="AK28" s="207">
        <v>843</v>
      </c>
      <c r="AL28" s="207">
        <v>836</v>
      </c>
      <c r="AM28" s="207">
        <v>831</v>
      </c>
      <c r="AN28" s="207">
        <v>831</v>
      </c>
      <c r="AO28" s="207">
        <v>843</v>
      </c>
      <c r="AP28" s="207">
        <v>844</v>
      </c>
      <c r="AQ28" s="207">
        <v>843</v>
      </c>
      <c r="AR28" s="207">
        <v>842</v>
      </c>
      <c r="AS28" s="207">
        <v>854</v>
      </c>
      <c r="AT28" s="207">
        <v>851</v>
      </c>
      <c r="AU28" s="207">
        <v>831</v>
      </c>
      <c r="AV28" s="207">
        <v>814</v>
      </c>
      <c r="AW28" s="207">
        <v>820</v>
      </c>
      <c r="AX28" s="207">
        <v>838</v>
      </c>
      <c r="AY28" s="207">
        <v>823</v>
      </c>
      <c r="AZ28" s="207">
        <v>830</v>
      </c>
      <c r="BA28" s="207">
        <v>19898</v>
      </c>
      <c r="BB28" s="207">
        <v>840</v>
      </c>
      <c r="BC28" s="207">
        <v>829</v>
      </c>
      <c r="BD28" s="207">
        <v>838</v>
      </c>
      <c r="BE28" s="207">
        <v>828</v>
      </c>
      <c r="BF28" s="207">
        <v>822</v>
      </c>
      <c r="BG28" s="207">
        <v>853</v>
      </c>
      <c r="BH28" s="207">
        <v>15826</v>
      </c>
      <c r="BI28" s="207">
        <v>850</v>
      </c>
    </row>
    <row r="29" spans="1:61" x14ac:dyDescent="0.15">
      <c r="A29" s="43">
        <v>24</v>
      </c>
      <c r="B29" s="207">
        <v>849</v>
      </c>
      <c r="C29" s="207">
        <v>11622</v>
      </c>
      <c r="D29" s="207">
        <v>852</v>
      </c>
      <c r="E29" s="207">
        <v>848</v>
      </c>
      <c r="F29" s="207">
        <v>850</v>
      </c>
      <c r="G29" s="207">
        <v>851</v>
      </c>
      <c r="H29" s="207">
        <v>831</v>
      </c>
      <c r="I29" s="207">
        <v>869</v>
      </c>
      <c r="J29" s="207">
        <v>9296</v>
      </c>
      <c r="K29" s="207">
        <v>859</v>
      </c>
      <c r="L29" s="207">
        <v>26777</v>
      </c>
      <c r="M29" s="207">
        <v>18848</v>
      </c>
      <c r="N29" s="207">
        <v>26769</v>
      </c>
      <c r="O29" s="207">
        <v>26648</v>
      </c>
      <c r="P29" s="207">
        <v>18849</v>
      </c>
      <c r="Q29" s="207">
        <v>26453</v>
      </c>
      <c r="R29" s="207">
        <v>839</v>
      </c>
      <c r="S29" s="207">
        <v>819</v>
      </c>
      <c r="T29" s="207">
        <v>853</v>
      </c>
      <c r="U29" s="207">
        <v>824</v>
      </c>
      <c r="V29" s="207">
        <v>26717</v>
      </c>
      <c r="W29" s="207">
        <v>1156</v>
      </c>
      <c r="X29" s="207">
        <v>9834</v>
      </c>
      <c r="Y29" s="207">
        <v>27274</v>
      </c>
      <c r="Z29" s="207">
        <v>1147</v>
      </c>
      <c r="AA29" s="207">
        <v>9558</v>
      </c>
      <c r="AB29" s="207">
        <v>833</v>
      </c>
      <c r="AC29" s="207">
        <v>832</v>
      </c>
      <c r="AD29" s="207">
        <v>840</v>
      </c>
      <c r="AE29" s="207">
        <v>838</v>
      </c>
      <c r="AF29" s="207">
        <v>25756</v>
      </c>
      <c r="AG29" s="207">
        <v>861</v>
      </c>
      <c r="AH29" s="207">
        <v>864</v>
      </c>
      <c r="AI29" s="207">
        <v>26125</v>
      </c>
      <c r="AJ29" s="207">
        <v>864</v>
      </c>
      <c r="AK29" s="207">
        <v>833</v>
      </c>
      <c r="AL29" s="207">
        <v>836</v>
      </c>
      <c r="AM29" s="207">
        <v>832</v>
      </c>
      <c r="AN29" s="207">
        <v>828</v>
      </c>
      <c r="AO29" s="207">
        <v>838</v>
      </c>
      <c r="AP29" s="207">
        <v>846</v>
      </c>
      <c r="AQ29" s="207">
        <v>835</v>
      </c>
      <c r="AR29" s="207">
        <v>843</v>
      </c>
      <c r="AS29" s="207">
        <v>845</v>
      </c>
      <c r="AT29" s="207">
        <v>854</v>
      </c>
      <c r="AU29" s="207">
        <v>830</v>
      </c>
      <c r="AV29" s="207">
        <v>817</v>
      </c>
      <c r="AW29" s="207">
        <v>814</v>
      </c>
      <c r="AX29" s="207">
        <v>830</v>
      </c>
      <c r="AY29" s="207">
        <v>826</v>
      </c>
      <c r="AZ29" s="207">
        <v>824</v>
      </c>
      <c r="BA29" s="207">
        <v>13281</v>
      </c>
      <c r="BB29" s="207">
        <v>834</v>
      </c>
      <c r="BC29" s="207">
        <v>827</v>
      </c>
      <c r="BD29" s="207">
        <v>836</v>
      </c>
      <c r="BE29" s="207">
        <v>830</v>
      </c>
      <c r="BF29" s="207">
        <v>817</v>
      </c>
      <c r="BG29" s="207">
        <v>845</v>
      </c>
      <c r="BH29" s="207">
        <v>9701</v>
      </c>
      <c r="BI29" s="207">
        <v>843</v>
      </c>
    </row>
    <row r="30" spans="1:61" x14ac:dyDescent="0.15">
      <c r="A30" s="43">
        <v>25</v>
      </c>
      <c r="B30" s="207">
        <v>843</v>
      </c>
      <c r="C30" s="207">
        <v>6599</v>
      </c>
      <c r="D30" s="207">
        <v>845</v>
      </c>
      <c r="E30" s="207">
        <v>848</v>
      </c>
      <c r="F30" s="207">
        <v>846</v>
      </c>
      <c r="G30" s="207">
        <v>853</v>
      </c>
      <c r="H30" s="207">
        <v>835</v>
      </c>
      <c r="I30" s="207">
        <v>863</v>
      </c>
      <c r="J30" s="207">
        <v>4989</v>
      </c>
      <c r="K30" s="207">
        <v>854</v>
      </c>
      <c r="L30" s="207">
        <v>26770</v>
      </c>
      <c r="M30" s="207">
        <v>18245</v>
      </c>
      <c r="N30" s="207">
        <v>26761</v>
      </c>
      <c r="O30" s="207">
        <v>26646</v>
      </c>
      <c r="P30" s="207">
        <v>18269</v>
      </c>
      <c r="Q30" s="207">
        <v>26434</v>
      </c>
      <c r="R30" s="207">
        <v>833</v>
      </c>
      <c r="S30" s="207">
        <v>820</v>
      </c>
      <c r="T30" s="207">
        <v>847</v>
      </c>
      <c r="U30" s="207">
        <v>821</v>
      </c>
      <c r="V30" s="207">
        <v>26665</v>
      </c>
      <c r="W30" s="207">
        <v>1069</v>
      </c>
      <c r="X30" s="207">
        <v>8485</v>
      </c>
      <c r="Y30" s="207">
        <v>27233</v>
      </c>
      <c r="Z30" s="207">
        <v>1057</v>
      </c>
      <c r="AA30" s="207">
        <v>8223</v>
      </c>
      <c r="AB30" s="207">
        <v>824</v>
      </c>
      <c r="AC30" s="207">
        <v>824</v>
      </c>
      <c r="AD30" s="207">
        <v>834</v>
      </c>
      <c r="AE30" s="207">
        <v>831</v>
      </c>
      <c r="AF30" s="207">
        <v>25508</v>
      </c>
      <c r="AG30" s="207">
        <v>854</v>
      </c>
      <c r="AH30" s="207">
        <v>862</v>
      </c>
      <c r="AI30" s="207">
        <v>25883</v>
      </c>
      <c r="AJ30" s="207">
        <v>854</v>
      </c>
      <c r="AK30" s="207">
        <v>838</v>
      </c>
      <c r="AL30" s="207">
        <v>827</v>
      </c>
      <c r="AM30" s="207">
        <v>829</v>
      </c>
      <c r="AN30" s="207">
        <v>829</v>
      </c>
      <c r="AO30" s="207">
        <v>841</v>
      </c>
      <c r="AP30" s="207">
        <v>838</v>
      </c>
      <c r="AQ30" s="207">
        <v>830</v>
      </c>
      <c r="AR30" s="207">
        <v>832</v>
      </c>
      <c r="AS30" s="207">
        <v>846</v>
      </c>
      <c r="AT30" s="207">
        <v>852</v>
      </c>
      <c r="AU30" s="207">
        <v>828</v>
      </c>
      <c r="AV30" s="207">
        <v>811</v>
      </c>
      <c r="AW30" s="207">
        <v>813</v>
      </c>
      <c r="AX30" s="207">
        <v>825</v>
      </c>
      <c r="AY30" s="207">
        <v>818</v>
      </c>
      <c r="AZ30" s="207">
        <v>823</v>
      </c>
      <c r="BA30" s="207">
        <v>7920</v>
      </c>
      <c r="BB30" s="207">
        <v>819</v>
      </c>
      <c r="BC30" s="207">
        <v>827</v>
      </c>
      <c r="BD30" s="207">
        <v>838</v>
      </c>
      <c r="BE30" s="207">
        <v>825</v>
      </c>
      <c r="BF30" s="207">
        <v>818</v>
      </c>
      <c r="BG30" s="207">
        <v>838</v>
      </c>
      <c r="BH30" s="207">
        <v>5344</v>
      </c>
      <c r="BI30" s="207">
        <v>843</v>
      </c>
    </row>
    <row r="31" spans="1:61" x14ac:dyDescent="0.15">
      <c r="A31" s="43">
        <v>26</v>
      </c>
      <c r="B31" s="207">
        <v>841</v>
      </c>
      <c r="C31" s="207">
        <v>3432</v>
      </c>
      <c r="D31" s="207">
        <v>842</v>
      </c>
      <c r="E31" s="207">
        <v>844</v>
      </c>
      <c r="F31" s="207">
        <v>843</v>
      </c>
      <c r="G31" s="207">
        <v>849</v>
      </c>
      <c r="H31" s="207">
        <v>828</v>
      </c>
      <c r="I31" s="207">
        <v>854</v>
      </c>
      <c r="J31" s="207">
        <v>2546</v>
      </c>
      <c r="K31" s="207">
        <v>848</v>
      </c>
      <c r="L31" s="207">
        <v>26801</v>
      </c>
      <c r="M31" s="207">
        <v>17590</v>
      </c>
      <c r="N31" s="207">
        <v>26707</v>
      </c>
      <c r="O31" s="207">
        <v>26647</v>
      </c>
      <c r="P31" s="207">
        <v>17560</v>
      </c>
      <c r="Q31" s="207">
        <v>26436</v>
      </c>
      <c r="R31" s="207">
        <v>831</v>
      </c>
      <c r="S31" s="207">
        <v>821</v>
      </c>
      <c r="T31" s="207">
        <v>848</v>
      </c>
      <c r="U31" s="207">
        <v>819</v>
      </c>
      <c r="V31" s="207">
        <v>26692</v>
      </c>
      <c r="W31" s="207">
        <v>996</v>
      </c>
      <c r="X31" s="207">
        <v>7258</v>
      </c>
      <c r="Y31" s="207">
        <v>27235</v>
      </c>
      <c r="Z31" s="207">
        <v>986</v>
      </c>
      <c r="AA31" s="207">
        <v>7022</v>
      </c>
      <c r="AB31" s="207">
        <v>829</v>
      </c>
      <c r="AC31" s="207">
        <v>823</v>
      </c>
      <c r="AD31" s="207">
        <v>833</v>
      </c>
      <c r="AE31" s="207">
        <v>829</v>
      </c>
      <c r="AF31" s="207">
        <v>25206</v>
      </c>
      <c r="AG31" s="207">
        <v>851</v>
      </c>
      <c r="AH31" s="207">
        <v>859</v>
      </c>
      <c r="AI31" s="207">
        <v>25544</v>
      </c>
      <c r="AJ31" s="207">
        <v>850</v>
      </c>
      <c r="AK31" s="207">
        <v>835</v>
      </c>
      <c r="AL31" s="207">
        <v>831</v>
      </c>
      <c r="AM31" s="207">
        <v>831</v>
      </c>
      <c r="AN31" s="207">
        <v>822</v>
      </c>
      <c r="AO31" s="207">
        <v>836</v>
      </c>
      <c r="AP31" s="207">
        <v>834</v>
      </c>
      <c r="AQ31" s="207">
        <v>827</v>
      </c>
      <c r="AR31" s="207">
        <v>833</v>
      </c>
      <c r="AS31" s="207">
        <v>845</v>
      </c>
      <c r="AT31" s="207">
        <v>852</v>
      </c>
      <c r="AU31" s="207">
        <v>828</v>
      </c>
      <c r="AV31" s="207">
        <v>815</v>
      </c>
      <c r="AW31" s="207">
        <v>811</v>
      </c>
      <c r="AX31" s="207">
        <v>824</v>
      </c>
      <c r="AY31" s="207">
        <v>822</v>
      </c>
      <c r="AZ31" s="207">
        <v>815</v>
      </c>
      <c r="BA31" s="207">
        <v>4276</v>
      </c>
      <c r="BB31" s="207">
        <v>822</v>
      </c>
      <c r="BC31" s="207">
        <v>834</v>
      </c>
      <c r="BD31" s="207">
        <v>837</v>
      </c>
      <c r="BE31" s="207">
        <v>822</v>
      </c>
      <c r="BF31" s="207">
        <v>816</v>
      </c>
      <c r="BG31" s="207">
        <v>836</v>
      </c>
      <c r="BH31" s="207">
        <v>2761</v>
      </c>
      <c r="BI31" s="207">
        <v>832</v>
      </c>
    </row>
    <row r="32" spans="1:61" x14ac:dyDescent="0.15">
      <c r="A32" s="43">
        <v>27</v>
      </c>
      <c r="B32" s="207">
        <v>841</v>
      </c>
      <c r="C32" s="207">
        <v>1826</v>
      </c>
      <c r="D32" s="207">
        <v>840</v>
      </c>
      <c r="E32" s="207">
        <v>841</v>
      </c>
      <c r="F32" s="207">
        <v>838</v>
      </c>
      <c r="G32" s="207">
        <v>846</v>
      </c>
      <c r="H32" s="207">
        <v>828</v>
      </c>
      <c r="I32" s="207">
        <v>848</v>
      </c>
      <c r="J32" s="207">
        <v>1429</v>
      </c>
      <c r="K32" s="207">
        <v>846</v>
      </c>
      <c r="L32" s="207">
        <v>26733</v>
      </c>
      <c r="M32" s="207">
        <v>16931</v>
      </c>
      <c r="N32" s="207">
        <v>26760</v>
      </c>
      <c r="O32" s="207">
        <v>26630</v>
      </c>
      <c r="P32" s="207">
        <v>16912</v>
      </c>
      <c r="Q32" s="207">
        <v>26455</v>
      </c>
      <c r="R32" s="207">
        <v>839</v>
      </c>
      <c r="S32" s="207">
        <v>815</v>
      </c>
      <c r="T32" s="207">
        <v>842</v>
      </c>
      <c r="U32" s="207">
        <v>820</v>
      </c>
      <c r="V32" s="207">
        <v>26675</v>
      </c>
      <c r="W32" s="207">
        <v>949</v>
      </c>
      <c r="X32" s="207">
        <v>6155</v>
      </c>
      <c r="Y32" s="207">
        <v>27209</v>
      </c>
      <c r="Z32" s="207">
        <v>942</v>
      </c>
      <c r="AA32" s="207">
        <v>5917</v>
      </c>
      <c r="AB32" s="207">
        <v>826</v>
      </c>
      <c r="AC32" s="207">
        <v>822</v>
      </c>
      <c r="AD32" s="207">
        <v>834</v>
      </c>
      <c r="AE32" s="207">
        <v>828</v>
      </c>
      <c r="AF32" s="207">
        <v>24808</v>
      </c>
      <c r="AG32" s="207">
        <v>849</v>
      </c>
      <c r="AH32" s="207">
        <v>861</v>
      </c>
      <c r="AI32" s="207">
        <v>25151</v>
      </c>
      <c r="AJ32" s="207">
        <v>851</v>
      </c>
      <c r="AK32" s="207">
        <v>829</v>
      </c>
      <c r="AL32" s="207">
        <v>829</v>
      </c>
      <c r="AM32" s="207">
        <v>825</v>
      </c>
      <c r="AN32" s="207">
        <v>825</v>
      </c>
      <c r="AO32" s="207">
        <v>837</v>
      </c>
      <c r="AP32" s="207">
        <v>834</v>
      </c>
      <c r="AQ32" s="207">
        <v>825</v>
      </c>
      <c r="AR32" s="207">
        <v>832</v>
      </c>
      <c r="AS32" s="207">
        <v>841</v>
      </c>
      <c r="AT32" s="207">
        <v>850</v>
      </c>
      <c r="AU32" s="207">
        <v>825</v>
      </c>
      <c r="AV32" s="207">
        <v>810</v>
      </c>
      <c r="AW32" s="207">
        <v>811</v>
      </c>
      <c r="AX32" s="207">
        <v>819</v>
      </c>
      <c r="AY32" s="207">
        <v>822</v>
      </c>
      <c r="AZ32" s="207">
        <v>817</v>
      </c>
      <c r="BA32" s="207">
        <v>2255</v>
      </c>
      <c r="BB32" s="207">
        <v>818</v>
      </c>
      <c r="BC32" s="207">
        <v>826</v>
      </c>
      <c r="BD32" s="207">
        <v>830</v>
      </c>
      <c r="BE32" s="207">
        <v>821</v>
      </c>
      <c r="BF32" s="207">
        <v>815</v>
      </c>
      <c r="BG32" s="207">
        <v>833</v>
      </c>
      <c r="BH32" s="207">
        <v>1524</v>
      </c>
      <c r="BI32" s="207">
        <v>837</v>
      </c>
    </row>
    <row r="33" spans="1:61" x14ac:dyDescent="0.15">
      <c r="A33" s="43">
        <v>28</v>
      </c>
      <c r="B33" s="207">
        <v>839</v>
      </c>
      <c r="C33" s="207">
        <v>1168</v>
      </c>
      <c r="D33" s="207">
        <v>839</v>
      </c>
      <c r="E33" s="207">
        <v>841</v>
      </c>
      <c r="F33" s="207">
        <v>841</v>
      </c>
      <c r="G33" s="207">
        <v>846</v>
      </c>
      <c r="H33" s="207">
        <v>826</v>
      </c>
      <c r="I33" s="207">
        <v>851</v>
      </c>
      <c r="J33" s="207">
        <v>1024</v>
      </c>
      <c r="K33" s="207">
        <v>848</v>
      </c>
      <c r="L33" s="207">
        <v>26752</v>
      </c>
      <c r="M33" s="207">
        <v>16251</v>
      </c>
      <c r="N33" s="207">
        <v>26716</v>
      </c>
      <c r="O33" s="207">
        <v>26643</v>
      </c>
      <c r="P33" s="207">
        <v>16265</v>
      </c>
      <c r="Q33" s="207">
        <v>26464</v>
      </c>
      <c r="R33" s="207">
        <v>831</v>
      </c>
      <c r="S33" s="207">
        <v>815</v>
      </c>
      <c r="T33" s="207">
        <v>843</v>
      </c>
      <c r="U33" s="207">
        <v>820</v>
      </c>
      <c r="V33" s="207">
        <v>26660</v>
      </c>
      <c r="W33" s="207">
        <v>919</v>
      </c>
      <c r="X33" s="207">
        <v>5205</v>
      </c>
      <c r="Y33" s="207">
        <v>27197</v>
      </c>
      <c r="Z33" s="207">
        <v>912</v>
      </c>
      <c r="AA33" s="207">
        <v>4986</v>
      </c>
      <c r="AB33" s="207">
        <v>824</v>
      </c>
      <c r="AC33" s="207">
        <v>822</v>
      </c>
      <c r="AD33" s="207">
        <v>827</v>
      </c>
      <c r="AE33" s="207">
        <v>828</v>
      </c>
      <c r="AF33" s="207">
        <v>24308</v>
      </c>
      <c r="AG33" s="207">
        <v>852</v>
      </c>
      <c r="AH33" s="207">
        <v>856</v>
      </c>
      <c r="AI33" s="207">
        <v>24522</v>
      </c>
      <c r="AJ33" s="207">
        <v>852</v>
      </c>
      <c r="AK33" s="207">
        <v>832</v>
      </c>
      <c r="AL33" s="207">
        <v>831</v>
      </c>
      <c r="AM33" s="207">
        <v>823</v>
      </c>
      <c r="AN33" s="207">
        <v>821</v>
      </c>
      <c r="AO33" s="207">
        <v>830</v>
      </c>
      <c r="AP33" s="207">
        <v>833</v>
      </c>
      <c r="AQ33" s="207">
        <v>828</v>
      </c>
      <c r="AR33" s="207">
        <v>829</v>
      </c>
      <c r="AS33" s="207">
        <v>840</v>
      </c>
      <c r="AT33" s="207">
        <v>849</v>
      </c>
      <c r="AU33" s="207">
        <v>822</v>
      </c>
      <c r="AV33" s="207">
        <v>808</v>
      </c>
      <c r="AW33" s="207">
        <v>810</v>
      </c>
      <c r="AX33" s="207">
        <v>822</v>
      </c>
      <c r="AY33" s="207">
        <v>819</v>
      </c>
      <c r="AZ33" s="207">
        <v>816</v>
      </c>
      <c r="BA33" s="207">
        <v>1329</v>
      </c>
      <c r="BB33" s="207">
        <v>817</v>
      </c>
      <c r="BC33" s="207">
        <v>823</v>
      </c>
      <c r="BD33" s="207">
        <v>829</v>
      </c>
      <c r="BE33" s="207">
        <v>821</v>
      </c>
      <c r="BF33" s="207">
        <v>813</v>
      </c>
      <c r="BG33" s="207">
        <v>833</v>
      </c>
      <c r="BH33" s="207">
        <v>1059</v>
      </c>
      <c r="BI33" s="207">
        <v>838</v>
      </c>
    </row>
    <row r="34" spans="1:61" x14ac:dyDescent="0.15">
      <c r="A34" s="43">
        <v>29</v>
      </c>
      <c r="B34" s="207">
        <v>833</v>
      </c>
      <c r="C34" s="207">
        <v>947</v>
      </c>
      <c r="D34" s="207">
        <v>838</v>
      </c>
      <c r="E34" s="207">
        <v>840</v>
      </c>
      <c r="F34" s="207">
        <v>841</v>
      </c>
      <c r="G34" s="207">
        <v>847</v>
      </c>
      <c r="H34" s="207">
        <v>829</v>
      </c>
      <c r="I34" s="207">
        <v>844</v>
      </c>
      <c r="J34" s="207">
        <v>889</v>
      </c>
      <c r="K34" s="207">
        <v>845</v>
      </c>
      <c r="L34" s="207">
        <v>26758</v>
      </c>
      <c r="M34" s="207">
        <v>15634</v>
      </c>
      <c r="N34" s="207">
        <v>26763</v>
      </c>
      <c r="O34" s="207">
        <v>26637</v>
      </c>
      <c r="P34" s="207">
        <v>15604</v>
      </c>
      <c r="Q34" s="207">
        <v>26439</v>
      </c>
      <c r="R34" s="207">
        <v>828</v>
      </c>
      <c r="S34" s="207">
        <v>816</v>
      </c>
      <c r="T34" s="207">
        <v>848</v>
      </c>
      <c r="U34" s="207">
        <v>818</v>
      </c>
      <c r="V34" s="207">
        <v>26668</v>
      </c>
      <c r="W34" s="207">
        <v>891</v>
      </c>
      <c r="X34" s="207">
        <v>4370</v>
      </c>
      <c r="Y34" s="207">
        <v>27237</v>
      </c>
      <c r="Z34" s="207">
        <v>894</v>
      </c>
      <c r="AA34" s="207">
        <v>4172</v>
      </c>
      <c r="AB34" s="207">
        <v>817</v>
      </c>
      <c r="AC34" s="207">
        <v>821</v>
      </c>
      <c r="AD34" s="207">
        <v>827</v>
      </c>
      <c r="AE34" s="207">
        <v>827</v>
      </c>
      <c r="AF34" s="207">
        <v>23637</v>
      </c>
      <c r="AG34" s="207">
        <v>847</v>
      </c>
      <c r="AH34" s="207">
        <v>852</v>
      </c>
      <c r="AI34" s="207">
        <v>23851</v>
      </c>
      <c r="AJ34" s="207">
        <v>847</v>
      </c>
      <c r="AK34" s="207">
        <v>829</v>
      </c>
      <c r="AL34" s="207">
        <v>828</v>
      </c>
      <c r="AM34" s="207">
        <v>822</v>
      </c>
      <c r="AN34" s="207">
        <v>825</v>
      </c>
      <c r="AO34" s="207">
        <v>835</v>
      </c>
      <c r="AP34" s="207">
        <v>830</v>
      </c>
      <c r="AQ34" s="207">
        <v>820</v>
      </c>
      <c r="AR34" s="207">
        <v>829</v>
      </c>
      <c r="AS34" s="207">
        <v>839</v>
      </c>
      <c r="AT34" s="207">
        <v>846</v>
      </c>
      <c r="AU34" s="207">
        <v>828</v>
      </c>
      <c r="AV34" s="207">
        <v>811</v>
      </c>
      <c r="AW34" s="207">
        <v>809</v>
      </c>
      <c r="AX34" s="207">
        <v>816</v>
      </c>
      <c r="AY34" s="207">
        <v>816</v>
      </c>
      <c r="AZ34" s="207">
        <v>810</v>
      </c>
      <c r="BA34" s="207">
        <v>986</v>
      </c>
      <c r="BB34" s="207">
        <v>812</v>
      </c>
      <c r="BC34" s="207">
        <v>825</v>
      </c>
      <c r="BD34" s="207">
        <v>833</v>
      </c>
      <c r="BE34" s="207">
        <v>823</v>
      </c>
      <c r="BF34" s="207">
        <v>810</v>
      </c>
      <c r="BG34" s="207">
        <v>830</v>
      </c>
      <c r="BH34" s="207">
        <v>904</v>
      </c>
      <c r="BI34" s="207">
        <v>830</v>
      </c>
    </row>
    <row r="35" spans="1:61" x14ac:dyDescent="0.15">
      <c r="A35" s="43">
        <v>30</v>
      </c>
      <c r="B35" s="207">
        <v>838</v>
      </c>
      <c r="C35" s="207">
        <v>879</v>
      </c>
      <c r="D35" s="207">
        <v>836</v>
      </c>
      <c r="E35" s="207">
        <v>835</v>
      </c>
      <c r="F35" s="207">
        <v>840</v>
      </c>
      <c r="G35" s="207">
        <v>842</v>
      </c>
      <c r="H35" s="207">
        <v>829</v>
      </c>
      <c r="I35" s="207">
        <v>841</v>
      </c>
      <c r="J35" s="207">
        <v>853</v>
      </c>
      <c r="K35" s="207">
        <v>847</v>
      </c>
      <c r="L35" s="207">
        <v>26749</v>
      </c>
      <c r="M35" s="207">
        <v>15014</v>
      </c>
      <c r="N35" s="207">
        <v>26698</v>
      </c>
      <c r="O35" s="207">
        <v>26631</v>
      </c>
      <c r="P35" s="207">
        <v>14975</v>
      </c>
      <c r="Q35" s="207">
        <v>26404</v>
      </c>
      <c r="R35" s="207">
        <v>838</v>
      </c>
      <c r="S35" s="207">
        <v>815</v>
      </c>
      <c r="T35" s="207">
        <v>839</v>
      </c>
      <c r="U35" s="207">
        <v>818</v>
      </c>
      <c r="V35" s="207">
        <v>26653</v>
      </c>
      <c r="W35" s="207">
        <v>883</v>
      </c>
      <c r="X35" s="207">
        <v>3659</v>
      </c>
      <c r="Y35" s="207">
        <v>27188</v>
      </c>
      <c r="Z35" s="207">
        <v>880</v>
      </c>
      <c r="AA35" s="207">
        <v>3483</v>
      </c>
      <c r="AB35" s="207">
        <v>819</v>
      </c>
      <c r="AC35" s="207">
        <v>821</v>
      </c>
      <c r="AD35" s="207">
        <v>825</v>
      </c>
      <c r="AE35" s="207">
        <v>828</v>
      </c>
      <c r="AF35" s="207">
        <v>22756</v>
      </c>
      <c r="AG35" s="207">
        <v>844</v>
      </c>
      <c r="AH35" s="207">
        <v>855</v>
      </c>
      <c r="AI35" s="207">
        <v>22935</v>
      </c>
      <c r="AJ35" s="207">
        <v>843</v>
      </c>
      <c r="AK35" s="207">
        <v>826</v>
      </c>
      <c r="AL35" s="207">
        <v>825</v>
      </c>
      <c r="AM35" s="207">
        <v>823</v>
      </c>
      <c r="AN35" s="207">
        <v>823</v>
      </c>
      <c r="AO35" s="207">
        <v>831</v>
      </c>
      <c r="AP35" s="207">
        <v>829</v>
      </c>
      <c r="AQ35" s="207">
        <v>819</v>
      </c>
      <c r="AR35" s="207">
        <v>825</v>
      </c>
      <c r="AS35" s="207">
        <v>837</v>
      </c>
      <c r="AT35" s="207">
        <v>846</v>
      </c>
      <c r="AU35" s="207">
        <v>819</v>
      </c>
      <c r="AV35" s="207">
        <v>811</v>
      </c>
      <c r="AW35" s="207">
        <v>808</v>
      </c>
      <c r="AX35" s="207">
        <v>817</v>
      </c>
      <c r="AY35" s="207">
        <v>816</v>
      </c>
      <c r="AZ35" s="207">
        <v>811</v>
      </c>
      <c r="BA35" s="207">
        <v>869</v>
      </c>
      <c r="BB35" s="207">
        <v>814</v>
      </c>
      <c r="BC35" s="207">
        <v>825</v>
      </c>
      <c r="BD35" s="207">
        <v>830</v>
      </c>
      <c r="BE35" s="207">
        <v>821</v>
      </c>
      <c r="BF35" s="207">
        <v>812</v>
      </c>
      <c r="BG35" s="207">
        <v>830</v>
      </c>
      <c r="BH35" s="207">
        <v>851</v>
      </c>
      <c r="BI35" s="207">
        <v>834</v>
      </c>
    </row>
    <row r="36" spans="1:61" x14ac:dyDescent="0.15">
      <c r="A36" s="43">
        <v>31</v>
      </c>
      <c r="B36" s="207">
        <v>835</v>
      </c>
      <c r="C36" s="207">
        <v>855</v>
      </c>
      <c r="D36" s="207">
        <v>835</v>
      </c>
      <c r="E36" s="207">
        <v>839</v>
      </c>
      <c r="F36" s="207">
        <v>837</v>
      </c>
      <c r="G36" s="207">
        <v>843</v>
      </c>
      <c r="H36" s="207">
        <v>820</v>
      </c>
      <c r="I36" s="207">
        <v>842</v>
      </c>
      <c r="J36" s="207">
        <v>838</v>
      </c>
      <c r="K36" s="207">
        <v>845</v>
      </c>
      <c r="L36" s="207">
        <v>26780</v>
      </c>
      <c r="M36" s="207">
        <v>14367</v>
      </c>
      <c r="N36" s="207">
        <v>26690</v>
      </c>
      <c r="O36" s="207">
        <v>26641</v>
      </c>
      <c r="P36" s="207">
        <v>14314</v>
      </c>
      <c r="Q36" s="207">
        <v>26441</v>
      </c>
      <c r="R36" s="207">
        <v>831</v>
      </c>
      <c r="S36" s="207">
        <v>814</v>
      </c>
      <c r="T36" s="207">
        <v>841</v>
      </c>
      <c r="U36" s="207">
        <v>810</v>
      </c>
      <c r="V36" s="207">
        <v>26674</v>
      </c>
      <c r="W36" s="207">
        <v>873</v>
      </c>
      <c r="X36" s="207">
        <v>3067</v>
      </c>
      <c r="Y36" s="207">
        <v>27170</v>
      </c>
      <c r="Z36" s="207">
        <v>863</v>
      </c>
      <c r="AA36" s="207">
        <v>2904</v>
      </c>
      <c r="AB36" s="207">
        <v>818</v>
      </c>
      <c r="AC36" s="207">
        <v>820</v>
      </c>
      <c r="AD36" s="207">
        <v>825</v>
      </c>
      <c r="AE36" s="207">
        <v>827</v>
      </c>
      <c r="AF36" s="207">
        <v>21621</v>
      </c>
      <c r="AG36" s="207">
        <v>849</v>
      </c>
      <c r="AH36" s="207">
        <v>851</v>
      </c>
      <c r="AI36" s="207">
        <v>21705</v>
      </c>
      <c r="AJ36" s="207">
        <v>842</v>
      </c>
      <c r="AK36" s="207">
        <v>827</v>
      </c>
      <c r="AL36" s="207">
        <v>826</v>
      </c>
      <c r="AM36" s="207">
        <v>820</v>
      </c>
      <c r="AN36" s="207">
        <v>819</v>
      </c>
      <c r="AO36" s="207">
        <v>832</v>
      </c>
      <c r="AP36" s="207">
        <v>824</v>
      </c>
      <c r="AQ36" s="207">
        <v>814</v>
      </c>
      <c r="AR36" s="207">
        <v>828</v>
      </c>
      <c r="AS36" s="207">
        <v>836</v>
      </c>
      <c r="AT36" s="207">
        <v>845</v>
      </c>
      <c r="AU36" s="207">
        <v>822</v>
      </c>
      <c r="AV36" s="207">
        <v>801</v>
      </c>
      <c r="AW36" s="207">
        <v>805</v>
      </c>
      <c r="AX36" s="207">
        <v>814</v>
      </c>
      <c r="AY36" s="207">
        <v>818</v>
      </c>
      <c r="AZ36" s="207">
        <v>809</v>
      </c>
      <c r="BA36" s="207">
        <v>840</v>
      </c>
      <c r="BB36" s="207">
        <v>808</v>
      </c>
      <c r="BC36" s="207">
        <v>825</v>
      </c>
      <c r="BD36" s="207">
        <v>833</v>
      </c>
      <c r="BE36" s="207">
        <v>817</v>
      </c>
      <c r="BF36" s="207">
        <v>810</v>
      </c>
      <c r="BG36" s="207">
        <v>828</v>
      </c>
      <c r="BH36" s="207">
        <v>836</v>
      </c>
      <c r="BI36" s="207">
        <v>833</v>
      </c>
    </row>
    <row r="37" spans="1:61" x14ac:dyDescent="0.15">
      <c r="A37" s="43">
        <v>32</v>
      </c>
      <c r="B37" s="207">
        <v>836</v>
      </c>
      <c r="C37" s="207">
        <v>846</v>
      </c>
      <c r="D37" s="207">
        <v>839</v>
      </c>
      <c r="E37" s="207">
        <v>837</v>
      </c>
      <c r="F37" s="207">
        <v>838</v>
      </c>
      <c r="G37" s="207">
        <v>843</v>
      </c>
      <c r="H37" s="207">
        <v>823</v>
      </c>
      <c r="I37" s="207">
        <v>837</v>
      </c>
      <c r="J37" s="207">
        <v>835</v>
      </c>
      <c r="K37" s="207">
        <v>847</v>
      </c>
      <c r="L37" s="207">
        <v>26727</v>
      </c>
      <c r="M37" s="207">
        <v>13706</v>
      </c>
      <c r="N37" s="207">
        <v>26699</v>
      </c>
      <c r="O37" s="207">
        <v>26597</v>
      </c>
      <c r="P37" s="207">
        <v>13703</v>
      </c>
      <c r="Q37" s="207">
        <v>26414</v>
      </c>
      <c r="R37" s="207">
        <v>830</v>
      </c>
      <c r="S37" s="207">
        <v>815</v>
      </c>
      <c r="T37" s="207">
        <v>840</v>
      </c>
      <c r="U37" s="207">
        <v>813</v>
      </c>
      <c r="V37" s="207">
        <v>26646</v>
      </c>
      <c r="W37" s="207">
        <v>867</v>
      </c>
      <c r="X37" s="207">
        <v>2577</v>
      </c>
      <c r="Y37" s="207">
        <v>27164</v>
      </c>
      <c r="Z37" s="207">
        <v>861</v>
      </c>
      <c r="AA37" s="207">
        <v>2438</v>
      </c>
      <c r="AB37" s="207">
        <v>819</v>
      </c>
      <c r="AC37" s="207">
        <v>819</v>
      </c>
      <c r="AD37" s="207">
        <v>827</v>
      </c>
      <c r="AE37" s="207">
        <v>827</v>
      </c>
      <c r="AF37" s="207">
        <v>20224</v>
      </c>
      <c r="AG37" s="207">
        <v>846</v>
      </c>
      <c r="AH37" s="207">
        <v>851</v>
      </c>
      <c r="AI37" s="207">
        <v>20198</v>
      </c>
      <c r="AJ37" s="207">
        <v>842</v>
      </c>
      <c r="AK37" s="207">
        <v>827</v>
      </c>
      <c r="AL37" s="207">
        <v>824</v>
      </c>
      <c r="AM37" s="207">
        <v>821</v>
      </c>
      <c r="AN37" s="207">
        <v>819</v>
      </c>
      <c r="AO37" s="207">
        <v>832</v>
      </c>
      <c r="AP37" s="207">
        <v>828</v>
      </c>
      <c r="AQ37" s="207">
        <v>816</v>
      </c>
      <c r="AR37" s="207">
        <v>828</v>
      </c>
      <c r="AS37" s="207">
        <v>834</v>
      </c>
      <c r="AT37" s="207">
        <v>848</v>
      </c>
      <c r="AU37" s="207">
        <v>824</v>
      </c>
      <c r="AV37" s="207">
        <v>810</v>
      </c>
      <c r="AW37" s="207">
        <v>803</v>
      </c>
      <c r="AX37" s="207">
        <v>818</v>
      </c>
      <c r="AY37" s="207">
        <v>817</v>
      </c>
      <c r="AZ37" s="207">
        <v>809</v>
      </c>
      <c r="BA37" s="207">
        <v>826</v>
      </c>
      <c r="BB37" s="207">
        <v>808</v>
      </c>
      <c r="BC37" s="207">
        <v>821</v>
      </c>
      <c r="BD37" s="207">
        <v>827</v>
      </c>
      <c r="BE37" s="207">
        <v>816</v>
      </c>
      <c r="BF37" s="207">
        <v>808</v>
      </c>
      <c r="BG37" s="207">
        <v>833</v>
      </c>
      <c r="BH37" s="207">
        <v>829</v>
      </c>
      <c r="BI37" s="207">
        <v>832</v>
      </c>
    </row>
    <row r="38" spans="1:61" x14ac:dyDescent="0.15">
      <c r="A38" s="43">
        <v>33</v>
      </c>
      <c r="B38" s="207">
        <v>830</v>
      </c>
      <c r="C38" s="207">
        <v>841</v>
      </c>
      <c r="D38" s="207">
        <v>831</v>
      </c>
      <c r="E38" s="207">
        <v>836</v>
      </c>
      <c r="F38" s="207">
        <v>838</v>
      </c>
      <c r="G38" s="207">
        <v>835</v>
      </c>
      <c r="H38" s="207">
        <v>823</v>
      </c>
      <c r="I38" s="207">
        <v>837</v>
      </c>
      <c r="J38" s="207">
        <v>834</v>
      </c>
      <c r="K38" s="207">
        <v>846</v>
      </c>
      <c r="L38" s="207">
        <v>26683</v>
      </c>
      <c r="M38" s="207">
        <v>13087</v>
      </c>
      <c r="N38" s="207">
        <v>26699</v>
      </c>
      <c r="O38" s="207">
        <v>26603</v>
      </c>
      <c r="P38" s="207">
        <v>13061</v>
      </c>
      <c r="Q38" s="207">
        <v>26409</v>
      </c>
      <c r="R38" s="207">
        <v>830</v>
      </c>
      <c r="S38" s="207">
        <v>809</v>
      </c>
      <c r="T38" s="207">
        <v>834</v>
      </c>
      <c r="U38" s="207">
        <v>812</v>
      </c>
      <c r="V38" s="207">
        <v>26647</v>
      </c>
      <c r="W38" s="207">
        <v>864</v>
      </c>
      <c r="X38" s="207">
        <v>2180</v>
      </c>
      <c r="Y38" s="207">
        <v>27207</v>
      </c>
      <c r="Z38" s="207">
        <v>854</v>
      </c>
      <c r="AA38" s="207">
        <v>2058</v>
      </c>
      <c r="AB38" s="207">
        <v>815</v>
      </c>
      <c r="AC38" s="207">
        <v>820</v>
      </c>
      <c r="AD38" s="207">
        <v>826</v>
      </c>
      <c r="AE38" s="207">
        <v>827</v>
      </c>
      <c r="AF38" s="207">
        <v>18666</v>
      </c>
      <c r="AG38" s="207">
        <v>844</v>
      </c>
      <c r="AH38" s="207">
        <v>844</v>
      </c>
      <c r="AI38" s="207">
        <v>18554</v>
      </c>
      <c r="AJ38" s="207">
        <v>843</v>
      </c>
      <c r="AK38" s="207">
        <v>826</v>
      </c>
      <c r="AL38" s="207">
        <v>823</v>
      </c>
      <c r="AM38" s="207">
        <v>821</v>
      </c>
      <c r="AN38" s="207">
        <v>818</v>
      </c>
      <c r="AO38" s="207">
        <v>828</v>
      </c>
      <c r="AP38" s="207">
        <v>825</v>
      </c>
      <c r="AQ38" s="207">
        <v>817</v>
      </c>
      <c r="AR38" s="207">
        <v>823</v>
      </c>
      <c r="AS38" s="207">
        <v>831</v>
      </c>
      <c r="AT38" s="207">
        <v>846</v>
      </c>
      <c r="AU38" s="207">
        <v>821</v>
      </c>
      <c r="AV38" s="207">
        <v>807</v>
      </c>
      <c r="AW38" s="207">
        <v>805</v>
      </c>
      <c r="AX38" s="207">
        <v>814</v>
      </c>
      <c r="AY38" s="207">
        <v>814</v>
      </c>
      <c r="AZ38" s="207">
        <v>809</v>
      </c>
      <c r="BA38" s="207">
        <v>822</v>
      </c>
      <c r="BB38" s="207">
        <v>804</v>
      </c>
      <c r="BC38" s="207">
        <v>819</v>
      </c>
      <c r="BD38" s="207">
        <v>826</v>
      </c>
      <c r="BE38" s="207">
        <v>819</v>
      </c>
      <c r="BF38" s="207">
        <v>804</v>
      </c>
      <c r="BG38" s="207">
        <v>828</v>
      </c>
      <c r="BH38" s="207">
        <v>833</v>
      </c>
      <c r="BI38" s="207">
        <v>829</v>
      </c>
    </row>
    <row r="39" spans="1:61" x14ac:dyDescent="0.15">
      <c r="A39" s="43">
        <v>34</v>
      </c>
      <c r="B39" s="207">
        <v>830</v>
      </c>
      <c r="C39" s="207">
        <v>842</v>
      </c>
      <c r="D39" s="207">
        <v>828</v>
      </c>
      <c r="E39" s="207">
        <v>834</v>
      </c>
      <c r="F39" s="207">
        <v>833</v>
      </c>
      <c r="G39" s="207">
        <v>838</v>
      </c>
      <c r="H39" s="207">
        <v>821</v>
      </c>
      <c r="I39" s="207">
        <v>830</v>
      </c>
      <c r="J39" s="207">
        <v>832</v>
      </c>
      <c r="K39" s="207">
        <v>844</v>
      </c>
      <c r="L39" s="207">
        <v>26700</v>
      </c>
      <c r="M39" s="207">
        <v>12521</v>
      </c>
      <c r="N39" s="207">
        <v>26719</v>
      </c>
      <c r="O39" s="207">
        <v>26622</v>
      </c>
      <c r="P39" s="207">
        <v>12475</v>
      </c>
      <c r="Q39" s="207">
        <v>26367</v>
      </c>
      <c r="R39" s="207">
        <v>826</v>
      </c>
      <c r="S39" s="207">
        <v>814</v>
      </c>
      <c r="T39" s="207">
        <v>839</v>
      </c>
      <c r="U39" s="207">
        <v>815</v>
      </c>
      <c r="V39" s="207">
        <v>26601</v>
      </c>
      <c r="W39" s="207">
        <v>855</v>
      </c>
      <c r="X39" s="207">
        <v>1857</v>
      </c>
      <c r="Y39" s="207">
        <v>27176</v>
      </c>
      <c r="Z39" s="207">
        <v>856</v>
      </c>
      <c r="AA39" s="207">
        <v>1746</v>
      </c>
      <c r="AB39" s="207">
        <v>816</v>
      </c>
      <c r="AC39" s="207">
        <v>821</v>
      </c>
      <c r="AD39" s="207">
        <v>819</v>
      </c>
      <c r="AE39" s="207">
        <v>821</v>
      </c>
      <c r="AF39" s="207">
        <v>16936</v>
      </c>
      <c r="AG39" s="207">
        <v>842</v>
      </c>
      <c r="AH39" s="207">
        <v>846</v>
      </c>
      <c r="AI39" s="207">
        <v>16764</v>
      </c>
      <c r="AJ39" s="207">
        <v>840</v>
      </c>
      <c r="AK39" s="207">
        <v>820</v>
      </c>
      <c r="AL39" s="207">
        <v>825</v>
      </c>
      <c r="AM39" s="207">
        <v>817</v>
      </c>
      <c r="AN39" s="207">
        <v>818</v>
      </c>
      <c r="AO39" s="207">
        <v>830</v>
      </c>
      <c r="AP39" s="207">
        <v>819</v>
      </c>
      <c r="AQ39" s="207">
        <v>816</v>
      </c>
      <c r="AR39" s="207">
        <v>822</v>
      </c>
      <c r="AS39" s="207">
        <v>826</v>
      </c>
      <c r="AT39" s="207">
        <v>835</v>
      </c>
      <c r="AU39" s="207">
        <v>815</v>
      </c>
      <c r="AV39" s="207">
        <v>809</v>
      </c>
      <c r="AW39" s="207">
        <v>799</v>
      </c>
      <c r="AX39" s="207">
        <v>815</v>
      </c>
      <c r="AY39" s="207">
        <v>814</v>
      </c>
      <c r="AZ39" s="207">
        <v>804</v>
      </c>
      <c r="BA39" s="207">
        <v>818</v>
      </c>
      <c r="BB39" s="207">
        <v>810</v>
      </c>
      <c r="BC39" s="207">
        <v>817</v>
      </c>
      <c r="BD39" s="207">
        <v>832</v>
      </c>
      <c r="BE39" s="207">
        <v>817</v>
      </c>
      <c r="BF39" s="207">
        <v>806</v>
      </c>
      <c r="BG39" s="207">
        <v>832</v>
      </c>
      <c r="BH39" s="207">
        <v>828</v>
      </c>
      <c r="BI39" s="207">
        <v>831</v>
      </c>
    </row>
    <row r="40" spans="1:61" x14ac:dyDescent="0.15">
      <c r="A40" s="43">
        <v>35</v>
      </c>
      <c r="B40" s="207">
        <v>827</v>
      </c>
      <c r="C40" s="207">
        <v>835</v>
      </c>
      <c r="D40" s="207">
        <v>833</v>
      </c>
      <c r="E40" s="207">
        <v>836</v>
      </c>
      <c r="F40" s="207">
        <v>833</v>
      </c>
      <c r="G40" s="207">
        <v>836</v>
      </c>
      <c r="H40" s="207">
        <v>819</v>
      </c>
      <c r="I40" s="207">
        <v>834</v>
      </c>
      <c r="J40" s="207">
        <v>830</v>
      </c>
      <c r="K40" s="207">
        <v>844</v>
      </c>
      <c r="L40" s="207">
        <v>26746</v>
      </c>
      <c r="M40" s="207">
        <v>11935</v>
      </c>
      <c r="N40" s="207">
        <v>26648</v>
      </c>
      <c r="O40" s="207">
        <v>26566</v>
      </c>
      <c r="P40" s="207">
        <v>11875</v>
      </c>
      <c r="Q40" s="207">
        <v>26361</v>
      </c>
      <c r="R40" s="207">
        <v>827</v>
      </c>
      <c r="S40" s="207">
        <v>812</v>
      </c>
      <c r="T40" s="207">
        <v>837</v>
      </c>
      <c r="U40" s="207">
        <v>813</v>
      </c>
      <c r="V40" s="207">
        <v>26577</v>
      </c>
      <c r="W40" s="207">
        <v>856</v>
      </c>
      <c r="X40" s="207">
        <v>1616</v>
      </c>
      <c r="Y40" s="207">
        <v>27136</v>
      </c>
      <c r="Z40" s="207">
        <v>850</v>
      </c>
      <c r="AA40" s="207">
        <v>1510</v>
      </c>
      <c r="AB40" s="207">
        <v>820</v>
      </c>
      <c r="AC40" s="207">
        <v>817</v>
      </c>
      <c r="AD40" s="207">
        <v>822</v>
      </c>
      <c r="AE40" s="207">
        <v>821</v>
      </c>
      <c r="AF40" s="207">
        <v>15078</v>
      </c>
      <c r="AG40" s="207">
        <v>839</v>
      </c>
      <c r="AH40" s="207">
        <v>838</v>
      </c>
      <c r="AI40" s="207">
        <v>14826</v>
      </c>
      <c r="AJ40" s="207">
        <v>842</v>
      </c>
      <c r="AK40" s="207">
        <v>823</v>
      </c>
      <c r="AL40" s="207">
        <v>822</v>
      </c>
      <c r="AM40" s="207">
        <v>820</v>
      </c>
      <c r="AN40" s="207">
        <v>820</v>
      </c>
      <c r="AO40" s="207">
        <v>825</v>
      </c>
      <c r="AP40" s="207">
        <v>818</v>
      </c>
      <c r="AQ40" s="207">
        <v>814</v>
      </c>
      <c r="AR40" s="207">
        <v>819</v>
      </c>
      <c r="AS40" s="207">
        <v>830</v>
      </c>
      <c r="AT40" s="207">
        <v>844</v>
      </c>
      <c r="AU40" s="207">
        <v>822</v>
      </c>
      <c r="AV40" s="207">
        <v>801</v>
      </c>
      <c r="AW40" s="207">
        <v>802</v>
      </c>
      <c r="AX40" s="207">
        <v>810</v>
      </c>
      <c r="AY40" s="207">
        <v>811</v>
      </c>
      <c r="AZ40" s="207">
        <v>805</v>
      </c>
      <c r="BA40" s="207">
        <v>816</v>
      </c>
      <c r="BB40" s="207">
        <v>808</v>
      </c>
      <c r="BC40" s="207">
        <v>814</v>
      </c>
      <c r="BD40" s="207">
        <v>828</v>
      </c>
      <c r="BE40" s="207">
        <v>813</v>
      </c>
      <c r="BF40" s="207">
        <v>809</v>
      </c>
      <c r="BG40" s="207">
        <v>819</v>
      </c>
      <c r="BH40" s="207">
        <v>827</v>
      </c>
      <c r="BI40" s="207">
        <v>832</v>
      </c>
    </row>
    <row r="41" spans="1:61" x14ac:dyDescent="0.15">
      <c r="A41" s="43">
        <v>36</v>
      </c>
      <c r="B41" s="207">
        <v>830</v>
      </c>
      <c r="C41" s="207">
        <v>836</v>
      </c>
      <c r="D41" s="207">
        <v>832</v>
      </c>
      <c r="E41" s="207">
        <v>832</v>
      </c>
      <c r="F41" s="207">
        <v>829</v>
      </c>
      <c r="G41" s="207">
        <v>839</v>
      </c>
      <c r="H41" s="207">
        <v>817</v>
      </c>
      <c r="I41" s="207">
        <v>830</v>
      </c>
      <c r="J41" s="207">
        <v>828</v>
      </c>
      <c r="K41" s="207">
        <v>838</v>
      </c>
      <c r="L41" s="207">
        <v>26677</v>
      </c>
      <c r="M41" s="207">
        <v>11325</v>
      </c>
      <c r="N41" s="207">
        <v>26642</v>
      </c>
      <c r="O41" s="207">
        <v>26561</v>
      </c>
      <c r="P41" s="207">
        <v>11295</v>
      </c>
      <c r="Q41" s="207">
        <v>26350</v>
      </c>
      <c r="R41" s="207">
        <v>827</v>
      </c>
      <c r="S41" s="207">
        <v>807</v>
      </c>
      <c r="T41" s="207">
        <v>833</v>
      </c>
      <c r="U41" s="207">
        <v>812</v>
      </c>
      <c r="V41" s="207">
        <v>26632</v>
      </c>
      <c r="W41" s="207">
        <v>852</v>
      </c>
      <c r="X41" s="207">
        <v>1409</v>
      </c>
      <c r="Y41" s="207">
        <v>27132</v>
      </c>
      <c r="Z41" s="207">
        <v>847</v>
      </c>
      <c r="AA41" s="207">
        <v>1330</v>
      </c>
      <c r="AB41" s="207">
        <v>807</v>
      </c>
      <c r="AC41" s="207">
        <v>815</v>
      </c>
      <c r="AD41" s="207">
        <v>823</v>
      </c>
      <c r="AE41" s="207">
        <v>820</v>
      </c>
      <c r="AF41" s="207">
        <v>13151</v>
      </c>
      <c r="AG41" s="207">
        <v>835</v>
      </c>
      <c r="AH41" s="207">
        <v>838</v>
      </c>
      <c r="AI41" s="207">
        <v>12767</v>
      </c>
      <c r="AJ41" s="207">
        <v>839</v>
      </c>
      <c r="AK41" s="207">
        <v>815</v>
      </c>
      <c r="AL41" s="207">
        <v>822</v>
      </c>
      <c r="AM41" s="207">
        <v>822</v>
      </c>
      <c r="AN41" s="207">
        <v>819</v>
      </c>
      <c r="AO41" s="207">
        <v>827</v>
      </c>
      <c r="AP41" s="207">
        <v>811</v>
      </c>
      <c r="AQ41" s="207">
        <v>811</v>
      </c>
      <c r="AR41" s="207">
        <v>816</v>
      </c>
      <c r="AS41" s="207">
        <v>826</v>
      </c>
      <c r="AT41" s="207">
        <v>840</v>
      </c>
      <c r="AU41" s="207">
        <v>819</v>
      </c>
      <c r="AV41" s="207">
        <v>806</v>
      </c>
      <c r="AW41" s="207">
        <v>799</v>
      </c>
      <c r="AX41" s="207">
        <v>812</v>
      </c>
      <c r="AY41" s="207">
        <v>812</v>
      </c>
      <c r="AZ41" s="207">
        <v>803</v>
      </c>
      <c r="BA41" s="207">
        <v>823</v>
      </c>
      <c r="BB41" s="207">
        <v>806</v>
      </c>
      <c r="BC41" s="207">
        <v>816</v>
      </c>
      <c r="BD41" s="207">
        <v>820</v>
      </c>
      <c r="BE41" s="207">
        <v>813</v>
      </c>
      <c r="BF41" s="207">
        <v>806</v>
      </c>
      <c r="BG41" s="207">
        <v>823</v>
      </c>
      <c r="BH41" s="207">
        <v>827</v>
      </c>
      <c r="BI41" s="207">
        <v>831</v>
      </c>
    </row>
    <row r="42" spans="1:61" x14ac:dyDescent="0.15">
      <c r="A42" s="43">
        <v>37</v>
      </c>
      <c r="B42" s="207">
        <v>827</v>
      </c>
      <c r="C42" s="207">
        <v>840</v>
      </c>
      <c r="D42" s="207">
        <v>824</v>
      </c>
      <c r="E42" s="207">
        <v>833</v>
      </c>
      <c r="F42" s="207">
        <v>826</v>
      </c>
      <c r="G42" s="207">
        <v>838</v>
      </c>
      <c r="H42" s="207">
        <v>820</v>
      </c>
      <c r="I42" s="207">
        <v>833</v>
      </c>
      <c r="J42" s="207">
        <v>834</v>
      </c>
      <c r="K42" s="207">
        <v>841</v>
      </c>
      <c r="L42" s="207">
        <v>26668</v>
      </c>
      <c r="M42" s="207">
        <v>10795</v>
      </c>
      <c r="N42" s="207">
        <v>26622</v>
      </c>
      <c r="O42" s="207">
        <v>26574</v>
      </c>
      <c r="P42" s="207">
        <v>10759</v>
      </c>
      <c r="Q42" s="207">
        <v>26355</v>
      </c>
      <c r="R42" s="207">
        <v>831</v>
      </c>
      <c r="S42" s="207">
        <v>812</v>
      </c>
      <c r="T42" s="207">
        <v>835</v>
      </c>
      <c r="U42" s="207">
        <v>810</v>
      </c>
      <c r="V42" s="207">
        <v>26590</v>
      </c>
      <c r="W42" s="207">
        <v>849</v>
      </c>
      <c r="X42" s="207">
        <v>1264</v>
      </c>
      <c r="Y42" s="207">
        <v>27142</v>
      </c>
      <c r="Z42" s="207">
        <v>846</v>
      </c>
      <c r="AA42" s="207">
        <v>1191</v>
      </c>
      <c r="AB42" s="207">
        <v>817</v>
      </c>
      <c r="AC42" s="207">
        <v>811</v>
      </c>
      <c r="AD42" s="207">
        <v>829</v>
      </c>
      <c r="AE42" s="207">
        <v>824</v>
      </c>
      <c r="AF42" s="207">
        <v>11121</v>
      </c>
      <c r="AG42" s="207">
        <v>836</v>
      </c>
      <c r="AH42" s="207">
        <v>834</v>
      </c>
      <c r="AI42" s="207">
        <v>10702</v>
      </c>
      <c r="AJ42" s="207">
        <v>831</v>
      </c>
      <c r="AK42" s="207">
        <v>821</v>
      </c>
      <c r="AL42" s="207">
        <v>819</v>
      </c>
      <c r="AM42" s="207">
        <v>819</v>
      </c>
      <c r="AN42" s="207">
        <v>819</v>
      </c>
      <c r="AO42" s="207">
        <v>823</v>
      </c>
      <c r="AP42" s="207">
        <v>817</v>
      </c>
      <c r="AQ42" s="207">
        <v>805</v>
      </c>
      <c r="AR42" s="207">
        <v>821</v>
      </c>
      <c r="AS42" s="207">
        <v>820</v>
      </c>
      <c r="AT42" s="207">
        <v>840</v>
      </c>
      <c r="AU42" s="207">
        <v>820</v>
      </c>
      <c r="AV42" s="207">
        <v>802</v>
      </c>
      <c r="AW42" s="207">
        <v>797</v>
      </c>
      <c r="AX42" s="207">
        <v>807</v>
      </c>
      <c r="AY42" s="207">
        <v>812</v>
      </c>
      <c r="AZ42" s="207">
        <v>806</v>
      </c>
      <c r="BA42" s="207">
        <v>814</v>
      </c>
      <c r="BB42" s="207">
        <v>802</v>
      </c>
      <c r="BC42" s="207">
        <v>813</v>
      </c>
      <c r="BD42" s="207">
        <v>818</v>
      </c>
      <c r="BE42" s="207">
        <v>814</v>
      </c>
      <c r="BF42" s="207">
        <v>808</v>
      </c>
      <c r="BG42" s="207">
        <v>825</v>
      </c>
      <c r="BH42" s="207">
        <v>828</v>
      </c>
      <c r="BI42" s="207">
        <v>827</v>
      </c>
    </row>
    <row r="43" spans="1:61" x14ac:dyDescent="0.15">
      <c r="A43" s="43">
        <v>38</v>
      </c>
      <c r="B43" s="207">
        <v>827</v>
      </c>
      <c r="C43" s="207">
        <v>837</v>
      </c>
      <c r="D43" s="207">
        <v>823</v>
      </c>
      <c r="E43" s="207">
        <v>832</v>
      </c>
      <c r="F43" s="207">
        <v>830</v>
      </c>
      <c r="G43" s="207">
        <v>836</v>
      </c>
      <c r="H43" s="207">
        <v>817</v>
      </c>
      <c r="I43" s="207">
        <v>830</v>
      </c>
      <c r="J43" s="207">
        <v>827</v>
      </c>
      <c r="K43" s="207">
        <v>840</v>
      </c>
      <c r="L43" s="207">
        <v>26694</v>
      </c>
      <c r="M43" s="207">
        <v>10234</v>
      </c>
      <c r="N43" s="207">
        <v>26621</v>
      </c>
      <c r="O43" s="207">
        <v>26572</v>
      </c>
      <c r="P43" s="207">
        <v>10213</v>
      </c>
      <c r="Q43" s="207">
        <v>26259</v>
      </c>
      <c r="R43" s="207">
        <v>822</v>
      </c>
      <c r="S43" s="207">
        <v>808</v>
      </c>
      <c r="T43" s="207">
        <v>833</v>
      </c>
      <c r="U43" s="207">
        <v>814</v>
      </c>
      <c r="V43" s="207">
        <v>26596</v>
      </c>
      <c r="W43" s="207">
        <v>847</v>
      </c>
      <c r="X43" s="207">
        <v>1144</v>
      </c>
      <c r="Y43" s="207">
        <v>27160</v>
      </c>
      <c r="Z43" s="207">
        <v>842</v>
      </c>
      <c r="AA43" s="207">
        <v>1090</v>
      </c>
      <c r="AB43" s="207">
        <v>813</v>
      </c>
      <c r="AC43" s="207">
        <v>812</v>
      </c>
      <c r="AD43" s="207">
        <v>819</v>
      </c>
      <c r="AE43" s="207">
        <v>820</v>
      </c>
      <c r="AF43" s="207">
        <v>9151</v>
      </c>
      <c r="AG43" s="207">
        <v>832</v>
      </c>
      <c r="AH43" s="207">
        <v>837</v>
      </c>
      <c r="AI43" s="207">
        <v>8674</v>
      </c>
      <c r="AJ43" s="207">
        <v>834</v>
      </c>
      <c r="AK43" s="207">
        <v>816</v>
      </c>
      <c r="AL43" s="207">
        <v>823</v>
      </c>
      <c r="AM43" s="207">
        <v>816</v>
      </c>
      <c r="AN43" s="207">
        <v>816</v>
      </c>
      <c r="AO43" s="207">
        <v>830</v>
      </c>
      <c r="AP43" s="207">
        <v>810</v>
      </c>
      <c r="AQ43" s="207">
        <v>809</v>
      </c>
      <c r="AR43" s="207">
        <v>815</v>
      </c>
      <c r="AS43" s="207">
        <v>823</v>
      </c>
      <c r="AT43" s="207">
        <v>838</v>
      </c>
      <c r="AU43" s="207">
        <v>820</v>
      </c>
      <c r="AV43" s="207">
        <v>804</v>
      </c>
      <c r="AW43" s="207">
        <v>799</v>
      </c>
      <c r="AX43" s="207">
        <v>809</v>
      </c>
      <c r="AY43" s="207">
        <v>810</v>
      </c>
      <c r="AZ43" s="207">
        <v>804</v>
      </c>
      <c r="BA43" s="207">
        <v>817</v>
      </c>
      <c r="BB43" s="207">
        <v>801</v>
      </c>
      <c r="BC43" s="207">
        <v>816</v>
      </c>
      <c r="BD43" s="207">
        <v>821</v>
      </c>
      <c r="BE43" s="207">
        <v>809</v>
      </c>
      <c r="BF43" s="207">
        <v>803</v>
      </c>
      <c r="BG43" s="207">
        <v>820</v>
      </c>
      <c r="BH43" s="207">
        <v>830</v>
      </c>
      <c r="BI43" s="207">
        <v>825</v>
      </c>
    </row>
    <row r="44" spans="1:61" x14ac:dyDescent="0.15">
      <c r="A44" s="43">
        <v>39</v>
      </c>
      <c r="B44" s="207">
        <v>822</v>
      </c>
      <c r="C44" s="207">
        <v>839</v>
      </c>
      <c r="D44" s="207">
        <v>829</v>
      </c>
      <c r="E44" s="207">
        <v>833</v>
      </c>
      <c r="F44" s="207">
        <v>832</v>
      </c>
      <c r="G44" s="207">
        <v>835</v>
      </c>
      <c r="H44" s="207">
        <v>820</v>
      </c>
      <c r="I44" s="207">
        <v>832</v>
      </c>
      <c r="J44" s="207">
        <v>825</v>
      </c>
      <c r="K44" s="207">
        <v>839</v>
      </c>
      <c r="L44" s="207">
        <v>26695</v>
      </c>
      <c r="M44" s="207">
        <v>9733</v>
      </c>
      <c r="N44" s="207">
        <v>26535</v>
      </c>
      <c r="O44" s="207">
        <v>26580</v>
      </c>
      <c r="P44" s="207">
        <v>9673</v>
      </c>
      <c r="Q44" s="207">
        <v>26251</v>
      </c>
      <c r="R44" s="207">
        <v>822</v>
      </c>
      <c r="S44" s="207">
        <v>809</v>
      </c>
      <c r="T44" s="207">
        <v>831</v>
      </c>
      <c r="U44" s="207">
        <v>810</v>
      </c>
      <c r="V44" s="207">
        <v>26555</v>
      </c>
      <c r="W44" s="207">
        <v>845</v>
      </c>
      <c r="X44" s="207">
        <v>1058</v>
      </c>
      <c r="Y44" s="207">
        <v>27135</v>
      </c>
      <c r="Z44" s="207">
        <v>840</v>
      </c>
      <c r="AA44" s="207">
        <v>1010</v>
      </c>
      <c r="AB44" s="207">
        <v>811</v>
      </c>
      <c r="AC44" s="207">
        <v>814</v>
      </c>
      <c r="AD44" s="207">
        <v>818</v>
      </c>
      <c r="AE44" s="207">
        <v>819</v>
      </c>
      <c r="AF44" s="207">
        <v>7258</v>
      </c>
      <c r="AG44" s="207">
        <v>834</v>
      </c>
      <c r="AH44" s="207">
        <v>833</v>
      </c>
      <c r="AI44" s="207">
        <v>6770</v>
      </c>
      <c r="AJ44" s="207">
        <v>830</v>
      </c>
      <c r="AK44" s="207">
        <v>814</v>
      </c>
      <c r="AL44" s="207">
        <v>826</v>
      </c>
      <c r="AM44" s="207">
        <v>817</v>
      </c>
      <c r="AN44" s="207">
        <v>808</v>
      </c>
      <c r="AO44" s="207">
        <v>826</v>
      </c>
      <c r="AP44" s="207">
        <v>811</v>
      </c>
      <c r="AQ44" s="207">
        <v>809</v>
      </c>
      <c r="AR44" s="207">
        <v>815</v>
      </c>
      <c r="AS44" s="207">
        <v>818</v>
      </c>
      <c r="AT44" s="207">
        <v>834</v>
      </c>
      <c r="AU44" s="207">
        <v>818</v>
      </c>
      <c r="AV44" s="207">
        <v>797</v>
      </c>
      <c r="AW44" s="207">
        <v>794</v>
      </c>
      <c r="AX44" s="207">
        <v>814</v>
      </c>
      <c r="AY44" s="207">
        <v>814</v>
      </c>
      <c r="AZ44" s="207">
        <v>800</v>
      </c>
      <c r="BA44" s="207">
        <v>812</v>
      </c>
      <c r="BB44" s="207">
        <v>802</v>
      </c>
      <c r="BC44" s="207">
        <v>817</v>
      </c>
      <c r="BD44" s="207">
        <v>821</v>
      </c>
      <c r="BE44" s="207">
        <v>810</v>
      </c>
      <c r="BF44" s="207">
        <v>804</v>
      </c>
      <c r="BG44" s="207">
        <v>820</v>
      </c>
      <c r="BH44" s="207">
        <v>821</v>
      </c>
      <c r="BI44" s="207">
        <v>829</v>
      </c>
    </row>
    <row r="45" spans="1:61" x14ac:dyDescent="0.15">
      <c r="A45" s="43">
        <v>40</v>
      </c>
      <c r="B45" s="207">
        <v>825</v>
      </c>
      <c r="C45" s="207">
        <v>832</v>
      </c>
      <c r="D45" s="207">
        <v>824</v>
      </c>
      <c r="E45" s="207">
        <v>825</v>
      </c>
      <c r="F45" s="207">
        <v>831</v>
      </c>
      <c r="G45" s="207">
        <v>835</v>
      </c>
      <c r="H45" s="207">
        <v>814</v>
      </c>
      <c r="I45" s="207">
        <v>825</v>
      </c>
      <c r="J45" s="207">
        <v>828</v>
      </c>
      <c r="K45" s="207">
        <v>840</v>
      </c>
      <c r="L45" s="207">
        <v>26704</v>
      </c>
      <c r="M45" s="207">
        <v>9217</v>
      </c>
      <c r="N45" s="207">
        <v>26505</v>
      </c>
      <c r="O45" s="207">
        <v>26543</v>
      </c>
      <c r="P45" s="207">
        <v>9177</v>
      </c>
      <c r="Q45" s="207">
        <v>26163</v>
      </c>
      <c r="R45" s="207">
        <v>822</v>
      </c>
      <c r="S45" s="207">
        <v>809</v>
      </c>
      <c r="T45" s="207">
        <v>838</v>
      </c>
      <c r="U45" s="207">
        <v>809</v>
      </c>
      <c r="V45" s="207">
        <v>26591</v>
      </c>
      <c r="W45" s="207">
        <v>847</v>
      </c>
      <c r="X45" s="207">
        <v>996</v>
      </c>
      <c r="Y45" s="207">
        <v>27122</v>
      </c>
      <c r="Z45" s="207">
        <v>840</v>
      </c>
      <c r="AA45" s="207">
        <v>949</v>
      </c>
      <c r="AB45" s="207">
        <v>811</v>
      </c>
      <c r="AC45" s="207">
        <v>812</v>
      </c>
      <c r="AD45" s="207">
        <v>820</v>
      </c>
      <c r="AE45" s="207">
        <v>818</v>
      </c>
      <c r="AF45" s="207">
        <v>5542</v>
      </c>
      <c r="AG45" s="207">
        <v>829</v>
      </c>
      <c r="AH45" s="207">
        <v>833</v>
      </c>
      <c r="AI45" s="207">
        <v>5068</v>
      </c>
      <c r="AJ45" s="207">
        <v>831</v>
      </c>
      <c r="AK45" s="207">
        <v>816</v>
      </c>
      <c r="AL45" s="207">
        <v>818</v>
      </c>
      <c r="AM45" s="207">
        <v>816</v>
      </c>
      <c r="AN45" s="207">
        <v>813</v>
      </c>
      <c r="AO45" s="207">
        <v>827</v>
      </c>
      <c r="AP45" s="207">
        <v>807</v>
      </c>
      <c r="AQ45" s="207">
        <v>802</v>
      </c>
      <c r="AR45" s="207">
        <v>815</v>
      </c>
      <c r="AS45" s="207">
        <v>819</v>
      </c>
      <c r="AT45" s="207">
        <v>831</v>
      </c>
      <c r="AU45" s="207">
        <v>814</v>
      </c>
      <c r="AV45" s="207">
        <v>805</v>
      </c>
      <c r="AW45" s="207">
        <v>800</v>
      </c>
      <c r="AX45" s="207">
        <v>810</v>
      </c>
      <c r="AY45" s="207">
        <v>808</v>
      </c>
      <c r="AZ45" s="207">
        <v>800</v>
      </c>
      <c r="BA45" s="207">
        <v>813</v>
      </c>
      <c r="BB45" s="207">
        <v>800</v>
      </c>
      <c r="BC45" s="207">
        <v>812</v>
      </c>
      <c r="BD45" s="207">
        <v>822</v>
      </c>
      <c r="BE45" s="207">
        <v>809</v>
      </c>
      <c r="BF45" s="207">
        <v>801</v>
      </c>
      <c r="BG45" s="207">
        <v>823</v>
      </c>
      <c r="BH45" s="207">
        <v>828</v>
      </c>
      <c r="BI45" s="207">
        <v>826</v>
      </c>
    </row>
    <row r="46" spans="1:61" x14ac:dyDescent="0.15">
      <c r="A46" s="43">
        <v>41</v>
      </c>
      <c r="B46" s="207">
        <v>823</v>
      </c>
      <c r="C46" s="207">
        <v>831</v>
      </c>
      <c r="D46" s="207">
        <v>824</v>
      </c>
      <c r="E46" s="207">
        <v>828</v>
      </c>
      <c r="F46" s="207">
        <v>828</v>
      </c>
      <c r="G46" s="207">
        <v>837</v>
      </c>
      <c r="H46" s="207">
        <v>816</v>
      </c>
      <c r="I46" s="207">
        <v>830</v>
      </c>
      <c r="J46" s="207">
        <v>817</v>
      </c>
      <c r="K46" s="207">
        <v>841</v>
      </c>
      <c r="L46" s="207">
        <v>26658</v>
      </c>
      <c r="M46" s="207">
        <v>8743</v>
      </c>
      <c r="N46" s="207">
        <v>26457</v>
      </c>
      <c r="O46" s="207">
        <v>26558</v>
      </c>
      <c r="P46" s="207">
        <v>8697</v>
      </c>
      <c r="Q46" s="207">
        <v>26145</v>
      </c>
      <c r="R46" s="207">
        <v>825</v>
      </c>
      <c r="S46" s="207">
        <v>811</v>
      </c>
      <c r="T46" s="207">
        <v>835</v>
      </c>
      <c r="U46" s="207">
        <v>808</v>
      </c>
      <c r="V46" s="207">
        <v>26540</v>
      </c>
      <c r="W46" s="207">
        <v>844</v>
      </c>
      <c r="X46" s="207">
        <v>949</v>
      </c>
      <c r="Y46" s="207">
        <v>27097</v>
      </c>
      <c r="Z46" s="207">
        <v>841</v>
      </c>
      <c r="AA46" s="207">
        <v>913</v>
      </c>
      <c r="AB46" s="207">
        <v>809</v>
      </c>
      <c r="AC46" s="207">
        <v>813</v>
      </c>
      <c r="AD46" s="207">
        <v>820</v>
      </c>
      <c r="AE46" s="207">
        <v>823</v>
      </c>
      <c r="AF46" s="207">
        <v>4076</v>
      </c>
      <c r="AG46" s="207">
        <v>826</v>
      </c>
      <c r="AH46" s="207">
        <v>829</v>
      </c>
      <c r="AI46" s="207">
        <v>3669</v>
      </c>
      <c r="AJ46" s="207">
        <v>826</v>
      </c>
      <c r="AK46" s="207">
        <v>815</v>
      </c>
      <c r="AL46" s="207">
        <v>818</v>
      </c>
      <c r="AM46" s="207">
        <v>812</v>
      </c>
      <c r="AN46" s="207">
        <v>812</v>
      </c>
      <c r="AO46" s="207">
        <v>828</v>
      </c>
      <c r="AP46" s="207">
        <v>801</v>
      </c>
      <c r="AQ46" s="207">
        <v>806</v>
      </c>
      <c r="AR46" s="207">
        <v>814</v>
      </c>
      <c r="AS46" s="207">
        <v>817</v>
      </c>
      <c r="AT46" s="207">
        <v>837</v>
      </c>
      <c r="AU46" s="207">
        <v>810</v>
      </c>
      <c r="AV46" s="207">
        <v>800</v>
      </c>
      <c r="AW46" s="207">
        <v>797</v>
      </c>
      <c r="AX46" s="207">
        <v>808</v>
      </c>
      <c r="AY46" s="207">
        <v>804</v>
      </c>
      <c r="AZ46" s="207">
        <v>796</v>
      </c>
      <c r="BA46" s="207">
        <v>811</v>
      </c>
      <c r="BB46" s="207">
        <v>799</v>
      </c>
      <c r="BC46" s="207">
        <v>814</v>
      </c>
      <c r="BD46" s="207">
        <v>818</v>
      </c>
      <c r="BE46" s="207">
        <v>809</v>
      </c>
      <c r="BF46" s="207">
        <v>802</v>
      </c>
      <c r="BG46" s="207">
        <v>818</v>
      </c>
      <c r="BH46" s="207">
        <v>823</v>
      </c>
      <c r="BI46" s="207">
        <v>825</v>
      </c>
    </row>
    <row r="47" spans="1:61" x14ac:dyDescent="0.15">
      <c r="A47" s="43">
        <v>42</v>
      </c>
      <c r="B47" s="207">
        <v>819</v>
      </c>
      <c r="C47" s="207">
        <v>829</v>
      </c>
      <c r="D47" s="207">
        <v>826</v>
      </c>
      <c r="E47" s="207">
        <v>830</v>
      </c>
      <c r="F47" s="207">
        <v>827</v>
      </c>
      <c r="G47" s="207">
        <v>831</v>
      </c>
      <c r="H47" s="207">
        <v>814</v>
      </c>
      <c r="I47" s="207">
        <v>823</v>
      </c>
      <c r="J47" s="207">
        <v>828</v>
      </c>
      <c r="K47" s="207">
        <v>838</v>
      </c>
      <c r="L47" s="207">
        <v>26681</v>
      </c>
      <c r="M47" s="207">
        <v>8275</v>
      </c>
      <c r="N47" s="207">
        <v>26394</v>
      </c>
      <c r="O47" s="207">
        <v>26580</v>
      </c>
      <c r="P47" s="207">
        <v>8220</v>
      </c>
      <c r="Q47" s="207">
        <v>26064</v>
      </c>
      <c r="R47" s="207">
        <v>821</v>
      </c>
      <c r="S47" s="207">
        <v>805</v>
      </c>
      <c r="T47" s="207">
        <v>834</v>
      </c>
      <c r="U47" s="207">
        <v>806</v>
      </c>
      <c r="V47" s="207">
        <v>26564</v>
      </c>
      <c r="W47" s="207">
        <v>842</v>
      </c>
      <c r="X47" s="207">
        <v>920</v>
      </c>
      <c r="Y47" s="207">
        <v>27117</v>
      </c>
      <c r="Z47" s="207">
        <v>842</v>
      </c>
      <c r="AA47" s="207">
        <v>889</v>
      </c>
      <c r="AB47" s="207">
        <v>807</v>
      </c>
      <c r="AC47" s="207">
        <v>814</v>
      </c>
      <c r="AD47" s="207">
        <v>816</v>
      </c>
      <c r="AE47" s="207">
        <v>818</v>
      </c>
      <c r="AF47" s="207">
        <v>2914</v>
      </c>
      <c r="AG47" s="207">
        <v>825</v>
      </c>
      <c r="AH47" s="207">
        <v>831</v>
      </c>
      <c r="AI47" s="207">
        <v>2598</v>
      </c>
      <c r="AJ47" s="207">
        <v>825</v>
      </c>
      <c r="AK47" s="207">
        <v>815</v>
      </c>
      <c r="AL47" s="207">
        <v>820</v>
      </c>
      <c r="AM47" s="207">
        <v>814</v>
      </c>
      <c r="AN47" s="207">
        <v>813</v>
      </c>
      <c r="AO47" s="207">
        <v>830</v>
      </c>
      <c r="AP47" s="207">
        <v>807</v>
      </c>
      <c r="AQ47" s="207">
        <v>805</v>
      </c>
      <c r="AR47" s="207">
        <v>814</v>
      </c>
      <c r="AS47" s="207">
        <v>811</v>
      </c>
      <c r="AT47" s="207">
        <v>833</v>
      </c>
      <c r="AU47" s="207">
        <v>814</v>
      </c>
      <c r="AV47" s="207">
        <v>801</v>
      </c>
      <c r="AW47" s="207">
        <v>798</v>
      </c>
      <c r="AX47" s="207">
        <v>805</v>
      </c>
      <c r="AY47" s="207">
        <v>811</v>
      </c>
      <c r="AZ47" s="207">
        <v>796</v>
      </c>
      <c r="BA47" s="207">
        <v>810</v>
      </c>
      <c r="BB47" s="207">
        <v>801</v>
      </c>
      <c r="BC47" s="207">
        <v>804</v>
      </c>
      <c r="BD47" s="207">
        <v>818</v>
      </c>
      <c r="BE47" s="207">
        <v>813</v>
      </c>
      <c r="BF47" s="207">
        <v>801</v>
      </c>
      <c r="BG47" s="207">
        <v>822</v>
      </c>
      <c r="BH47" s="207">
        <v>820</v>
      </c>
      <c r="BI47" s="207">
        <v>826</v>
      </c>
    </row>
    <row r="48" spans="1:61" x14ac:dyDescent="0.15">
      <c r="A48" s="43">
        <v>43</v>
      </c>
      <c r="B48" s="207">
        <v>825</v>
      </c>
      <c r="C48" s="207">
        <v>829</v>
      </c>
      <c r="D48" s="207">
        <v>820</v>
      </c>
      <c r="E48" s="207">
        <v>825</v>
      </c>
      <c r="F48" s="207">
        <v>825</v>
      </c>
      <c r="G48" s="207">
        <v>833</v>
      </c>
      <c r="H48" s="207">
        <v>815</v>
      </c>
      <c r="I48" s="207">
        <v>828</v>
      </c>
      <c r="J48" s="207">
        <v>821</v>
      </c>
      <c r="K48" s="207">
        <v>838</v>
      </c>
      <c r="L48" s="207">
        <v>26630</v>
      </c>
      <c r="M48" s="207">
        <v>7854</v>
      </c>
      <c r="N48" s="207">
        <v>26335</v>
      </c>
      <c r="O48" s="207">
        <v>26573</v>
      </c>
      <c r="P48" s="207">
        <v>7780</v>
      </c>
      <c r="Q48" s="207">
        <v>26014</v>
      </c>
      <c r="R48" s="207">
        <v>822</v>
      </c>
      <c r="S48" s="207">
        <v>806</v>
      </c>
      <c r="T48" s="207">
        <v>835</v>
      </c>
      <c r="U48" s="207">
        <v>808</v>
      </c>
      <c r="V48" s="207">
        <v>26509</v>
      </c>
      <c r="W48" s="207">
        <v>845</v>
      </c>
      <c r="X48" s="207">
        <v>899</v>
      </c>
      <c r="Y48" s="207">
        <v>27140</v>
      </c>
      <c r="Z48" s="207">
        <v>838</v>
      </c>
      <c r="AA48" s="207">
        <v>864</v>
      </c>
      <c r="AB48" s="207">
        <v>807</v>
      </c>
      <c r="AC48" s="207">
        <v>811</v>
      </c>
      <c r="AD48" s="207">
        <v>818</v>
      </c>
      <c r="AE48" s="207">
        <v>818</v>
      </c>
      <c r="AF48" s="207">
        <v>2077</v>
      </c>
      <c r="AG48" s="207">
        <v>825</v>
      </c>
      <c r="AH48" s="207">
        <v>825</v>
      </c>
      <c r="AI48" s="207">
        <v>1845</v>
      </c>
      <c r="AJ48" s="207">
        <v>828</v>
      </c>
      <c r="AK48" s="207">
        <v>811</v>
      </c>
      <c r="AL48" s="207">
        <v>815</v>
      </c>
      <c r="AM48" s="207">
        <v>812</v>
      </c>
      <c r="AN48" s="207">
        <v>809</v>
      </c>
      <c r="AO48" s="207">
        <v>821</v>
      </c>
      <c r="AP48" s="207">
        <v>806</v>
      </c>
      <c r="AQ48" s="207">
        <v>805</v>
      </c>
      <c r="AR48" s="207">
        <v>815</v>
      </c>
      <c r="AS48" s="207">
        <v>814</v>
      </c>
      <c r="AT48" s="207">
        <v>836</v>
      </c>
      <c r="AU48" s="207">
        <v>815</v>
      </c>
      <c r="AV48" s="207">
        <v>797</v>
      </c>
      <c r="AW48" s="207">
        <v>797</v>
      </c>
      <c r="AX48" s="207">
        <v>808</v>
      </c>
      <c r="AY48" s="207">
        <v>807</v>
      </c>
      <c r="AZ48" s="207">
        <v>801</v>
      </c>
      <c r="BA48" s="207">
        <v>809</v>
      </c>
      <c r="BB48" s="207">
        <v>801</v>
      </c>
      <c r="BC48" s="207">
        <v>810</v>
      </c>
      <c r="BD48" s="207">
        <v>819</v>
      </c>
      <c r="BE48" s="207">
        <v>806</v>
      </c>
      <c r="BF48" s="207">
        <v>798</v>
      </c>
      <c r="BG48" s="207">
        <v>821</v>
      </c>
      <c r="BH48" s="207">
        <v>825</v>
      </c>
      <c r="BI48" s="207">
        <v>820</v>
      </c>
    </row>
    <row r="49" spans="1:61" x14ac:dyDescent="0.15">
      <c r="A49" s="43">
        <v>44</v>
      </c>
      <c r="B49" s="207">
        <v>823</v>
      </c>
      <c r="C49" s="207">
        <v>833</v>
      </c>
      <c r="D49" s="207">
        <v>826</v>
      </c>
      <c r="E49" s="207">
        <v>826</v>
      </c>
      <c r="F49" s="207">
        <v>825</v>
      </c>
      <c r="G49" s="207">
        <v>826</v>
      </c>
      <c r="H49" s="207">
        <v>813</v>
      </c>
      <c r="I49" s="207">
        <v>822</v>
      </c>
      <c r="J49" s="207">
        <v>822</v>
      </c>
      <c r="K49" s="207">
        <v>837</v>
      </c>
      <c r="L49" s="207">
        <v>26698</v>
      </c>
      <c r="M49" s="207">
        <v>7424</v>
      </c>
      <c r="N49" s="207">
        <v>26245</v>
      </c>
      <c r="O49" s="207">
        <v>26550</v>
      </c>
      <c r="P49" s="207">
        <v>7360</v>
      </c>
      <c r="Q49" s="207">
        <v>25918</v>
      </c>
      <c r="R49" s="207">
        <v>822</v>
      </c>
      <c r="S49" s="207">
        <v>806</v>
      </c>
      <c r="T49" s="207">
        <v>830</v>
      </c>
      <c r="U49" s="207">
        <v>803</v>
      </c>
      <c r="V49" s="207">
        <v>26529</v>
      </c>
      <c r="W49" s="207">
        <v>839</v>
      </c>
      <c r="X49" s="207">
        <v>883</v>
      </c>
      <c r="Y49" s="207">
        <v>27088</v>
      </c>
      <c r="Z49" s="207">
        <v>841</v>
      </c>
      <c r="AA49" s="207">
        <v>850</v>
      </c>
      <c r="AB49" s="207">
        <v>811</v>
      </c>
      <c r="AC49" s="207">
        <v>814</v>
      </c>
      <c r="AD49" s="207">
        <v>816</v>
      </c>
      <c r="AE49" s="207">
        <v>817</v>
      </c>
      <c r="AF49" s="207">
        <v>1512</v>
      </c>
      <c r="AG49" s="207">
        <v>828</v>
      </c>
      <c r="AH49" s="207">
        <v>826</v>
      </c>
      <c r="AI49" s="207">
        <v>1376</v>
      </c>
      <c r="AJ49" s="207">
        <v>822</v>
      </c>
      <c r="AK49" s="207">
        <v>811</v>
      </c>
      <c r="AL49" s="207">
        <v>816</v>
      </c>
      <c r="AM49" s="207">
        <v>812</v>
      </c>
      <c r="AN49" s="207">
        <v>812</v>
      </c>
      <c r="AO49" s="207">
        <v>823</v>
      </c>
      <c r="AP49" s="207">
        <v>800</v>
      </c>
      <c r="AQ49" s="207">
        <v>799</v>
      </c>
      <c r="AR49" s="207">
        <v>814</v>
      </c>
      <c r="AS49" s="207">
        <v>814</v>
      </c>
      <c r="AT49" s="207">
        <v>832</v>
      </c>
      <c r="AU49" s="207">
        <v>812</v>
      </c>
      <c r="AV49" s="207">
        <v>801</v>
      </c>
      <c r="AW49" s="207">
        <v>794</v>
      </c>
      <c r="AX49" s="207">
        <v>808</v>
      </c>
      <c r="AY49" s="207">
        <v>808</v>
      </c>
      <c r="AZ49" s="207">
        <v>799</v>
      </c>
      <c r="BA49" s="207">
        <v>804</v>
      </c>
      <c r="BB49" s="207">
        <v>798</v>
      </c>
      <c r="BC49" s="207">
        <v>807</v>
      </c>
      <c r="BD49" s="207">
        <v>817</v>
      </c>
      <c r="BE49" s="207">
        <v>813</v>
      </c>
      <c r="BF49" s="207">
        <v>803</v>
      </c>
      <c r="BG49" s="207">
        <v>815</v>
      </c>
      <c r="BH49" s="207">
        <v>820</v>
      </c>
      <c r="BI49" s="207">
        <v>827</v>
      </c>
    </row>
    <row r="50" spans="1:61" x14ac:dyDescent="0.15">
      <c r="A50" s="181">
        <v>45</v>
      </c>
      <c r="B50" s="207">
        <v>822</v>
      </c>
      <c r="C50" s="207">
        <v>834</v>
      </c>
      <c r="D50" s="207">
        <v>818</v>
      </c>
      <c r="E50" s="207">
        <v>818</v>
      </c>
      <c r="F50" s="207">
        <v>822</v>
      </c>
      <c r="G50" s="207">
        <v>829</v>
      </c>
      <c r="H50" s="207">
        <v>813</v>
      </c>
      <c r="I50" s="207">
        <v>824</v>
      </c>
      <c r="J50" s="207">
        <v>820</v>
      </c>
      <c r="K50" s="207">
        <v>838</v>
      </c>
      <c r="L50" s="207">
        <v>26643</v>
      </c>
      <c r="M50" s="207">
        <v>7012</v>
      </c>
      <c r="N50" s="207">
        <v>26164</v>
      </c>
      <c r="O50" s="207">
        <v>26490</v>
      </c>
      <c r="P50" s="207">
        <v>6955</v>
      </c>
      <c r="Q50" s="207">
        <v>25859</v>
      </c>
      <c r="R50" s="207">
        <v>820</v>
      </c>
      <c r="S50" s="207">
        <v>807</v>
      </c>
      <c r="T50" s="207">
        <v>830</v>
      </c>
      <c r="U50" s="207">
        <v>804</v>
      </c>
      <c r="V50" s="207">
        <v>26571</v>
      </c>
      <c r="W50" s="207">
        <v>845</v>
      </c>
      <c r="X50" s="207">
        <v>874</v>
      </c>
      <c r="Y50" s="207">
        <v>27086</v>
      </c>
      <c r="Z50" s="207">
        <v>836</v>
      </c>
      <c r="AA50" s="207">
        <v>841</v>
      </c>
      <c r="AB50" s="207">
        <v>807</v>
      </c>
      <c r="AC50" s="207">
        <v>806</v>
      </c>
      <c r="AD50" s="207">
        <v>822</v>
      </c>
      <c r="AE50" s="207">
        <v>819</v>
      </c>
      <c r="AF50" s="207">
        <v>1183</v>
      </c>
      <c r="AG50" s="207">
        <v>820</v>
      </c>
      <c r="AH50" s="207">
        <v>825</v>
      </c>
      <c r="AI50" s="207">
        <v>1104</v>
      </c>
      <c r="AJ50" s="207">
        <v>824</v>
      </c>
      <c r="AK50" s="207">
        <v>813</v>
      </c>
      <c r="AL50" s="207">
        <v>814</v>
      </c>
      <c r="AM50" s="207">
        <v>811</v>
      </c>
      <c r="AN50" s="207">
        <v>807</v>
      </c>
      <c r="AO50" s="207">
        <v>824</v>
      </c>
      <c r="AP50" s="207">
        <v>801</v>
      </c>
      <c r="AQ50" s="207">
        <v>799</v>
      </c>
      <c r="AR50" s="207">
        <v>809</v>
      </c>
      <c r="AS50" s="207">
        <v>811</v>
      </c>
      <c r="AT50" s="207">
        <v>835</v>
      </c>
      <c r="AU50" s="207">
        <v>815</v>
      </c>
      <c r="AV50" s="207">
        <v>797</v>
      </c>
      <c r="AW50" s="207">
        <v>799</v>
      </c>
      <c r="AX50" s="207">
        <v>807</v>
      </c>
      <c r="AY50" s="207">
        <v>805</v>
      </c>
      <c r="AZ50" s="207">
        <v>796</v>
      </c>
      <c r="BA50" s="207">
        <v>805</v>
      </c>
      <c r="BB50" s="207">
        <v>798</v>
      </c>
      <c r="BC50" s="207">
        <v>809</v>
      </c>
      <c r="BD50" s="207">
        <v>814</v>
      </c>
      <c r="BE50" s="207">
        <v>804</v>
      </c>
      <c r="BF50" s="207">
        <v>799</v>
      </c>
      <c r="BG50" s="207">
        <v>816</v>
      </c>
      <c r="BH50" s="207">
        <v>826</v>
      </c>
      <c r="BI50" s="207">
        <v>823</v>
      </c>
    </row>
    <row r="51" spans="1:61" x14ac:dyDescent="0.15">
      <c r="B51" s="344">
        <v>818</v>
      </c>
      <c r="C51" s="344">
        <v>828</v>
      </c>
      <c r="D51" s="344">
        <v>820</v>
      </c>
      <c r="E51" s="344">
        <v>822</v>
      </c>
      <c r="F51" s="344">
        <v>824</v>
      </c>
      <c r="G51" s="344">
        <v>832</v>
      </c>
      <c r="H51" s="344">
        <v>812</v>
      </c>
      <c r="I51" s="344">
        <v>825</v>
      </c>
      <c r="J51" s="344">
        <v>825</v>
      </c>
      <c r="K51" s="344">
        <v>837</v>
      </c>
      <c r="L51" s="344">
        <v>26670</v>
      </c>
      <c r="M51" s="344">
        <v>6631</v>
      </c>
      <c r="N51" s="344">
        <v>26090</v>
      </c>
      <c r="O51" s="344">
        <v>26586</v>
      </c>
      <c r="P51" s="344">
        <v>6590</v>
      </c>
      <c r="Q51" s="344">
        <v>25810</v>
      </c>
      <c r="R51" s="344">
        <v>821</v>
      </c>
      <c r="S51" s="344">
        <v>805</v>
      </c>
      <c r="T51" s="344">
        <v>831</v>
      </c>
      <c r="U51" s="344">
        <v>809</v>
      </c>
      <c r="V51" s="344">
        <v>26581</v>
      </c>
      <c r="W51" s="344">
        <v>840</v>
      </c>
      <c r="X51" s="344">
        <v>866</v>
      </c>
      <c r="Y51" s="344">
        <v>27107</v>
      </c>
      <c r="Z51" s="344">
        <v>835</v>
      </c>
      <c r="AA51" s="344">
        <v>839</v>
      </c>
      <c r="AB51" s="344">
        <v>810</v>
      </c>
      <c r="AC51" s="344">
        <v>809</v>
      </c>
      <c r="AD51" s="344">
        <v>817</v>
      </c>
      <c r="AE51" s="344">
        <v>818</v>
      </c>
      <c r="AF51" s="344">
        <v>999</v>
      </c>
      <c r="AG51" s="344">
        <v>827</v>
      </c>
      <c r="AH51" s="344">
        <v>823</v>
      </c>
      <c r="AI51" s="344">
        <v>962</v>
      </c>
      <c r="AJ51" s="344">
        <v>823</v>
      </c>
      <c r="AK51" s="344">
        <v>813</v>
      </c>
      <c r="AL51" s="344">
        <v>816</v>
      </c>
      <c r="AM51" s="344">
        <v>813</v>
      </c>
      <c r="AN51" s="344">
        <v>811</v>
      </c>
      <c r="AO51" s="344">
        <v>822</v>
      </c>
      <c r="AP51" s="344">
        <v>807</v>
      </c>
      <c r="AQ51" s="344">
        <v>800</v>
      </c>
      <c r="AR51" s="344">
        <v>813</v>
      </c>
      <c r="AS51" s="344">
        <v>809</v>
      </c>
      <c r="AT51" s="344">
        <v>831</v>
      </c>
      <c r="AU51" s="344">
        <v>817</v>
      </c>
      <c r="AV51" s="344">
        <v>803</v>
      </c>
      <c r="AW51" s="344">
        <v>799</v>
      </c>
      <c r="AX51" s="344">
        <v>811</v>
      </c>
      <c r="AY51" s="344">
        <v>812</v>
      </c>
      <c r="AZ51" s="344">
        <v>793</v>
      </c>
      <c r="BA51" s="344">
        <v>804</v>
      </c>
      <c r="BB51" s="344">
        <v>797</v>
      </c>
      <c r="BC51" s="344">
        <v>811</v>
      </c>
      <c r="BD51" s="344">
        <v>816</v>
      </c>
      <c r="BE51" s="344">
        <v>810</v>
      </c>
      <c r="BF51" s="344">
        <v>800</v>
      </c>
      <c r="BG51" s="344">
        <v>820</v>
      </c>
      <c r="BH51" s="344">
        <v>821</v>
      </c>
      <c r="BI51" s="344">
        <v>822</v>
      </c>
    </row>
  </sheetData>
  <sheetProtection password="BD4D" sheet="1" objects="1" scenarios="1"/>
  <phoneticPr fontId="4"/>
  <pageMargins left="0.7" right="0.7" top="0.75" bottom="0.75" header="0.51200000000000001" footer="0.5120000000000000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 enableFormatConditionsCalculation="0">
    <tabColor indexed="42"/>
  </sheetPr>
  <dimension ref="A1:BI52"/>
  <sheetViews>
    <sheetView topLeftCell="B2" zoomScale="125" workbookViewId="0">
      <selection activeCell="R5" sqref="R5:U5"/>
    </sheetView>
  </sheetViews>
  <sheetFormatPr baseColWidth="12" defaultColWidth="9" defaultRowHeight="14" x14ac:dyDescent="0.15"/>
  <cols>
    <col min="1" max="16384" width="9" style="1"/>
  </cols>
  <sheetData>
    <row r="1" spans="1:61" ht="17" x14ac:dyDescent="0.15">
      <c r="A1" s="2" t="s">
        <v>2</v>
      </c>
    </row>
    <row r="2" spans="1:61" ht="17" x14ac:dyDescent="0.15">
      <c r="A2" s="2"/>
    </row>
    <row r="3" spans="1:61" ht="18" thickBot="1" x14ac:dyDescent="0.2">
      <c r="A3" s="2" t="s">
        <v>254</v>
      </c>
    </row>
    <row r="4" spans="1:61" ht="17" customHeight="1" x14ac:dyDescent="0.15">
      <c r="A4" s="374" t="s">
        <v>253</v>
      </c>
      <c r="B4" s="376" t="s">
        <v>120</v>
      </c>
      <c r="C4" s="377"/>
      <c r="D4" s="377"/>
      <c r="E4" s="378"/>
      <c r="F4" s="382" t="s">
        <v>255</v>
      </c>
      <c r="G4" s="383"/>
      <c r="H4" s="383"/>
      <c r="I4" s="383"/>
      <c r="J4" s="383"/>
      <c r="K4" s="383"/>
      <c r="L4" s="383"/>
      <c r="M4" s="383"/>
      <c r="N4" s="383"/>
      <c r="O4" s="383"/>
      <c r="P4" s="383"/>
      <c r="Q4" s="383"/>
      <c r="R4" s="383"/>
      <c r="S4" s="383"/>
      <c r="T4" s="383"/>
      <c r="U4" s="384"/>
      <c r="V4" s="371" t="str">
        <f>'1. 実験内容を入力するシート'!A16</f>
        <v>フェルラ酸</v>
      </c>
      <c r="W4" s="372"/>
      <c r="X4" s="372"/>
      <c r="Y4" s="373"/>
      <c r="Z4" s="371" t="str">
        <f>'1. 実験内容を入力するシート'!A17</f>
        <v>キュウリ</v>
      </c>
      <c r="AA4" s="372"/>
      <c r="AB4" s="372"/>
      <c r="AC4" s="373"/>
      <c r="AD4" s="371" t="str">
        <f>'1. 実験内容を入力するシート'!A18</f>
        <v>レタス</v>
      </c>
      <c r="AE4" s="372"/>
      <c r="AF4" s="372"/>
      <c r="AG4" s="373"/>
      <c r="AH4" s="371">
        <f>'1. 実験内容を入力するシート'!A19</f>
        <v>0</v>
      </c>
      <c r="AI4" s="372"/>
      <c r="AJ4" s="372"/>
      <c r="AK4" s="373"/>
      <c r="AL4" s="371">
        <f>'1. 実験内容を入力するシート'!A20</f>
        <v>0</v>
      </c>
      <c r="AM4" s="372"/>
      <c r="AN4" s="372"/>
      <c r="AO4" s="373"/>
      <c r="AP4" s="371">
        <f>'1. 実験内容を入力するシート'!A21</f>
        <v>0</v>
      </c>
      <c r="AQ4" s="372"/>
      <c r="AR4" s="372"/>
      <c r="AS4" s="373"/>
      <c r="AT4" s="371">
        <f>'1. 実験内容を入力するシート'!A22</f>
        <v>0</v>
      </c>
      <c r="AU4" s="372"/>
      <c r="AV4" s="372"/>
      <c r="AW4" s="373"/>
      <c r="AX4" s="371">
        <f>'1. 実験内容を入力するシート'!A23</f>
        <v>0</v>
      </c>
      <c r="AY4" s="372"/>
      <c r="AZ4" s="372"/>
      <c r="BA4" s="373"/>
      <c r="BB4" s="371">
        <f>'1. 実験内容を入力するシート'!A24</f>
        <v>0</v>
      </c>
      <c r="BC4" s="372"/>
      <c r="BD4" s="372"/>
      <c r="BE4" s="373"/>
      <c r="BF4" s="371">
        <f>'1. 実験内容を入力するシート'!A25</f>
        <v>0</v>
      </c>
      <c r="BG4" s="372"/>
      <c r="BH4" s="372"/>
      <c r="BI4" s="373"/>
    </row>
    <row r="5" spans="1:61" ht="14.25" customHeight="1" x14ac:dyDescent="0.15">
      <c r="A5" s="375"/>
      <c r="B5" s="379"/>
      <c r="C5" s="380"/>
      <c r="D5" s="380"/>
      <c r="E5" s="381"/>
      <c r="F5" s="385" t="str">
        <f>ROUND('1. 実験内容を入力するシート'!D33,2)&amp;"uM"</f>
        <v>6.24uM</v>
      </c>
      <c r="G5" s="386"/>
      <c r="H5" s="386"/>
      <c r="I5" s="387"/>
      <c r="J5" s="388" t="str">
        <f>ROUND('1. 実験内容を入力するシート'!C33,2)&amp;"uM"</f>
        <v>12.49uM</v>
      </c>
      <c r="K5" s="386"/>
      <c r="L5" s="386"/>
      <c r="M5" s="387"/>
      <c r="N5" s="388" t="str">
        <f>ROUND('1. 実験内容を入力するシート'!B33,2)&amp;"uM"</f>
        <v>24.97uM</v>
      </c>
      <c r="O5" s="386"/>
      <c r="P5" s="386"/>
      <c r="Q5" s="387"/>
      <c r="R5" s="388" t="str">
        <f>ROUND('1. 実験内容を入力するシート'!A33,2)&amp;"uM"</f>
        <v>49.94uM</v>
      </c>
      <c r="S5" s="386"/>
      <c r="T5" s="386"/>
      <c r="U5" s="389"/>
      <c r="V5" s="237">
        <f>'1. 実験内容を入力するシート'!B16</f>
        <v>10</v>
      </c>
      <c r="W5" s="214">
        <f>'1. 実験内容を入力するシート'!C16</f>
        <v>50</v>
      </c>
      <c r="X5" s="16">
        <f>'1. 実験内容を入力するシート'!D16</f>
        <v>250</v>
      </c>
      <c r="Y5" s="216">
        <f>'1. 実験内容を入力するシート'!E16</f>
        <v>1250</v>
      </c>
      <c r="Z5" s="237">
        <f>'1. 実験内容を入力するシート'!B17</f>
        <v>10</v>
      </c>
      <c r="AA5" s="214">
        <f>'1. 実験内容を入力するシート'!C17</f>
        <v>50</v>
      </c>
      <c r="AB5" s="16">
        <f>'1. 実験内容を入力するシート'!D17</f>
        <v>250</v>
      </c>
      <c r="AC5" s="216">
        <f>'1. 実験内容を入力するシート'!E17</f>
        <v>1250</v>
      </c>
      <c r="AD5" s="237">
        <f>'1. 実験内容を入力するシート'!B18</f>
        <v>10</v>
      </c>
      <c r="AE5" s="214">
        <f>'1. 実験内容を入力するシート'!C18</f>
        <v>50</v>
      </c>
      <c r="AF5" s="16">
        <f>'1. 実験内容を入力するシート'!D18</f>
        <v>250</v>
      </c>
      <c r="AG5" s="216">
        <f>'1. 実験内容を入力するシート'!E18</f>
        <v>1250</v>
      </c>
      <c r="AH5" s="237">
        <f>'1. 実験内容を入力するシート'!B19</f>
        <v>10</v>
      </c>
      <c r="AI5" s="214">
        <f>'1. 実験内容を入力するシート'!C19</f>
        <v>50</v>
      </c>
      <c r="AJ5" s="16">
        <f>'1. 実験内容を入力するシート'!D19</f>
        <v>250</v>
      </c>
      <c r="AK5" s="216">
        <f>'1. 実験内容を入力するシート'!E19</f>
        <v>1250</v>
      </c>
      <c r="AL5" s="237">
        <f>'1. 実験内容を入力するシート'!B20</f>
        <v>10</v>
      </c>
      <c r="AM5" s="214">
        <f>'1. 実験内容を入力するシート'!C20</f>
        <v>50</v>
      </c>
      <c r="AN5" s="16">
        <f>'1. 実験内容を入力するシート'!D20</f>
        <v>250</v>
      </c>
      <c r="AO5" s="216">
        <f>'1. 実験内容を入力するシート'!E20</f>
        <v>1250</v>
      </c>
      <c r="AP5" s="237">
        <f>'1. 実験内容を入力するシート'!B21</f>
        <v>10</v>
      </c>
      <c r="AQ5" s="214">
        <f>'1. 実験内容を入力するシート'!C21</f>
        <v>50</v>
      </c>
      <c r="AR5" s="16">
        <f>'1. 実験内容を入力するシート'!D21</f>
        <v>250</v>
      </c>
      <c r="AS5" s="216">
        <f>'1. 実験内容を入力するシート'!E21</f>
        <v>1250</v>
      </c>
      <c r="AT5" s="237">
        <f>'1. 実験内容を入力するシート'!B22</f>
        <v>10</v>
      </c>
      <c r="AU5" s="214">
        <f>'1. 実験内容を入力するシート'!C22</f>
        <v>50</v>
      </c>
      <c r="AV5" s="16">
        <f>'1. 実験内容を入力するシート'!D22</f>
        <v>250</v>
      </c>
      <c r="AW5" s="216">
        <f>'1. 実験内容を入力するシート'!E22</f>
        <v>1250</v>
      </c>
      <c r="AX5" s="237">
        <f>'1. 実験内容を入力するシート'!B23</f>
        <v>10</v>
      </c>
      <c r="AY5" s="214">
        <f>'1. 実験内容を入力するシート'!C23</f>
        <v>50</v>
      </c>
      <c r="AZ5" s="16">
        <f>'1. 実験内容を入力するシート'!D23</f>
        <v>250</v>
      </c>
      <c r="BA5" s="216">
        <f>'1. 実験内容を入力するシート'!E23</f>
        <v>1250</v>
      </c>
      <c r="BB5" s="237">
        <f>'1. 実験内容を入力するシート'!B24</f>
        <v>10</v>
      </c>
      <c r="BC5" s="214">
        <f>'1. 実験内容を入力するシート'!C24</f>
        <v>50</v>
      </c>
      <c r="BD5" s="16">
        <f>'1. 実験内容を入力するシート'!D24</f>
        <v>250</v>
      </c>
      <c r="BE5" s="216">
        <f>'1. 実験内容を入力するシート'!E24</f>
        <v>1250</v>
      </c>
      <c r="BF5" s="237">
        <f>'1. 実験内容を入力するシート'!B25</f>
        <v>10</v>
      </c>
      <c r="BG5" s="214">
        <f>'1. 実験内容を入力するシート'!C25</f>
        <v>50</v>
      </c>
      <c r="BH5" s="16">
        <f>'1. 実験内容を入力するシート'!D25</f>
        <v>250</v>
      </c>
      <c r="BI5" s="216">
        <f>'1. 実験内容を入力するシート'!E25</f>
        <v>1250</v>
      </c>
    </row>
    <row r="6" spans="1:61" s="5" customFormat="1" x14ac:dyDescent="0.15">
      <c r="A6" s="375"/>
      <c r="B6" s="13" t="s">
        <v>117</v>
      </c>
      <c r="C6" s="15" t="s">
        <v>196</v>
      </c>
      <c r="D6" s="14" t="s">
        <v>197</v>
      </c>
      <c r="E6" s="8" t="s">
        <v>90</v>
      </c>
      <c r="F6" s="9" t="s">
        <v>118</v>
      </c>
      <c r="G6" s="4" t="s">
        <v>119</v>
      </c>
      <c r="H6" s="4" t="s">
        <v>194</v>
      </c>
      <c r="I6" s="4" t="s">
        <v>195</v>
      </c>
      <c r="J6" s="4" t="s">
        <v>121</v>
      </c>
      <c r="K6" s="4" t="s">
        <v>122</v>
      </c>
      <c r="L6" s="4" t="s">
        <v>91</v>
      </c>
      <c r="M6" s="4" t="s">
        <v>193</v>
      </c>
      <c r="N6" s="4" t="s">
        <v>259</v>
      </c>
      <c r="O6" s="4" t="s">
        <v>260</v>
      </c>
      <c r="P6" s="4" t="s">
        <v>17</v>
      </c>
      <c r="Q6" s="4" t="s">
        <v>18</v>
      </c>
      <c r="R6" s="4" t="s">
        <v>20</v>
      </c>
      <c r="S6" s="4" t="s">
        <v>165</v>
      </c>
      <c r="T6" s="4" t="s">
        <v>166</v>
      </c>
      <c r="U6" s="10" t="s">
        <v>167</v>
      </c>
      <c r="V6" s="224" t="s">
        <v>92</v>
      </c>
      <c r="W6" s="225" t="s">
        <v>184</v>
      </c>
      <c r="X6" s="226" t="s">
        <v>139</v>
      </c>
      <c r="Y6" s="227" t="s">
        <v>140</v>
      </c>
      <c r="Z6" s="224" t="s">
        <v>141</v>
      </c>
      <c r="AA6" s="225" t="s">
        <v>142</v>
      </c>
      <c r="AB6" s="226" t="s">
        <v>143</v>
      </c>
      <c r="AC6" s="227" t="s">
        <v>144</v>
      </c>
      <c r="AD6" s="224" t="s">
        <v>145</v>
      </c>
      <c r="AE6" s="225" t="s">
        <v>146</v>
      </c>
      <c r="AF6" s="226" t="s">
        <v>147</v>
      </c>
      <c r="AG6" s="227" t="s">
        <v>148</v>
      </c>
      <c r="AH6" s="224" t="s">
        <v>149</v>
      </c>
      <c r="AI6" s="225" t="s">
        <v>150</v>
      </c>
      <c r="AJ6" s="226" t="s">
        <v>151</v>
      </c>
      <c r="AK6" s="227" t="s">
        <v>152</v>
      </c>
      <c r="AL6" s="224" t="s">
        <v>153</v>
      </c>
      <c r="AM6" s="225" t="s">
        <v>154</v>
      </c>
      <c r="AN6" s="226" t="s">
        <v>155</v>
      </c>
      <c r="AO6" s="227" t="s">
        <v>156</v>
      </c>
      <c r="AP6" s="224" t="s">
        <v>157</v>
      </c>
      <c r="AQ6" s="225" t="s">
        <v>58</v>
      </c>
      <c r="AR6" s="226" t="s">
        <v>59</v>
      </c>
      <c r="AS6" s="227" t="s">
        <v>60</v>
      </c>
      <c r="AT6" s="224" t="s">
        <v>61</v>
      </c>
      <c r="AU6" s="225" t="s">
        <v>62</v>
      </c>
      <c r="AV6" s="226" t="s">
        <v>63</v>
      </c>
      <c r="AW6" s="227" t="s">
        <v>64</v>
      </c>
      <c r="AX6" s="224" t="s">
        <v>65</v>
      </c>
      <c r="AY6" s="225" t="s">
        <v>66</v>
      </c>
      <c r="AZ6" s="226" t="s">
        <v>67</v>
      </c>
      <c r="BA6" s="227" t="s">
        <v>68</v>
      </c>
      <c r="BB6" s="224" t="s">
        <v>69</v>
      </c>
      <c r="BC6" s="225" t="s">
        <v>70</v>
      </c>
      <c r="BD6" s="226" t="s">
        <v>71</v>
      </c>
      <c r="BE6" s="227" t="s">
        <v>72</v>
      </c>
      <c r="BF6" s="224" t="s">
        <v>73</v>
      </c>
      <c r="BG6" s="225" t="s">
        <v>74</v>
      </c>
      <c r="BH6" s="226" t="s">
        <v>75</v>
      </c>
      <c r="BI6" s="227" t="s">
        <v>76</v>
      </c>
    </row>
    <row r="7" spans="1:61" x14ac:dyDescent="0.15">
      <c r="A7" s="6">
        <v>0</v>
      </c>
      <c r="B7" s="17">
        <f>'2.測定データ貼付け用シート'!B5</f>
        <v>27261</v>
      </c>
      <c r="C7" s="18">
        <f>'2.測定データ貼付け用シート'!K5</f>
        <v>27382</v>
      </c>
      <c r="D7" s="19">
        <f>'2.測定データ貼付け用シート'!AZ5</f>
        <v>26824</v>
      </c>
      <c r="E7" s="20">
        <f>'2.測定データ貼付け用シート'!BI5</f>
        <v>26909</v>
      </c>
      <c r="F7" s="21">
        <f>'2.測定データ貼付け用シート'!F5</f>
        <v>27383</v>
      </c>
      <c r="G7" s="22">
        <f>'2.測定データ貼付け用シート'!G5</f>
        <v>27526</v>
      </c>
      <c r="H7" s="22">
        <f>'2.測定データ貼付け用シート'!BD5</f>
        <v>26714</v>
      </c>
      <c r="I7" s="22">
        <f>'2.測定データ貼付け用シート'!BE5</f>
        <v>27205</v>
      </c>
      <c r="J7" s="22">
        <f>'2.測定データ貼付け用シート'!E5</f>
        <v>27444</v>
      </c>
      <c r="K7" s="22">
        <f>'2.測定データ貼付け用シート'!H5</f>
        <v>27454</v>
      </c>
      <c r="L7" s="22">
        <f>'2.測定データ貼付け用シート'!BC5</f>
        <v>26940</v>
      </c>
      <c r="M7" s="22">
        <f>'2.測定データ貼付け用シート'!BF5</f>
        <v>26901</v>
      </c>
      <c r="N7" s="22">
        <f>'2.測定データ貼付け用シート'!D5</f>
        <v>27204</v>
      </c>
      <c r="O7" s="22">
        <f>'2.測定データ貼付け用シート'!I5</f>
        <v>27261</v>
      </c>
      <c r="P7" s="22">
        <f>'2.測定データ貼付け用シート'!BB5</f>
        <v>26899</v>
      </c>
      <c r="Q7" s="22">
        <f>'2.測定データ貼付け用シート'!BG5</f>
        <v>27090</v>
      </c>
      <c r="R7" s="22">
        <f>'2.測定データ貼付け用シート'!C5</f>
        <v>27178</v>
      </c>
      <c r="S7" s="22">
        <f>'2.測定データ貼付け用シート'!J5</f>
        <v>27419</v>
      </c>
      <c r="T7" s="22">
        <f>'2.測定データ貼付け用シート'!BA5</f>
        <v>27093</v>
      </c>
      <c r="U7" s="23">
        <f>'2.測定データ貼付け用シート'!BH5</f>
        <v>26772</v>
      </c>
      <c r="V7" s="228">
        <f>'2.測定データ貼付け用シート'!L5</f>
        <v>27201</v>
      </c>
      <c r="W7" s="229">
        <f>'2.測定データ貼付け用シート'!V5</f>
        <v>27087</v>
      </c>
      <c r="X7" s="230">
        <f>'2.測定データ貼付け用シート'!AF5</f>
        <v>27327</v>
      </c>
      <c r="Y7" s="231">
        <f>'2.測定データ貼付け用シート'!AP5</f>
        <v>27049</v>
      </c>
      <c r="Z7" s="228">
        <f>'2.測定データ貼付け用シート'!M5</f>
        <v>27135</v>
      </c>
      <c r="AA7" s="229">
        <f>'2.測定データ貼付け用シート'!W5</f>
        <v>27230</v>
      </c>
      <c r="AB7" s="230">
        <f>'2.測定データ貼付け用シート'!AG5</f>
        <v>27322</v>
      </c>
      <c r="AC7" s="231">
        <f>'2.測定データ貼付け用シート'!AQ5</f>
        <v>27296</v>
      </c>
      <c r="AD7" s="228">
        <f>'2.測定データ貼付け用シート'!N5</f>
        <v>27226</v>
      </c>
      <c r="AE7" s="229">
        <f>'2.測定データ貼付け用シート'!X5</f>
        <v>27384</v>
      </c>
      <c r="AF7" s="230">
        <f>'2.測定データ貼付け用シート'!AH5</f>
        <v>27593</v>
      </c>
      <c r="AG7" s="231">
        <f>'2.測定データ貼付け用シート'!AR5</f>
        <v>27302</v>
      </c>
      <c r="AH7" s="228">
        <f>'2.測定データ貼付け用シート'!O5</f>
        <v>27095</v>
      </c>
      <c r="AI7" s="229">
        <f>'2.測定データ貼付け用シート'!Y5</f>
        <v>27804</v>
      </c>
      <c r="AJ7" s="230">
        <f>'2.測定データ貼付け用シート'!AI5</f>
        <v>27879</v>
      </c>
      <c r="AK7" s="231">
        <f>'2.測定データ貼付け用シート'!AS5</f>
        <v>27361</v>
      </c>
      <c r="AL7" s="228">
        <f>'2.測定データ貼付け用シート'!P5</f>
        <v>27200</v>
      </c>
      <c r="AM7" s="229">
        <f>'2.測定データ貼付け用シート'!Z5</f>
        <v>27591</v>
      </c>
      <c r="AN7" s="230">
        <f>'2.測定データ貼付け用シート'!AJ5</f>
        <v>27773</v>
      </c>
      <c r="AO7" s="231">
        <f>'2.測定データ貼付け用シート'!AT5</f>
        <v>27506</v>
      </c>
      <c r="AP7" s="228">
        <f>'2.測定データ貼付け用シート'!Q5</f>
        <v>27073</v>
      </c>
      <c r="AQ7" s="229">
        <f>'2.測定データ貼付け用シート'!AA5</f>
        <v>27702</v>
      </c>
      <c r="AR7" s="230">
        <f>'2.測定データ貼付け用シート'!AK5</f>
        <v>27631</v>
      </c>
      <c r="AS7" s="231">
        <f>'2.測定データ貼付け用シート'!AU5</f>
        <v>27254</v>
      </c>
      <c r="AT7" s="228">
        <f>'2.測定データ貼付け用シート'!R5</f>
        <v>27415</v>
      </c>
      <c r="AU7" s="229">
        <f>'2.測定データ貼付け用シート'!AB5</f>
        <v>27375</v>
      </c>
      <c r="AV7" s="230">
        <f>'2.測定データ貼付け用シート'!AL5</f>
        <v>27287</v>
      </c>
      <c r="AW7" s="231">
        <f>'2.測定データ貼付け用シート'!AV5</f>
        <v>27511</v>
      </c>
      <c r="AX7" s="228">
        <f>'2.測定データ貼付け用シート'!S5</f>
        <v>27417</v>
      </c>
      <c r="AY7" s="229">
        <f>'2.測定データ貼付け用シート'!AC5</f>
        <v>27661</v>
      </c>
      <c r="AZ7" s="230">
        <f>'2.測定データ貼付け用シート'!AM5</f>
        <v>27281</v>
      </c>
      <c r="BA7" s="231">
        <f>'2.測定データ貼付け用シート'!AW5</f>
        <v>27300</v>
      </c>
      <c r="BB7" s="228">
        <f>'2.測定データ貼付け用シート'!T5</f>
        <v>27295</v>
      </c>
      <c r="BC7" s="229">
        <f>'2.測定データ貼付け用シート'!AD5</f>
        <v>27355</v>
      </c>
      <c r="BD7" s="230">
        <f>'2.測定データ貼付け用シート'!AN5</f>
        <v>27337</v>
      </c>
      <c r="BE7" s="231">
        <f>'2.測定データ貼付け用シート'!AX5</f>
        <v>27149</v>
      </c>
      <c r="BF7" s="228">
        <f>'2.測定データ貼付け用シート'!U5</f>
        <v>27355</v>
      </c>
      <c r="BG7" s="229">
        <f>'2.測定データ貼付け用シート'!AE5</f>
        <v>27496</v>
      </c>
      <c r="BH7" s="230">
        <f>'2.測定データ貼付け用シート'!AO5</f>
        <v>26969</v>
      </c>
      <c r="BI7" s="231">
        <f>'2.測定データ貼付け用シート'!AY5</f>
        <v>27141</v>
      </c>
    </row>
    <row r="8" spans="1:61" x14ac:dyDescent="0.15">
      <c r="A8" s="6">
        <v>2</v>
      </c>
      <c r="B8" s="17">
        <f>'2.測定データ貼付け用シート'!B6</f>
        <v>23349</v>
      </c>
      <c r="C8" s="18">
        <f>'2.測定データ貼付け用シート'!K6</f>
        <v>21628</v>
      </c>
      <c r="D8" s="19">
        <f>'2.測定データ貼付け用シート'!AZ6</f>
        <v>21580</v>
      </c>
      <c r="E8" s="20">
        <f>'2.測定データ貼付け用シート'!BI6</f>
        <v>20149</v>
      </c>
      <c r="F8" s="24">
        <f>'2.測定データ貼付け用シート'!F6</f>
        <v>26898</v>
      </c>
      <c r="G8" s="18">
        <f>'2.測定データ貼付け用シート'!G6</f>
        <v>27019</v>
      </c>
      <c r="H8" s="18">
        <f>'2.測定データ貼付け用シート'!BD6</f>
        <v>26168</v>
      </c>
      <c r="I8" s="18">
        <f>'2.測定データ貼付け用シート'!BE6</f>
        <v>26664</v>
      </c>
      <c r="J8" s="18">
        <f>'2.測定データ貼付け用シート'!E6</f>
        <v>27183</v>
      </c>
      <c r="K8" s="18">
        <f>'2.測定データ貼付け用シート'!H6</f>
        <v>27084</v>
      </c>
      <c r="L8" s="18">
        <f>'2.測定データ貼付け用シート'!BC6</f>
        <v>26590</v>
      </c>
      <c r="M8" s="18">
        <f>'2.測定データ貼付け用シート'!BF6</f>
        <v>26486</v>
      </c>
      <c r="N8" s="18">
        <f>'2.測定データ貼付け用シート'!D6</f>
        <v>26861</v>
      </c>
      <c r="O8" s="18">
        <f>'2.測定データ貼付け用シート'!I6</f>
        <v>26900</v>
      </c>
      <c r="P8" s="18">
        <f>'2.測定データ貼付け用シート'!BB6</f>
        <v>26453</v>
      </c>
      <c r="Q8" s="18">
        <f>'2.測定データ貼付け用シート'!BG6</f>
        <v>26646</v>
      </c>
      <c r="R8" s="18">
        <f>'2.測定データ貼付け用シート'!C6</f>
        <v>26873</v>
      </c>
      <c r="S8" s="18">
        <f>'2.測定データ貼付け用シート'!J6</f>
        <v>27153</v>
      </c>
      <c r="T8" s="18">
        <f>'2.測定データ貼付け用シート'!BA6</f>
        <v>26757</v>
      </c>
      <c r="U8" s="25">
        <f>'2.測定データ貼付け用シート'!BH6</f>
        <v>26308</v>
      </c>
      <c r="V8" s="26">
        <f>'2.測定データ貼付け用シート'!L6</f>
        <v>26924</v>
      </c>
      <c r="W8" s="48">
        <f>'2.測定データ貼付け用シート'!V6</f>
        <v>26772</v>
      </c>
      <c r="X8" s="41">
        <f>'2.測定データ貼付け用シート'!AF6</f>
        <v>27058</v>
      </c>
      <c r="Y8" s="20">
        <f>'2.測定データ貼付け用シート'!AP6</f>
        <v>26428</v>
      </c>
      <c r="Z8" s="26">
        <f>'2.測定データ貼付け用シート'!M6</f>
        <v>26670</v>
      </c>
      <c r="AA8" s="48">
        <f>'2.測定データ貼付け用シート'!W6</f>
        <v>26478</v>
      </c>
      <c r="AB8" s="41">
        <f>'2.測定データ貼付け用シート'!AG6</f>
        <v>24634</v>
      </c>
      <c r="AC8" s="20">
        <f>'2.測定データ貼付け用シート'!AQ6</f>
        <v>22854</v>
      </c>
      <c r="AD8" s="26">
        <f>'2.測定データ貼付け用シート'!N6</f>
        <v>26749</v>
      </c>
      <c r="AE8" s="48">
        <f>'2.測定データ貼付け用シート'!X6</f>
        <v>27004</v>
      </c>
      <c r="AF8" s="41">
        <f>'2.測定データ貼付け用シート'!AH6</f>
        <v>27148</v>
      </c>
      <c r="AG8" s="20">
        <f>'2.測定データ貼付け用シート'!AR6</f>
        <v>24985</v>
      </c>
      <c r="AH8" s="26">
        <f>'2.測定データ貼付け用シート'!O6</f>
        <v>26792</v>
      </c>
      <c r="AI8" s="48">
        <f>'2.測定データ貼付け用シート'!Y6</f>
        <v>27413</v>
      </c>
      <c r="AJ8" s="41">
        <f>'2.測定データ貼付け用シート'!AI6</f>
        <v>27446</v>
      </c>
      <c r="AK8" s="20">
        <f>'2.測定データ貼付け用シート'!AS6</f>
        <v>26827</v>
      </c>
      <c r="AL8" s="26">
        <f>'2.測定データ貼付け用シート'!P6</f>
        <v>26735</v>
      </c>
      <c r="AM8" s="48">
        <f>'2.測定データ貼付け用シート'!Z6</f>
        <v>26621</v>
      </c>
      <c r="AN8" s="41">
        <f>'2.測定データ貼付け用シート'!AJ6</f>
        <v>24607</v>
      </c>
      <c r="AO8" s="20">
        <f>'2.測定データ貼付け用シート'!AT6</f>
        <v>22589</v>
      </c>
      <c r="AP8" s="26">
        <f>'2.測定データ貼付け用シート'!Q6</f>
        <v>26543</v>
      </c>
      <c r="AQ8" s="48">
        <f>'2.測定データ貼付け用シート'!AA6</f>
        <v>27218</v>
      </c>
      <c r="AR8" s="41">
        <f>'2.測定データ貼付け用シート'!AK6</f>
        <v>27039</v>
      </c>
      <c r="AS8" s="20">
        <f>'2.測定データ貼付け用シート'!AU6</f>
        <v>24839</v>
      </c>
      <c r="AT8" s="26">
        <f>'2.測定データ貼付け用シート'!R6</f>
        <v>22414</v>
      </c>
      <c r="AU8" s="48">
        <f>'2.測定データ貼付け用シート'!AB6</f>
        <v>22180</v>
      </c>
      <c r="AV8" s="41">
        <f>'2.測定データ貼付け用シート'!AL6</f>
        <v>21968</v>
      </c>
      <c r="AW8" s="20">
        <f>'2.測定データ貼付け用シート'!AV6</f>
        <v>21720</v>
      </c>
      <c r="AX8" s="26">
        <f>'2.測定データ貼付け用シート'!S6</f>
        <v>22383</v>
      </c>
      <c r="AY8" s="48">
        <f>'2.測定データ貼付け用シート'!AC6</f>
        <v>22212</v>
      </c>
      <c r="AZ8" s="41">
        <f>'2.測定データ貼付け用シート'!AM6</f>
        <v>21780</v>
      </c>
      <c r="BA8" s="20">
        <f>'2.測定データ貼付け用シート'!AW6</f>
        <v>21587</v>
      </c>
      <c r="BB8" s="26">
        <f>'2.測定データ貼付け用シート'!T6</f>
        <v>22011</v>
      </c>
      <c r="BC8" s="48">
        <f>'2.測定データ貼付け用シート'!AD6</f>
        <v>21881</v>
      </c>
      <c r="BD8" s="41">
        <f>'2.測定データ貼付け用シート'!AN6</f>
        <v>21739</v>
      </c>
      <c r="BE8" s="20">
        <f>'2.測定データ貼付け用シート'!AX6</f>
        <v>21044</v>
      </c>
      <c r="BF8" s="26">
        <f>'2.測定データ貼付け用シート'!U6</f>
        <v>21613</v>
      </c>
      <c r="BG8" s="48">
        <f>'2.測定データ貼付け用シート'!AE6</f>
        <v>21483</v>
      </c>
      <c r="BH8" s="41">
        <f>'2.測定データ貼付け用シート'!AO6</f>
        <v>21027</v>
      </c>
      <c r="BI8" s="20">
        <f>'2.測定データ貼付け用シート'!AY6</f>
        <v>20605</v>
      </c>
    </row>
    <row r="9" spans="1:61" x14ac:dyDescent="0.15">
      <c r="A9" s="6">
        <v>4</v>
      </c>
      <c r="B9" s="17">
        <f>'2.測定データ貼付け用シート'!B7</f>
        <v>19962</v>
      </c>
      <c r="C9" s="18">
        <f>'2.測定データ貼付け用シート'!K7</f>
        <v>18091</v>
      </c>
      <c r="D9" s="19">
        <f>'2.測定データ貼付け用シート'!AZ7</f>
        <v>17801</v>
      </c>
      <c r="E9" s="20">
        <f>'2.測定データ貼付け用シート'!BI7</f>
        <v>16387</v>
      </c>
      <c r="F9" s="24">
        <f>'2.測定データ貼付け用シート'!F7</f>
        <v>26964</v>
      </c>
      <c r="G9" s="18">
        <f>'2.測定データ貼付け用シート'!G7</f>
        <v>27065</v>
      </c>
      <c r="H9" s="18">
        <f>'2.測定データ貼付け用シート'!BD7</f>
        <v>26183</v>
      </c>
      <c r="I9" s="18">
        <f>'2.測定データ貼付け用シート'!BE7</f>
        <v>26637</v>
      </c>
      <c r="J9" s="18">
        <f>'2.測定データ貼付け用シート'!E7</f>
        <v>27194</v>
      </c>
      <c r="K9" s="18">
        <f>'2.測定データ貼付け用シート'!H7</f>
        <v>27093</v>
      </c>
      <c r="L9" s="18">
        <f>'2.測定データ貼付け用シート'!BC7</f>
        <v>26562</v>
      </c>
      <c r="M9" s="18">
        <f>'2.測定データ貼付け用シート'!BF7</f>
        <v>26421</v>
      </c>
      <c r="N9" s="18">
        <f>'2.測定データ貼付け用シート'!D7</f>
        <v>26934</v>
      </c>
      <c r="O9" s="18">
        <f>'2.測定データ貼付け用シート'!I7</f>
        <v>26913</v>
      </c>
      <c r="P9" s="18">
        <f>'2.測定データ貼付け用シート'!BB7</f>
        <v>26419</v>
      </c>
      <c r="Q9" s="18">
        <f>'2.測定データ貼付け用シート'!BG7</f>
        <v>26655</v>
      </c>
      <c r="R9" s="18">
        <f>'2.測定データ貼付け用シート'!C7</f>
        <v>26963</v>
      </c>
      <c r="S9" s="18">
        <f>'2.測定データ貼付け用シート'!J7</f>
        <v>27206</v>
      </c>
      <c r="T9" s="18">
        <f>'2.測定データ貼付け用シート'!BA7</f>
        <v>26758</v>
      </c>
      <c r="U9" s="25">
        <f>'2.測定データ貼付け用シート'!BH7</f>
        <v>26348</v>
      </c>
      <c r="V9" s="26">
        <f>'2.測定データ貼付け用シート'!L7</f>
        <v>26947</v>
      </c>
      <c r="W9" s="48">
        <f>'2.測定データ貼付け用シート'!V7</f>
        <v>26843</v>
      </c>
      <c r="X9" s="41">
        <f>'2.測定データ貼付け用シート'!AF7</f>
        <v>27084</v>
      </c>
      <c r="Y9" s="20">
        <f>'2.測定データ貼付け用シート'!AP7</f>
        <v>26330</v>
      </c>
      <c r="Z9" s="26">
        <f>'2.測定データ貼付け用シート'!M7</f>
        <v>26793</v>
      </c>
      <c r="AA9" s="48">
        <f>'2.測定データ貼付け用シート'!W7</f>
        <v>26087</v>
      </c>
      <c r="AB9" s="41">
        <f>'2.測定データ貼付け用シート'!AG7</f>
        <v>22466</v>
      </c>
      <c r="AC9" s="20">
        <f>'2.測定データ貼付け用シート'!AQ7</f>
        <v>19506</v>
      </c>
      <c r="AD9" s="26">
        <f>'2.測定データ貼付け用シート'!N7</f>
        <v>26829</v>
      </c>
      <c r="AE9" s="48">
        <f>'2.測定データ貼付け用シート'!X7</f>
        <v>27056</v>
      </c>
      <c r="AF9" s="41">
        <f>'2.測定データ貼付け用シート'!AH7</f>
        <v>27121</v>
      </c>
      <c r="AG9" s="20">
        <f>'2.測定データ貼付け用シート'!AR7</f>
        <v>22663</v>
      </c>
      <c r="AH9" s="26">
        <f>'2.測定データ貼付け用シート'!O7</f>
        <v>26811</v>
      </c>
      <c r="AI9" s="48">
        <f>'2.測定データ貼付け用シート'!Y7</f>
        <v>27468</v>
      </c>
      <c r="AJ9" s="41">
        <f>'2.測定データ貼付け用シート'!AI7</f>
        <v>27473</v>
      </c>
      <c r="AK9" s="20">
        <f>'2.測定データ貼付け用シート'!AS7</f>
        <v>26770</v>
      </c>
      <c r="AL9" s="26">
        <f>'2.測定データ貼付け用シート'!P7</f>
        <v>26788</v>
      </c>
      <c r="AM9" s="48">
        <f>'2.測定データ貼付け用シート'!Z7</f>
        <v>26222</v>
      </c>
      <c r="AN9" s="41">
        <f>'2.測定データ貼付け用シート'!AJ7</f>
        <v>22378</v>
      </c>
      <c r="AO9" s="20">
        <f>'2.測定データ貼付け用シート'!AT7</f>
        <v>19293</v>
      </c>
      <c r="AP9" s="26">
        <f>'2.測定データ貼付け用シート'!Q7</f>
        <v>26589</v>
      </c>
      <c r="AQ9" s="48">
        <f>'2.測定データ貼付け用シート'!AA7</f>
        <v>27190</v>
      </c>
      <c r="AR9" s="41">
        <f>'2.測定データ貼付け用シート'!AK7</f>
        <v>26945</v>
      </c>
      <c r="AS9" s="20">
        <f>'2.測定データ貼付け用シート'!AU7</f>
        <v>22368</v>
      </c>
      <c r="AT9" s="26">
        <f>'2.測定データ貼付け用シート'!R7</f>
        <v>19001</v>
      </c>
      <c r="AU9" s="48">
        <f>'2.測定データ貼付け用シート'!AB7</f>
        <v>18706</v>
      </c>
      <c r="AV9" s="41">
        <f>'2.測定データ貼付け用シート'!AL7</f>
        <v>18465</v>
      </c>
      <c r="AW9" s="20">
        <f>'2.測定データ貼付け用シート'!AV7</f>
        <v>18115</v>
      </c>
      <c r="AX9" s="26">
        <f>'2.測定データ貼付け用シート'!S7</f>
        <v>18942</v>
      </c>
      <c r="AY9" s="48">
        <f>'2.測定データ貼付け用シート'!AC7</f>
        <v>18700</v>
      </c>
      <c r="AZ9" s="41">
        <f>'2.測定データ貼付け用シート'!AM7</f>
        <v>18223</v>
      </c>
      <c r="BA9" s="20">
        <f>'2.測定データ貼付け用シート'!AW7</f>
        <v>17962</v>
      </c>
      <c r="BB9" s="26">
        <f>'2.測定データ貼付け用シート'!T7</f>
        <v>18684</v>
      </c>
      <c r="BC9" s="48">
        <f>'2.測定データ貼付け用シート'!AD7</f>
        <v>18382</v>
      </c>
      <c r="BD9" s="41">
        <f>'2.測定データ貼付け用シート'!AN7</f>
        <v>18181</v>
      </c>
      <c r="BE9" s="20">
        <f>'2.測定データ貼付け用シート'!AX7</f>
        <v>17420</v>
      </c>
      <c r="BF9" s="26">
        <f>'2.測定データ貼付け用シート'!U7</f>
        <v>18123</v>
      </c>
      <c r="BG9" s="48">
        <f>'2.測定データ貼付け用シート'!AE7</f>
        <v>17944</v>
      </c>
      <c r="BH9" s="41">
        <f>'2.測定データ貼付け用シート'!AO7</f>
        <v>17543</v>
      </c>
      <c r="BI9" s="20">
        <f>'2.測定データ貼付け用シート'!AY7</f>
        <v>16991</v>
      </c>
    </row>
    <row r="10" spans="1:61" x14ac:dyDescent="0.15">
      <c r="A10" s="6">
        <v>6</v>
      </c>
      <c r="B10" s="17">
        <f>'2.測定データ貼付け用シート'!B8</f>
        <v>15741</v>
      </c>
      <c r="C10" s="18">
        <f>'2.測定データ貼付け用シート'!K8</f>
        <v>13830</v>
      </c>
      <c r="D10" s="19">
        <f>'2.測定データ貼付け用シート'!AZ8</f>
        <v>13615</v>
      </c>
      <c r="E10" s="20">
        <f>'2.測定データ貼付け用シート'!BI8</f>
        <v>12295</v>
      </c>
      <c r="F10" s="24">
        <f>'2.測定データ貼付け用シート'!F8</f>
        <v>26793</v>
      </c>
      <c r="G10" s="18">
        <f>'2.測定データ貼付け用シート'!G8</f>
        <v>26952</v>
      </c>
      <c r="H10" s="18">
        <f>'2.測定データ貼付け用シート'!BD8</f>
        <v>26009</v>
      </c>
      <c r="I10" s="18">
        <f>'2.測定データ貼付け用シート'!BE8</f>
        <v>26491</v>
      </c>
      <c r="J10" s="18">
        <f>'2.測定データ貼付け用シート'!E8</f>
        <v>27146</v>
      </c>
      <c r="K10" s="18">
        <f>'2.測定データ貼付け用シート'!H8</f>
        <v>27104</v>
      </c>
      <c r="L10" s="18">
        <f>'2.測定データ貼付け用シート'!BC8</f>
        <v>26586</v>
      </c>
      <c r="M10" s="18">
        <f>'2.測定データ貼付け用シート'!BF8</f>
        <v>26437</v>
      </c>
      <c r="N10" s="18">
        <f>'2.測定データ貼付け用シート'!D8</f>
        <v>26842</v>
      </c>
      <c r="O10" s="18">
        <f>'2.測定データ貼付け用シート'!I8</f>
        <v>26907</v>
      </c>
      <c r="P10" s="18">
        <f>'2.測定データ貼付け用シート'!BB8</f>
        <v>26497</v>
      </c>
      <c r="Q10" s="18">
        <f>'2.測定データ貼付け用シート'!BG8</f>
        <v>26653</v>
      </c>
      <c r="R10" s="18">
        <f>'2.測定データ貼付け用シート'!C8</f>
        <v>26869</v>
      </c>
      <c r="S10" s="18">
        <f>'2.測定データ貼付け用シート'!J8</f>
        <v>27121</v>
      </c>
      <c r="T10" s="18">
        <f>'2.測定データ貼付け用シート'!BA8</f>
        <v>26682</v>
      </c>
      <c r="U10" s="25">
        <f>'2.測定データ貼付け用シート'!BH8</f>
        <v>26345</v>
      </c>
      <c r="V10" s="26">
        <f>'2.測定データ貼付け用シート'!L8</f>
        <v>26996</v>
      </c>
      <c r="W10" s="48">
        <f>'2.測定データ貼付け用シート'!V8</f>
        <v>26801</v>
      </c>
      <c r="X10" s="41">
        <f>'2.測定データ貼付け用シート'!AF8</f>
        <v>27003</v>
      </c>
      <c r="Y10" s="20">
        <f>'2.測定データ貼付け用シート'!AP8</f>
        <v>26106</v>
      </c>
      <c r="Z10" s="26">
        <f>'2.測定データ貼付け用シート'!M8</f>
        <v>26812</v>
      </c>
      <c r="AA10" s="48">
        <f>'2.測定データ貼付け用シート'!W8</f>
        <v>25278</v>
      </c>
      <c r="AB10" s="41">
        <f>'2.測定データ貼付け用シート'!AG8</f>
        <v>19606</v>
      </c>
      <c r="AC10" s="20">
        <f>'2.測定データ貼付け用シート'!AQ8</f>
        <v>15509</v>
      </c>
      <c r="AD10" s="26">
        <f>'2.測定データ貼付け用シート'!N8</f>
        <v>26755</v>
      </c>
      <c r="AE10" s="48">
        <f>'2.測定データ貼付け用シート'!X8</f>
        <v>26995</v>
      </c>
      <c r="AF10" s="41">
        <f>'2.測定データ貼付け用シート'!AH8</f>
        <v>26710</v>
      </c>
      <c r="AG10" s="20">
        <f>'2.測定データ貼付け用シート'!AR8</f>
        <v>19058</v>
      </c>
      <c r="AH10" s="26">
        <f>'2.測定データ貼付け用シート'!O8</f>
        <v>26794</v>
      </c>
      <c r="AI10" s="48">
        <f>'2.測定データ貼付け用シート'!Y8</f>
        <v>27436</v>
      </c>
      <c r="AJ10" s="41">
        <f>'2.測定データ貼付け用シート'!AI8</f>
        <v>27448</v>
      </c>
      <c r="AK10" s="20">
        <f>'2.測定データ貼付け用シート'!AS8</f>
        <v>26501</v>
      </c>
      <c r="AL10" s="26">
        <f>'2.測定データ貼付け用シート'!P8</f>
        <v>26773</v>
      </c>
      <c r="AM10" s="48">
        <f>'2.測定データ貼付け用シート'!Z8</f>
        <v>25420</v>
      </c>
      <c r="AN10" s="41">
        <f>'2.測定データ貼付け用シート'!AJ8</f>
        <v>19338</v>
      </c>
      <c r="AO10" s="20">
        <f>'2.測定データ貼付け用シート'!AT8</f>
        <v>15313</v>
      </c>
      <c r="AP10" s="26">
        <f>'2.測定データ貼付け用シート'!Q8</f>
        <v>26488</v>
      </c>
      <c r="AQ10" s="48">
        <f>'2.測定データ貼付け用シート'!AA8</f>
        <v>27194</v>
      </c>
      <c r="AR10" s="41">
        <f>'2.測定データ貼付け用シート'!AK8</f>
        <v>26530</v>
      </c>
      <c r="AS10" s="20">
        <f>'2.測定データ貼付け用シート'!AU8</f>
        <v>18691</v>
      </c>
      <c r="AT10" s="26">
        <f>'2.測定データ貼付け用シート'!R8</f>
        <v>14849</v>
      </c>
      <c r="AU10" s="48">
        <f>'2.測定データ貼付け用シート'!AB8</f>
        <v>14510</v>
      </c>
      <c r="AV10" s="41">
        <f>'2.測定データ貼付け用シート'!AL8</f>
        <v>14330</v>
      </c>
      <c r="AW10" s="20">
        <f>'2.測定データ貼付け用シート'!AV8</f>
        <v>13893</v>
      </c>
      <c r="AX10" s="26">
        <f>'2.測定データ貼付け用シート'!S8</f>
        <v>14848</v>
      </c>
      <c r="AY10" s="48">
        <f>'2.測定データ貼付け用シート'!AC8</f>
        <v>14508</v>
      </c>
      <c r="AZ10" s="41">
        <f>'2.測定データ貼付け用シート'!AM8</f>
        <v>14117</v>
      </c>
      <c r="BA10" s="20">
        <f>'2.測定データ貼付け用シート'!AW8</f>
        <v>13778</v>
      </c>
      <c r="BB10" s="26">
        <f>'2.測定データ貼付け用シート'!T8</f>
        <v>14536</v>
      </c>
      <c r="BC10" s="48">
        <f>'2.測定データ貼付け用シート'!AD8</f>
        <v>14229</v>
      </c>
      <c r="BD10" s="41">
        <f>'2.測定データ貼付け用シート'!AN8</f>
        <v>14062</v>
      </c>
      <c r="BE10" s="20">
        <f>'2.測定データ貼付け用シート'!AX8</f>
        <v>13278</v>
      </c>
      <c r="BF10" s="26">
        <f>'2.測定データ貼付け用シート'!U8</f>
        <v>13991</v>
      </c>
      <c r="BG10" s="48">
        <f>'2.測定データ貼付け用シート'!AE8</f>
        <v>13717</v>
      </c>
      <c r="BH10" s="41">
        <f>'2.測定データ貼付け用シート'!AO8</f>
        <v>13410</v>
      </c>
      <c r="BI10" s="20">
        <f>'2.測定データ貼付け用シート'!AY8</f>
        <v>12857</v>
      </c>
    </row>
    <row r="11" spans="1:61" x14ac:dyDescent="0.15">
      <c r="A11" s="6">
        <v>8</v>
      </c>
      <c r="B11" s="17">
        <f>'2.測定データ貼付け用シート'!B9</f>
        <v>11428</v>
      </c>
      <c r="C11" s="18">
        <f>'2.測定データ貼付け用シート'!K9</f>
        <v>9760</v>
      </c>
      <c r="D11" s="19">
        <f>'2.測定データ貼付け用シート'!AZ9</f>
        <v>9614</v>
      </c>
      <c r="E11" s="20">
        <f>'2.測定データ貼付け用シート'!BI9</f>
        <v>8472</v>
      </c>
      <c r="F11" s="24">
        <f>'2.測定データ貼付け用シート'!F9</f>
        <v>26591</v>
      </c>
      <c r="G11" s="18">
        <f>'2.測定データ貼付け用シート'!G9</f>
        <v>26665</v>
      </c>
      <c r="H11" s="18">
        <f>'2.測定データ貼付け用シート'!BD9</f>
        <v>25717</v>
      </c>
      <c r="I11" s="18">
        <f>'2.測定データ貼付け用シート'!BE9</f>
        <v>26194</v>
      </c>
      <c r="J11" s="18">
        <f>'2.測定データ貼付け用シート'!E9</f>
        <v>27111</v>
      </c>
      <c r="K11" s="18">
        <f>'2.測定データ貼付け用シート'!H9</f>
        <v>27040</v>
      </c>
      <c r="L11" s="18">
        <f>'2.測定データ貼付け用シート'!BC9</f>
        <v>26576</v>
      </c>
      <c r="M11" s="18">
        <f>'2.測定データ貼付け用シート'!BF9</f>
        <v>26382</v>
      </c>
      <c r="N11" s="18">
        <f>'2.測定データ貼付け用シート'!D9</f>
        <v>26881</v>
      </c>
      <c r="O11" s="18">
        <f>'2.測定データ貼付け用シート'!I9</f>
        <v>26942</v>
      </c>
      <c r="P11" s="18">
        <f>'2.測定データ貼付け用シート'!BB9</f>
        <v>26469</v>
      </c>
      <c r="Q11" s="18">
        <f>'2.測定データ貼付け用シート'!BG9</f>
        <v>26641</v>
      </c>
      <c r="R11" s="18">
        <f>'2.測定データ貼付け用シート'!C9</f>
        <v>26916</v>
      </c>
      <c r="S11" s="18">
        <f>'2.測定データ貼付け用シート'!J9</f>
        <v>27143</v>
      </c>
      <c r="T11" s="18">
        <f>'2.測定データ貼付け用シート'!BA9</f>
        <v>26739</v>
      </c>
      <c r="U11" s="25">
        <f>'2.測定データ貼付け用シート'!BH9</f>
        <v>26400</v>
      </c>
      <c r="V11" s="26">
        <f>'2.測定データ貼付け用シート'!L9</f>
        <v>26948</v>
      </c>
      <c r="W11" s="48">
        <f>'2.測定データ貼付け用シート'!V9</f>
        <v>26880</v>
      </c>
      <c r="X11" s="41">
        <f>'2.測定データ貼付け用シート'!AF9</f>
        <v>27085</v>
      </c>
      <c r="Y11" s="20">
        <f>'2.測定データ貼付け用シート'!AP9</f>
        <v>25790</v>
      </c>
      <c r="Z11" s="26">
        <f>'2.測定データ貼付け用シート'!M9</f>
        <v>26764</v>
      </c>
      <c r="AA11" s="48">
        <f>'2.測定データ貼付け用シート'!W9</f>
        <v>24329</v>
      </c>
      <c r="AB11" s="41">
        <f>'2.測定データ貼付け用シート'!AG9</f>
        <v>16220</v>
      </c>
      <c r="AC11" s="20">
        <f>'2.測定データ貼付け用シート'!AQ9</f>
        <v>11529</v>
      </c>
      <c r="AD11" s="26">
        <f>'2.測定データ貼付け用シート'!N9</f>
        <v>26767</v>
      </c>
      <c r="AE11" s="48">
        <f>'2.測定データ貼付け用シート'!X9</f>
        <v>27027</v>
      </c>
      <c r="AF11" s="41">
        <f>'2.測定データ貼付け用シート'!AH9</f>
        <v>25658</v>
      </c>
      <c r="AG11" s="20">
        <f>'2.測定データ貼付け用シート'!AR9</f>
        <v>14963</v>
      </c>
      <c r="AH11" s="26">
        <f>'2.測定データ貼付け用シート'!O9</f>
        <v>26753</v>
      </c>
      <c r="AI11" s="48">
        <f>'2.測定データ貼付け用シート'!Y9</f>
        <v>27447</v>
      </c>
      <c r="AJ11" s="41">
        <f>'2.測定データ貼付け用シート'!AI9</f>
        <v>27423</v>
      </c>
      <c r="AK11" s="20">
        <f>'2.測定データ貼付け用シート'!AS9</f>
        <v>26159</v>
      </c>
      <c r="AL11" s="26">
        <f>'2.測定データ貼付け用シート'!P9</f>
        <v>26649</v>
      </c>
      <c r="AM11" s="48">
        <f>'2.測定データ貼付け用シート'!Z9</f>
        <v>24431</v>
      </c>
      <c r="AN11" s="41">
        <f>'2.測定データ貼付け用シート'!AJ9</f>
        <v>15896</v>
      </c>
      <c r="AO11" s="20">
        <f>'2.測定データ貼付け用シート'!AT9</f>
        <v>11377</v>
      </c>
      <c r="AP11" s="26">
        <f>'2.測定データ貼付け用シート'!Q9</f>
        <v>26563</v>
      </c>
      <c r="AQ11" s="48">
        <f>'2.測定データ貼付け用シート'!AA9</f>
        <v>27121</v>
      </c>
      <c r="AR11" s="41">
        <f>'2.測定データ貼付け用シート'!AK9</f>
        <v>25345</v>
      </c>
      <c r="AS11" s="20">
        <f>'2.測定データ貼付け用シート'!AU9</f>
        <v>14660</v>
      </c>
      <c r="AT11" s="26">
        <f>'2.測定データ貼付け用シート'!R9</f>
        <v>10757</v>
      </c>
      <c r="AU11" s="48">
        <f>'2.測定データ貼付け用シート'!AB9</f>
        <v>10526</v>
      </c>
      <c r="AV11" s="41">
        <f>'2.測定データ貼付け用シート'!AL9</f>
        <v>10361</v>
      </c>
      <c r="AW11" s="20">
        <f>'2.測定データ貼付け用シート'!AV9</f>
        <v>9927</v>
      </c>
      <c r="AX11" s="26">
        <f>'2.測定データ貼付け用シート'!S9</f>
        <v>10752</v>
      </c>
      <c r="AY11" s="48">
        <f>'2.測定データ貼付け用シート'!AC9</f>
        <v>10458</v>
      </c>
      <c r="AZ11" s="41">
        <f>'2.測定データ貼付け用シート'!AM9</f>
        <v>10133</v>
      </c>
      <c r="BA11" s="20">
        <f>'2.測定データ貼付け用シート'!AW9</f>
        <v>9812</v>
      </c>
      <c r="BB11" s="26">
        <f>'2.測定データ貼付け用シート'!T9</f>
        <v>10487</v>
      </c>
      <c r="BC11" s="48">
        <f>'2.測定データ貼付け用シート'!AD9</f>
        <v>10183</v>
      </c>
      <c r="BD11" s="41">
        <f>'2.測定データ貼付け用シート'!AN9</f>
        <v>10062</v>
      </c>
      <c r="BE11" s="20">
        <f>'2.測定データ貼付け用シート'!AX9</f>
        <v>9346</v>
      </c>
      <c r="BF11" s="26">
        <f>'2.測定データ貼付け用シート'!U9</f>
        <v>9927</v>
      </c>
      <c r="BG11" s="48">
        <f>'2.測定データ貼付け用シート'!AE9</f>
        <v>9706</v>
      </c>
      <c r="BH11" s="41">
        <f>'2.測定データ貼付け用シート'!AO9</f>
        <v>9509</v>
      </c>
      <c r="BI11" s="20">
        <f>'2.測定データ貼付け用シート'!AY9</f>
        <v>9012</v>
      </c>
    </row>
    <row r="12" spans="1:61" x14ac:dyDescent="0.15">
      <c r="A12" s="6">
        <v>10</v>
      </c>
      <c r="B12" s="17">
        <f>'2.測定データ貼付け用シート'!B10</f>
        <v>7644</v>
      </c>
      <c r="C12" s="18">
        <f>'2.測定データ貼付け用シート'!K10</f>
        <v>6319</v>
      </c>
      <c r="D12" s="19">
        <f>'2.測定データ貼付け用シート'!AZ10</f>
        <v>6283</v>
      </c>
      <c r="E12" s="20">
        <f>'2.測定データ貼付け用シート'!BI10</f>
        <v>5356</v>
      </c>
      <c r="F12" s="24">
        <f>'2.測定データ貼付け用シート'!F10</f>
        <v>25905</v>
      </c>
      <c r="G12" s="18">
        <f>'2.測定データ貼付け用シート'!G10</f>
        <v>25981</v>
      </c>
      <c r="H12" s="18">
        <f>'2.測定データ貼付け用シート'!BD10</f>
        <v>24585</v>
      </c>
      <c r="I12" s="18">
        <f>'2.測定データ貼付け用シート'!BE10</f>
        <v>25014</v>
      </c>
      <c r="J12" s="18">
        <f>'2.測定データ貼付け用シート'!E10</f>
        <v>27105</v>
      </c>
      <c r="K12" s="18">
        <f>'2.測定データ貼付け用シート'!H10</f>
        <v>27007</v>
      </c>
      <c r="L12" s="18">
        <f>'2.測定データ貼付け用シート'!BC10</f>
        <v>26508</v>
      </c>
      <c r="M12" s="18">
        <f>'2.測定データ貼付け用シート'!BF10</f>
        <v>26376</v>
      </c>
      <c r="N12" s="18">
        <f>'2.測定データ貼付け用シート'!D10</f>
        <v>26932</v>
      </c>
      <c r="O12" s="18">
        <f>'2.測定データ貼付け用シート'!I10</f>
        <v>26923</v>
      </c>
      <c r="P12" s="18">
        <f>'2.測定データ貼付け用シート'!BB10</f>
        <v>26465</v>
      </c>
      <c r="Q12" s="18">
        <f>'2.測定データ貼付け用シート'!BG10</f>
        <v>26657</v>
      </c>
      <c r="R12" s="18">
        <f>'2.測定データ貼付け用シート'!C10</f>
        <v>26894</v>
      </c>
      <c r="S12" s="18">
        <f>'2.測定データ貼付け用シート'!J10</f>
        <v>27161</v>
      </c>
      <c r="T12" s="18">
        <f>'2.測定データ貼付け用シート'!BA10</f>
        <v>26726</v>
      </c>
      <c r="U12" s="25">
        <f>'2.測定データ貼付け用シート'!BH10</f>
        <v>26324</v>
      </c>
      <c r="V12" s="26">
        <f>'2.測定データ貼付け用シート'!L10</f>
        <v>26921</v>
      </c>
      <c r="W12" s="48">
        <f>'2.測定データ貼付け用シート'!V10</f>
        <v>26893</v>
      </c>
      <c r="X12" s="41">
        <f>'2.測定データ貼付け用シート'!AF10</f>
        <v>26972</v>
      </c>
      <c r="Y12" s="20">
        <f>'2.測定データ貼付け用シート'!AP10</f>
        <v>25386</v>
      </c>
      <c r="Z12" s="26">
        <f>'2.測定データ貼付け用シート'!M10</f>
        <v>26696</v>
      </c>
      <c r="AA12" s="48">
        <f>'2.測定データ貼付け用シート'!W10</f>
        <v>23077</v>
      </c>
      <c r="AB12" s="41">
        <f>'2.測定データ貼付け用シート'!AG10</f>
        <v>12772</v>
      </c>
      <c r="AC12" s="20">
        <f>'2.測定データ貼付け用シート'!AQ10</f>
        <v>7985</v>
      </c>
      <c r="AD12" s="26">
        <f>'2.測定データ貼付け用シート'!N10</f>
        <v>26802</v>
      </c>
      <c r="AE12" s="48">
        <f>'2.測定データ貼付け用シート'!X10</f>
        <v>27054</v>
      </c>
      <c r="AF12" s="41">
        <f>'2.測定データ貼付け用シート'!AH10</f>
        <v>23724</v>
      </c>
      <c r="AG12" s="20">
        <f>'2.測定データ貼付け用シート'!AR10</f>
        <v>10983</v>
      </c>
      <c r="AH12" s="26">
        <f>'2.測定データ貼付け用シート'!O10</f>
        <v>26813</v>
      </c>
      <c r="AI12" s="48">
        <f>'2.測定データ貼付け用シート'!Y10</f>
        <v>27433</v>
      </c>
      <c r="AJ12" s="41">
        <f>'2.測定データ貼付け用シート'!AI10</f>
        <v>27374</v>
      </c>
      <c r="AK12" s="20">
        <f>'2.測定データ貼付け用シート'!AS10</f>
        <v>25734</v>
      </c>
      <c r="AL12" s="26">
        <f>'2.測定データ貼付け用シート'!P10</f>
        <v>26652</v>
      </c>
      <c r="AM12" s="48">
        <f>'2.測定データ貼付け用シート'!Z10</f>
        <v>23069</v>
      </c>
      <c r="AN12" s="41">
        <f>'2.測定データ貼付け用シート'!AJ10</f>
        <v>12445</v>
      </c>
      <c r="AO12" s="20">
        <f>'2.測定データ貼付け用シート'!AT10</f>
        <v>7845</v>
      </c>
      <c r="AP12" s="26">
        <f>'2.測定データ貼付け用シート'!Q10</f>
        <v>26547</v>
      </c>
      <c r="AQ12" s="48">
        <f>'2.測定データ貼付け用シート'!AA10</f>
        <v>27202</v>
      </c>
      <c r="AR12" s="41">
        <f>'2.測定データ貼付け用シート'!AK10</f>
        <v>23434</v>
      </c>
      <c r="AS12" s="20">
        <f>'2.測定データ貼付け用シート'!AU10</f>
        <v>10690</v>
      </c>
      <c r="AT12" s="26">
        <f>'2.測定データ貼付け用シート'!R10</f>
        <v>7161</v>
      </c>
      <c r="AU12" s="48">
        <f>'2.測定データ貼付け用シート'!AB10</f>
        <v>7031</v>
      </c>
      <c r="AV12" s="41">
        <f>'2.測定データ貼付け用シート'!AL10</f>
        <v>6943</v>
      </c>
      <c r="AW12" s="20">
        <f>'2.測定データ貼付け用シート'!AV10</f>
        <v>6555</v>
      </c>
      <c r="AX12" s="26">
        <f>'2.測定データ貼付け用シート'!S10</f>
        <v>7215</v>
      </c>
      <c r="AY12" s="48">
        <f>'2.測定データ貼付け用シート'!AC10</f>
        <v>6957</v>
      </c>
      <c r="AZ12" s="41">
        <f>'2.測定データ貼付け用シート'!AM10</f>
        <v>6719</v>
      </c>
      <c r="BA12" s="20">
        <f>'2.測定データ貼付け用シート'!AW10</f>
        <v>6477</v>
      </c>
      <c r="BB12" s="26">
        <f>'2.測定データ貼付け用シート'!T10</f>
        <v>6973</v>
      </c>
      <c r="BC12" s="48">
        <f>'2.測定データ貼付け用シート'!AD10</f>
        <v>6757</v>
      </c>
      <c r="BD12" s="41">
        <f>'2.測定データ貼付け用シート'!AN10</f>
        <v>6639</v>
      </c>
      <c r="BE12" s="20">
        <f>'2.測定データ貼付け用シート'!AX10</f>
        <v>6094</v>
      </c>
      <c r="BF12" s="26">
        <f>'2.測定データ貼付け用シート'!U10</f>
        <v>6507</v>
      </c>
      <c r="BG12" s="48">
        <f>'2.測定データ貼付け用シート'!AE10</f>
        <v>6325</v>
      </c>
      <c r="BH12" s="41">
        <f>'2.測定データ貼付け用シート'!AO10</f>
        <v>6182</v>
      </c>
      <c r="BI12" s="20">
        <f>'2.測定データ貼付け用シート'!AY10</f>
        <v>5760</v>
      </c>
    </row>
    <row r="13" spans="1:61" x14ac:dyDescent="0.15">
      <c r="A13" s="6">
        <v>12</v>
      </c>
      <c r="B13" s="17">
        <f>'2.測定データ貼付け用シート'!B11</f>
        <v>4692</v>
      </c>
      <c r="C13" s="18">
        <f>'2.測定データ貼付け用シート'!K11</f>
        <v>3778</v>
      </c>
      <c r="D13" s="19">
        <f>'2.測定データ貼付け用シート'!AZ11</f>
        <v>3802</v>
      </c>
      <c r="E13" s="20">
        <f>'2.測定データ貼付け用シート'!BI11</f>
        <v>3156</v>
      </c>
      <c r="F13" s="24">
        <f>'2.測定データ貼付け用シート'!F11</f>
        <v>22769</v>
      </c>
      <c r="G13" s="18">
        <f>'2.測定データ貼付け用シート'!G11</f>
        <v>22573</v>
      </c>
      <c r="H13" s="18">
        <f>'2.測定データ貼付け用シート'!BD11</f>
        <v>20460</v>
      </c>
      <c r="I13" s="18">
        <f>'2.測定データ貼付け用シート'!BE11</f>
        <v>20883</v>
      </c>
      <c r="J13" s="18">
        <f>'2.測定データ貼付け用シート'!E11</f>
        <v>26996</v>
      </c>
      <c r="K13" s="18">
        <f>'2.測定データ貼付け用シート'!H11</f>
        <v>26842</v>
      </c>
      <c r="L13" s="18">
        <f>'2.測定データ貼付け用シート'!BC11</f>
        <v>26351</v>
      </c>
      <c r="M13" s="18">
        <f>'2.測定データ貼付け用シート'!BF11</f>
        <v>26206</v>
      </c>
      <c r="N13" s="18">
        <f>'2.測定データ貼付け用シート'!D11</f>
        <v>26899</v>
      </c>
      <c r="O13" s="18">
        <f>'2.測定データ貼付け用シート'!I11</f>
        <v>26841</v>
      </c>
      <c r="P13" s="18">
        <f>'2.測定データ貼付け用シート'!BB11</f>
        <v>26440</v>
      </c>
      <c r="Q13" s="18">
        <f>'2.測定データ貼付け用シート'!BG11</f>
        <v>26652</v>
      </c>
      <c r="R13" s="18">
        <f>'2.測定データ貼付け用シート'!C11</f>
        <v>26892</v>
      </c>
      <c r="S13" s="18">
        <f>'2.測定データ貼付け用シート'!J11</f>
        <v>27097</v>
      </c>
      <c r="T13" s="18">
        <f>'2.測定データ貼付け用シート'!BA11</f>
        <v>26701</v>
      </c>
      <c r="U13" s="25">
        <f>'2.測定データ貼付け用シート'!BH11</f>
        <v>26304</v>
      </c>
      <c r="V13" s="26">
        <f>'2.測定データ貼付け用シート'!L11</f>
        <v>26920</v>
      </c>
      <c r="W13" s="48">
        <f>'2.測定データ貼付け用シート'!V11</f>
        <v>26893</v>
      </c>
      <c r="X13" s="41">
        <f>'2.測定データ貼付け用シート'!AF11</f>
        <v>26991</v>
      </c>
      <c r="Y13" s="20">
        <f>'2.測定データ貼付け用シート'!AP11</f>
        <v>24695</v>
      </c>
      <c r="Z13" s="26">
        <f>'2.測定データ貼付け用シート'!M11</f>
        <v>26546</v>
      </c>
      <c r="AA13" s="48">
        <f>'2.測定データ貼付け用シート'!W11</f>
        <v>21559</v>
      </c>
      <c r="AB13" s="41">
        <f>'2.測定データ貼付け用シート'!AG11</f>
        <v>9590</v>
      </c>
      <c r="AC13" s="20">
        <f>'2.測定データ貼付け用シート'!AQ11</f>
        <v>5162</v>
      </c>
      <c r="AD13" s="26">
        <f>'2.測定データ貼付け用シート'!N11</f>
        <v>26848</v>
      </c>
      <c r="AE13" s="48">
        <f>'2.測定データ貼付け用シート'!X11</f>
        <v>27026</v>
      </c>
      <c r="AF13" s="41">
        <f>'2.測定データ貼付け用シート'!AH11</f>
        <v>20894</v>
      </c>
      <c r="AG13" s="20">
        <f>'2.測定データ貼付け用シート'!AR11</f>
        <v>7585</v>
      </c>
      <c r="AH13" s="26">
        <f>'2.測定データ貼付け用シート'!O11</f>
        <v>26841</v>
      </c>
      <c r="AI13" s="48">
        <f>'2.測定データ貼付け用シート'!Y11</f>
        <v>27427</v>
      </c>
      <c r="AJ13" s="41">
        <f>'2.測定データ貼付け用シート'!AI11</f>
        <v>27440</v>
      </c>
      <c r="AK13" s="20">
        <f>'2.測定データ貼付け用シート'!AS11</f>
        <v>25049</v>
      </c>
      <c r="AL13" s="26">
        <f>'2.測定データ貼付け用シート'!P11</f>
        <v>26515</v>
      </c>
      <c r="AM13" s="48">
        <f>'2.測定データ貼付け用シート'!Z11</f>
        <v>21569</v>
      </c>
      <c r="AN13" s="41">
        <f>'2.測定データ貼付け用シート'!AJ11</f>
        <v>9282</v>
      </c>
      <c r="AO13" s="20">
        <f>'2.測定データ貼付け用シート'!AT11</f>
        <v>5066</v>
      </c>
      <c r="AP13" s="26">
        <f>'2.測定データ貼付け用シート'!Q11</f>
        <v>26541</v>
      </c>
      <c r="AQ13" s="48">
        <f>'2.測定データ貼付け用シート'!AA11</f>
        <v>27084</v>
      </c>
      <c r="AR13" s="41">
        <f>'2.測定データ貼付け用シート'!AK11</f>
        <v>20608</v>
      </c>
      <c r="AS13" s="20">
        <f>'2.測定データ貼付け用シート'!AU11</f>
        <v>7325</v>
      </c>
      <c r="AT13" s="26">
        <f>'2.測定データ貼付け用シート'!R11</f>
        <v>4433</v>
      </c>
      <c r="AU13" s="48">
        <f>'2.測定データ貼付け用シート'!AB11</f>
        <v>4351</v>
      </c>
      <c r="AV13" s="41">
        <f>'2.測定データ貼付け用シート'!AL11</f>
        <v>4290</v>
      </c>
      <c r="AW13" s="20">
        <f>'2.測定データ貼付け用シート'!AV11</f>
        <v>4005</v>
      </c>
      <c r="AX13" s="26">
        <f>'2.測定データ貼付け用シート'!S11</f>
        <v>4447</v>
      </c>
      <c r="AY13" s="48">
        <f>'2.測定データ貼付け用シート'!AC11</f>
        <v>4273</v>
      </c>
      <c r="AZ13" s="41">
        <f>'2.測定データ貼付け用シート'!AM11</f>
        <v>4117</v>
      </c>
      <c r="BA13" s="20">
        <f>'2.測定データ貼付け用シート'!AW11</f>
        <v>3947</v>
      </c>
      <c r="BB13" s="26">
        <f>'2.測定データ貼付け用シート'!T11</f>
        <v>4295</v>
      </c>
      <c r="BC13" s="48">
        <f>'2.測定データ貼付け用シート'!AD11</f>
        <v>4139</v>
      </c>
      <c r="BD13" s="41">
        <f>'2.測定データ貼付け用シート'!AN11</f>
        <v>4057</v>
      </c>
      <c r="BE13" s="20">
        <f>'2.測定データ貼付け用シート'!AX11</f>
        <v>3678</v>
      </c>
      <c r="BF13" s="26">
        <f>'2.測定データ貼付け用シート'!U11</f>
        <v>3926</v>
      </c>
      <c r="BG13" s="48">
        <f>'2.測定データ貼付け用シート'!AE11</f>
        <v>3799</v>
      </c>
      <c r="BH13" s="41">
        <f>'2.測定データ貼付け用シート'!AO11</f>
        <v>3726</v>
      </c>
      <c r="BI13" s="20">
        <f>'2.測定データ貼付け用シート'!AY11</f>
        <v>3448</v>
      </c>
    </row>
    <row r="14" spans="1:61" x14ac:dyDescent="0.15">
      <c r="A14" s="6">
        <v>14</v>
      </c>
      <c r="B14" s="17">
        <f>'2.測定データ貼付け用シート'!B12</f>
        <v>2720</v>
      </c>
      <c r="C14" s="18">
        <f>'2.測定データ貼付け用シート'!K12</f>
        <v>2196</v>
      </c>
      <c r="D14" s="19">
        <f>'2.測定データ貼付け用シート'!AZ12</f>
        <v>2226</v>
      </c>
      <c r="E14" s="20">
        <f>'2.測定データ貼付け用シート'!BI12</f>
        <v>1871</v>
      </c>
      <c r="F14" s="24">
        <f>'2.測定データ貼付け用シート'!F12</f>
        <v>17379</v>
      </c>
      <c r="G14" s="18">
        <f>'2.測定データ貼付け用シート'!G12</f>
        <v>17111</v>
      </c>
      <c r="H14" s="18">
        <f>'2.測定データ貼付け用シート'!BD12</f>
        <v>15125</v>
      </c>
      <c r="I14" s="18">
        <f>'2.測定データ貼付け用シート'!BE12</f>
        <v>15432</v>
      </c>
      <c r="J14" s="18">
        <f>'2.測定データ貼付け用シート'!E12</f>
        <v>26760</v>
      </c>
      <c r="K14" s="18">
        <f>'2.測定データ貼付け用シート'!H12</f>
        <v>26706</v>
      </c>
      <c r="L14" s="18">
        <f>'2.測定データ貼付け用シート'!BC12</f>
        <v>26167</v>
      </c>
      <c r="M14" s="18">
        <f>'2.測定データ貼付け用シート'!BF12</f>
        <v>25954</v>
      </c>
      <c r="N14" s="18">
        <f>'2.測定データ貼付け用シート'!D12</f>
        <v>26887</v>
      </c>
      <c r="O14" s="18">
        <f>'2.測定データ貼付け用シート'!I12</f>
        <v>26831</v>
      </c>
      <c r="P14" s="18">
        <f>'2.測定データ貼付け用シート'!BB12</f>
        <v>26421</v>
      </c>
      <c r="Q14" s="18">
        <f>'2.測定データ貼付け用シート'!BG12</f>
        <v>26566</v>
      </c>
      <c r="R14" s="18">
        <f>'2.測定データ貼付け用シート'!C12</f>
        <v>26838</v>
      </c>
      <c r="S14" s="18">
        <f>'2.測定データ貼付け用シート'!J12</f>
        <v>27071</v>
      </c>
      <c r="T14" s="18">
        <f>'2.測定データ貼付け用シート'!BA12</f>
        <v>26727</v>
      </c>
      <c r="U14" s="25">
        <f>'2.測定データ貼付け用シート'!BH12</f>
        <v>26295</v>
      </c>
      <c r="V14" s="26">
        <f>'2.測定データ貼付け用シート'!L12</f>
        <v>26904</v>
      </c>
      <c r="W14" s="48">
        <f>'2.測定データ貼付け用シート'!V12</f>
        <v>26780</v>
      </c>
      <c r="X14" s="41">
        <f>'2.測定データ貼付け用シート'!AF12</f>
        <v>26980</v>
      </c>
      <c r="Y14" s="20">
        <f>'2.測定データ貼付け用シート'!AP12</f>
        <v>23674</v>
      </c>
      <c r="Z14" s="26">
        <f>'2.測定データ貼付け用シート'!M12</f>
        <v>26457</v>
      </c>
      <c r="AA14" s="48">
        <f>'2.測定データ貼付け用シート'!W12</f>
        <v>19768</v>
      </c>
      <c r="AB14" s="41">
        <f>'2.測定データ貼付け用シート'!AG12</f>
        <v>6861</v>
      </c>
      <c r="AC14" s="20">
        <f>'2.測定データ貼付け用シート'!AQ12</f>
        <v>3171</v>
      </c>
      <c r="AD14" s="26">
        <f>'2.測定データ貼付け用シート'!N12</f>
        <v>26877</v>
      </c>
      <c r="AE14" s="48">
        <f>'2.測定データ貼付け用シート'!X12</f>
        <v>26971</v>
      </c>
      <c r="AF14" s="41">
        <f>'2.測定データ貼付け用シート'!AH12</f>
        <v>17634</v>
      </c>
      <c r="AG14" s="20">
        <f>'2.測定データ貼付け用シート'!AR12</f>
        <v>4895</v>
      </c>
      <c r="AH14" s="26">
        <f>'2.測定データ貼付け用シート'!O12</f>
        <v>26819</v>
      </c>
      <c r="AI14" s="48">
        <f>'2.測定データ貼付け用シート'!Y12</f>
        <v>27412</v>
      </c>
      <c r="AJ14" s="41">
        <f>'2.測定データ貼付け用シート'!AI12</f>
        <v>27450</v>
      </c>
      <c r="AK14" s="20">
        <f>'2.測定データ貼付け用シート'!AS12</f>
        <v>24048</v>
      </c>
      <c r="AL14" s="26">
        <f>'2.測定データ貼付け用シート'!P12</f>
        <v>26388</v>
      </c>
      <c r="AM14" s="48">
        <f>'2.測定データ貼付け用シート'!Z12</f>
        <v>19833</v>
      </c>
      <c r="AN14" s="41">
        <f>'2.測定データ貼付け用シート'!AJ12</f>
        <v>6567</v>
      </c>
      <c r="AO14" s="20">
        <f>'2.測定データ貼付け用シート'!AT12</f>
        <v>3114</v>
      </c>
      <c r="AP14" s="26">
        <f>'2.測定データ貼付け用シート'!Q12</f>
        <v>26540</v>
      </c>
      <c r="AQ14" s="48">
        <f>'2.測定データ貼付け用シート'!AA12</f>
        <v>27062</v>
      </c>
      <c r="AR14" s="41">
        <f>'2.測定データ貼付け用シート'!AK12</f>
        <v>17271</v>
      </c>
      <c r="AS14" s="20">
        <f>'2.測定データ貼付け用シート'!AU12</f>
        <v>4672</v>
      </c>
      <c r="AT14" s="26">
        <f>'2.測定データ貼付け用シート'!R12</f>
        <v>2608</v>
      </c>
      <c r="AU14" s="48">
        <f>'2.測定データ貼付け用シート'!AB12</f>
        <v>2564</v>
      </c>
      <c r="AV14" s="41">
        <f>'2.測定データ貼付け用シート'!AL12</f>
        <v>2537</v>
      </c>
      <c r="AW14" s="20">
        <f>'2.測定データ貼付け用シート'!AV12</f>
        <v>2362</v>
      </c>
      <c r="AX14" s="26">
        <f>'2.測定データ貼付け用シート'!S12</f>
        <v>2628</v>
      </c>
      <c r="AY14" s="48">
        <f>'2.測定データ貼付け用シート'!AC12</f>
        <v>2513</v>
      </c>
      <c r="AZ14" s="41">
        <f>'2.測定データ貼付け用シート'!AM12</f>
        <v>2419</v>
      </c>
      <c r="BA14" s="20">
        <f>'2.測定データ貼付け用シート'!AW12</f>
        <v>2332</v>
      </c>
      <c r="BB14" s="26">
        <f>'2.測定データ貼付け用シート'!T12</f>
        <v>2531</v>
      </c>
      <c r="BC14" s="48">
        <f>'2.測定データ貼付け用シート'!AD12</f>
        <v>2421</v>
      </c>
      <c r="BD14" s="41">
        <f>'2.測定データ貼付け用シート'!AN12</f>
        <v>2391</v>
      </c>
      <c r="BE14" s="20">
        <f>'2.測定データ貼付け用シート'!AX12</f>
        <v>2169</v>
      </c>
      <c r="BF14" s="26">
        <f>'2.測定データ貼付け用シート'!U12</f>
        <v>2274</v>
      </c>
      <c r="BG14" s="48">
        <f>'2.測定データ貼付け用シート'!AE12</f>
        <v>2210</v>
      </c>
      <c r="BH14" s="41">
        <f>'2.測定データ貼付け用シート'!AO12</f>
        <v>2185</v>
      </c>
      <c r="BI14" s="20">
        <f>'2.測定データ貼付け用シート'!AY12</f>
        <v>2018</v>
      </c>
    </row>
    <row r="15" spans="1:61" x14ac:dyDescent="0.15">
      <c r="A15" s="6">
        <v>16</v>
      </c>
      <c r="B15" s="17">
        <f>'2.測定データ貼付け用シート'!B13</f>
        <v>1645</v>
      </c>
      <c r="C15" s="18">
        <f>'2.測定データ貼付け用シート'!K13</f>
        <v>1391</v>
      </c>
      <c r="D15" s="19">
        <f>'2.測定データ貼付け用シート'!AZ13</f>
        <v>1414</v>
      </c>
      <c r="E15" s="20">
        <f>'2.測定データ貼付け用シート'!BI13</f>
        <v>1241</v>
      </c>
      <c r="F15" s="24">
        <f>'2.測定データ貼付け用シート'!F13</f>
        <v>11939</v>
      </c>
      <c r="G15" s="18">
        <f>'2.測定データ貼付け用シート'!G13</f>
        <v>11660</v>
      </c>
      <c r="H15" s="18">
        <f>'2.測定データ貼付け用シート'!BD13</f>
        <v>10130</v>
      </c>
      <c r="I15" s="18">
        <f>'2.測定データ貼付け用シート'!BE13</f>
        <v>10347</v>
      </c>
      <c r="J15" s="18">
        <f>'2.測定データ貼付け用シート'!E13</f>
        <v>26262</v>
      </c>
      <c r="K15" s="18">
        <f>'2.測定データ貼付け用シート'!H13</f>
        <v>26105</v>
      </c>
      <c r="L15" s="18">
        <f>'2.測定データ貼付け用シート'!BC13</f>
        <v>25359</v>
      </c>
      <c r="M15" s="18">
        <f>'2.測定データ貼付け用シート'!BF13</f>
        <v>25099</v>
      </c>
      <c r="N15" s="18">
        <f>'2.測定データ貼付け用シート'!D13</f>
        <v>26814</v>
      </c>
      <c r="O15" s="18">
        <f>'2.測定データ貼付け用シート'!I13</f>
        <v>26866</v>
      </c>
      <c r="P15" s="18">
        <f>'2.測定データ貼付け用シート'!BB13</f>
        <v>26426</v>
      </c>
      <c r="Q15" s="18">
        <f>'2.測定データ貼付け用シート'!BG13</f>
        <v>26571</v>
      </c>
      <c r="R15" s="18">
        <f>'2.測定データ貼付け用シート'!C13</f>
        <v>26897</v>
      </c>
      <c r="S15" s="18">
        <f>'2.測定データ貼付け用シート'!J13</f>
        <v>27077</v>
      </c>
      <c r="T15" s="18">
        <f>'2.測定データ貼付け用シート'!BA13</f>
        <v>26676</v>
      </c>
      <c r="U15" s="25">
        <f>'2.測定データ貼付け用シート'!BH13</f>
        <v>26323</v>
      </c>
      <c r="V15" s="26">
        <f>'2.測定データ貼付け用シート'!L13</f>
        <v>26947</v>
      </c>
      <c r="W15" s="48">
        <f>'2.測定データ貼付け用シート'!V13</f>
        <v>26815</v>
      </c>
      <c r="X15" s="41">
        <f>'2.測定データ貼付け用シート'!AF13</f>
        <v>26974</v>
      </c>
      <c r="Y15" s="20">
        <f>'2.測定データ貼付け用シート'!AP13</f>
        <v>22097</v>
      </c>
      <c r="Z15" s="26">
        <f>'2.測定データ貼付け用シート'!M13</f>
        <v>26264</v>
      </c>
      <c r="AA15" s="48">
        <f>'2.測定データ貼付け用シート'!W13</f>
        <v>17894</v>
      </c>
      <c r="AB15" s="41">
        <f>'2.測定データ貼付け用シート'!AG13</f>
        <v>4732</v>
      </c>
      <c r="AC15" s="20">
        <f>'2.測定データ貼付け用シート'!AQ13</f>
        <v>1952</v>
      </c>
      <c r="AD15" s="26">
        <f>'2.測定データ貼付け用シート'!N13</f>
        <v>26786</v>
      </c>
      <c r="AE15" s="48">
        <f>'2.測定データ貼付け用シート'!X13</f>
        <v>26996</v>
      </c>
      <c r="AF15" s="41">
        <f>'2.測定データ貼付け用シート'!AH13</f>
        <v>14122</v>
      </c>
      <c r="AG15" s="20">
        <f>'2.測定データ貼付け用シート'!AR13</f>
        <v>3017</v>
      </c>
      <c r="AH15" s="26">
        <f>'2.測定データ貼付け用シート'!O13</f>
        <v>26802</v>
      </c>
      <c r="AI15" s="48">
        <f>'2.測定データ貼付け用シート'!Y13</f>
        <v>27370</v>
      </c>
      <c r="AJ15" s="41">
        <f>'2.測定データ貼付け用シート'!AI13</f>
        <v>27404</v>
      </c>
      <c r="AK15" s="20">
        <f>'2.測定データ貼付け用シート'!AS13</f>
        <v>22426</v>
      </c>
      <c r="AL15" s="26">
        <f>'2.測定データ貼付け用シート'!P13</f>
        <v>26204</v>
      </c>
      <c r="AM15" s="48">
        <f>'2.測定データ貼付け用シート'!Z13</f>
        <v>17935</v>
      </c>
      <c r="AN15" s="41">
        <f>'2.測定データ貼付け用シート'!AJ13</f>
        <v>4472</v>
      </c>
      <c r="AO15" s="20">
        <f>'2.測定データ貼付け用シート'!AT13</f>
        <v>1941</v>
      </c>
      <c r="AP15" s="26">
        <f>'2.測定データ貼付け用シート'!Q13</f>
        <v>26471</v>
      </c>
      <c r="AQ15" s="48">
        <f>'2.測定データ貼付け用シート'!AA13</f>
        <v>27075</v>
      </c>
      <c r="AR15" s="41">
        <f>'2.測定データ貼付け用シート'!AK13</f>
        <v>13791</v>
      </c>
      <c r="AS15" s="20">
        <f>'2.測定データ貼付け用シート'!AU13</f>
        <v>2880</v>
      </c>
      <c r="AT15" s="26">
        <f>'2.測定データ貼付け用シート'!R13</f>
        <v>1620</v>
      </c>
      <c r="AU15" s="48">
        <f>'2.測定データ貼付け用シート'!AB13</f>
        <v>1579</v>
      </c>
      <c r="AV15" s="41">
        <f>'2.測定データ貼付け用シート'!AL13</f>
        <v>1573</v>
      </c>
      <c r="AW15" s="20">
        <f>'2.測定データ貼付け用シート'!AV13</f>
        <v>1477</v>
      </c>
      <c r="AX15" s="26">
        <f>'2.測定データ貼付け用シート'!S13</f>
        <v>1610</v>
      </c>
      <c r="AY15" s="48">
        <f>'2.測定データ貼付け用シート'!AC13</f>
        <v>1542</v>
      </c>
      <c r="AZ15" s="41">
        <f>'2.測定データ貼付け用シート'!AM13</f>
        <v>1514</v>
      </c>
      <c r="BA15" s="20">
        <f>'2.測定データ貼付け用シート'!AW13</f>
        <v>1462</v>
      </c>
      <c r="BB15" s="26">
        <f>'2.測定データ貼付け用シート'!T13</f>
        <v>1567</v>
      </c>
      <c r="BC15" s="48">
        <f>'2.測定データ貼付け用シート'!AD13</f>
        <v>1503</v>
      </c>
      <c r="BD15" s="41">
        <f>'2.測定データ貼付け用シート'!AN13</f>
        <v>1487</v>
      </c>
      <c r="BE15" s="20">
        <f>'2.測定データ貼付け用シート'!AX13</f>
        <v>1394</v>
      </c>
      <c r="BF15" s="26">
        <f>'2.測定データ貼付け用シート'!U13</f>
        <v>1417</v>
      </c>
      <c r="BG15" s="48">
        <f>'2.測定データ貼付け用シート'!AE13</f>
        <v>1399</v>
      </c>
      <c r="BH15" s="41">
        <f>'2.測定データ貼付け用シート'!AO13</f>
        <v>1387</v>
      </c>
      <c r="BI15" s="20">
        <f>'2.測定データ貼付け用シート'!AY13</f>
        <v>1302</v>
      </c>
    </row>
    <row r="16" spans="1:61" x14ac:dyDescent="0.15">
      <c r="A16" s="6">
        <v>18</v>
      </c>
      <c r="B16" s="17">
        <f>'2.測定データ貼付け用シート'!B14</f>
        <v>1149</v>
      </c>
      <c r="C16" s="18">
        <f>'2.測定データ貼付け用シート'!K14</f>
        <v>1059</v>
      </c>
      <c r="D16" s="19">
        <f>'2.測定データ貼付け用シート'!AZ14</f>
        <v>1066</v>
      </c>
      <c r="E16" s="20">
        <f>'2.測定データ貼付け用シート'!BI14</f>
        <v>995</v>
      </c>
      <c r="F16" s="24">
        <f>'2.測定データ貼付け用シート'!F14</f>
        <v>7452</v>
      </c>
      <c r="G16" s="18">
        <f>'2.測定データ貼付け用シート'!G14</f>
        <v>7235</v>
      </c>
      <c r="H16" s="18">
        <f>'2.測定データ貼付け用シート'!BD14</f>
        <v>6198</v>
      </c>
      <c r="I16" s="18">
        <f>'2.測定データ貼付け用シート'!BE14</f>
        <v>6334</v>
      </c>
      <c r="J16" s="18">
        <f>'2.測定データ貼付け用シート'!E14</f>
        <v>23114</v>
      </c>
      <c r="K16" s="18">
        <f>'2.測定データ貼付け用シート'!H14</f>
        <v>22649</v>
      </c>
      <c r="L16" s="18">
        <f>'2.測定データ貼付け用シート'!BC14</f>
        <v>21206</v>
      </c>
      <c r="M16" s="18">
        <f>'2.測定データ貼付け用シート'!BF14</f>
        <v>20870</v>
      </c>
      <c r="N16" s="18">
        <f>'2.測定データ貼付け用シート'!D14</f>
        <v>26834</v>
      </c>
      <c r="O16" s="18">
        <f>'2.測定データ貼付け用シート'!I14</f>
        <v>26805</v>
      </c>
      <c r="P16" s="18">
        <f>'2.測定データ貼付け用シート'!BB14</f>
        <v>26355</v>
      </c>
      <c r="Q16" s="18">
        <f>'2.測定データ貼付け用シート'!BG14</f>
        <v>26565</v>
      </c>
      <c r="R16" s="18">
        <f>'2.測定データ貼付け用シート'!C14</f>
        <v>26891</v>
      </c>
      <c r="S16" s="18">
        <f>'2.測定データ貼付け用シート'!J14</f>
        <v>27152</v>
      </c>
      <c r="T16" s="18">
        <f>'2.測定データ貼付け用シート'!BA14</f>
        <v>26716</v>
      </c>
      <c r="U16" s="25">
        <f>'2.測定データ貼付け用シート'!BH14</f>
        <v>26308</v>
      </c>
      <c r="V16" s="26">
        <f>'2.測定データ貼付け用シート'!L14</f>
        <v>26873</v>
      </c>
      <c r="W16" s="48">
        <f>'2.測定データ貼付け用シート'!V14</f>
        <v>26847</v>
      </c>
      <c r="X16" s="41">
        <f>'2.測定データ貼付け用シート'!AF14</f>
        <v>27012</v>
      </c>
      <c r="Y16" s="20">
        <f>'2.測定データ貼付け用シート'!AP14</f>
        <v>19904</v>
      </c>
      <c r="Z16" s="26">
        <f>'2.測定データ貼付け用シート'!M14</f>
        <v>26087</v>
      </c>
      <c r="AA16" s="48">
        <f>'2.測定データ貼付け用シート'!W14</f>
        <v>15990</v>
      </c>
      <c r="AB16" s="41">
        <f>'2.測定データ貼付け用シート'!AG14</f>
        <v>3175</v>
      </c>
      <c r="AC16" s="20">
        <f>'2.測定データ貼付け用シート'!AQ14</f>
        <v>1321</v>
      </c>
      <c r="AD16" s="26">
        <f>'2.測定データ貼付け用シート'!N14</f>
        <v>26790</v>
      </c>
      <c r="AE16" s="48">
        <f>'2.測定データ貼付け用シート'!X14</f>
        <v>26836</v>
      </c>
      <c r="AF16" s="41">
        <f>'2.測定データ貼付け用シート'!AH14</f>
        <v>10904</v>
      </c>
      <c r="AG16" s="20">
        <f>'2.測定データ貼付け用シート'!AR14</f>
        <v>1887</v>
      </c>
      <c r="AH16" s="26">
        <f>'2.測定データ貼付け用シート'!O14</f>
        <v>26782</v>
      </c>
      <c r="AI16" s="48">
        <f>'2.測定データ貼付け用シート'!Y14</f>
        <v>27372</v>
      </c>
      <c r="AJ16" s="41">
        <f>'2.測定データ貼付け用シート'!AI14</f>
        <v>27377</v>
      </c>
      <c r="AK16" s="20">
        <f>'2.測定データ貼付け用シート'!AS14</f>
        <v>20194</v>
      </c>
      <c r="AL16" s="26">
        <f>'2.測定データ貼付け用シート'!P14</f>
        <v>26018</v>
      </c>
      <c r="AM16" s="48">
        <f>'2.測定データ貼付け用シート'!Z14</f>
        <v>15941</v>
      </c>
      <c r="AN16" s="41">
        <f>'2.測定データ貼付け用シート'!AJ14</f>
        <v>2977</v>
      </c>
      <c r="AO16" s="20">
        <f>'2.測定データ貼付け用シート'!AT14</f>
        <v>1330</v>
      </c>
      <c r="AP16" s="26">
        <f>'2.測定データ貼付け用シート'!Q14</f>
        <v>26526</v>
      </c>
      <c r="AQ16" s="48">
        <f>'2.測定データ貼付け用シート'!AA14</f>
        <v>26992</v>
      </c>
      <c r="AR16" s="41">
        <f>'2.測定データ貼付け用シート'!AK14</f>
        <v>10575</v>
      </c>
      <c r="AS16" s="20">
        <f>'2.測定データ貼付け用シート'!AU14</f>
        <v>1789</v>
      </c>
      <c r="AT16" s="26">
        <f>'2.測定データ貼付け用シート'!R14</f>
        <v>1155</v>
      </c>
      <c r="AU16" s="48">
        <f>'2.測定データ貼付け用シート'!AB14</f>
        <v>1136</v>
      </c>
      <c r="AV16" s="41">
        <f>'2.測定データ貼付け用シート'!AL14</f>
        <v>1131</v>
      </c>
      <c r="AW16" s="20">
        <f>'2.測定データ貼付け用シート'!AV14</f>
        <v>1082</v>
      </c>
      <c r="AX16" s="26">
        <f>'2.測定データ貼付け用シート'!S14</f>
        <v>1148</v>
      </c>
      <c r="AY16" s="48">
        <f>'2.測定データ貼付け用シート'!AC14</f>
        <v>1113</v>
      </c>
      <c r="AZ16" s="41">
        <f>'2.測定データ貼付け用シート'!AM14</f>
        <v>1094</v>
      </c>
      <c r="BA16" s="20">
        <f>'2.測定データ貼付け用シート'!AW14</f>
        <v>1080</v>
      </c>
      <c r="BB16" s="26">
        <f>'2.測定データ貼付け用シート'!T14</f>
        <v>1135</v>
      </c>
      <c r="BC16" s="48">
        <f>'2.測定データ貼付け用シート'!AD14</f>
        <v>1091</v>
      </c>
      <c r="BD16" s="41">
        <f>'2.測定データ貼付け用シート'!AN14</f>
        <v>1082</v>
      </c>
      <c r="BE16" s="20">
        <f>'2.測定データ貼付け用シート'!AX14</f>
        <v>1049</v>
      </c>
      <c r="BF16" s="26">
        <f>'2.測定データ貼付け用シート'!U14</f>
        <v>1049</v>
      </c>
      <c r="BG16" s="48">
        <f>'2.測定データ貼付け用シート'!AE14</f>
        <v>1049</v>
      </c>
      <c r="BH16" s="41">
        <f>'2.測定データ貼付け用シート'!AO14</f>
        <v>1051</v>
      </c>
      <c r="BI16" s="20">
        <f>'2.測定データ貼付け用シート'!AY14</f>
        <v>1008</v>
      </c>
    </row>
    <row r="17" spans="1:61" x14ac:dyDescent="0.15">
      <c r="A17" s="6">
        <v>20</v>
      </c>
      <c r="B17" s="17">
        <f>'2.測定データ貼付け用シート'!B15</f>
        <v>976</v>
      </c>
      <c r="C17" s="18">
        <f>'2.測定データ貼付け用シート'!K15</f>
        <v>940</v>
      </c>
      <c r="D17" s="19">
        <f>'2.測定データ貼付け用シート'!AZ15</f>
        <v>936</v>
      </c>
      <c r="E17" s="20">
        <f>'2.測定データ貼付け用シート'!BI15</f>
        <v>919</v>
      </c>
      <c r="F17" s="24">
        <f>'2.測定データ貼付け用シート'!F15</f>
        <v>4246</v>
      </c>
      <c r="G17" s="18">
        <f>'2.測定データ貼付け用シート'!G15</f>
        <v>4094</v>
      </c>
      <c r="H17" s="18">
        <f>'2.測定データ貼付け用シート'!BD15</f>
        <v>3515</v>
      </c>
      <c r="I17" s="18">
        <f>'2.測定データ貼付け用シート'!BE15</f>
        <v>3587</v>
      </c>
      <c r="J17" s="18">
        <f>'2.測定データ貼付け用シート'!E15</f>
        <v>17110</v>
      </c>
      <c r="K17" s="18">
        <f>'2.測定データ貼付け用シート'!H15</f>
        <v>16538</v>
      </c>
      <c r="L17" s="18">
        <f>'2.測定データ貼付け用シート'!BC15</f>
        <v>15282</v>
      </c>
      <c r="M17" s="18">
        <f>'2.測定データ貼付け用シート'!BF15</f>
        <v>14946</v>
      </c>
      <c r="N17" s="18">
        <f>'2.測定データ貼付け用シート'!D15</f>
        <v>26768</v>
      </c>
      <c r="O17" s="18">
        <f>'2.測定データ貼付け用シート'!I15</f>
        <v>26776</v>
      </c>
      <c r="P17" s="18">
        <f>'2.測定データ貼付け用シート'!BB15</f>
        <v>26308</v>
      </c>
      <c r="Q17" s="18">
        <f>'2.測定データ貼付け用シート'!BG15</f>
        <v>26522</v>
      </c>
      <c r="R17" s="18">
        <f>'2.測定データ貼付け用シート'!C15</f>
        <v>26888</v>
      </c>
      <c r="S17" s="18">
        <f>'2.測定データ貼付け用シート'!J15</f>
        <v>27120</v>
      </c>
      <c r="T17" s="18">
        <f>'2.測定データ貼付け用シート'!BA15</f>
        <v>26704</v>
      </c>
      <c r="U17" s="25">
        <f>'2.測定データ貼付け用シート'!BH15</f>
        <v>26255</v>
      </c>
      <c r="V17" s="26">
        <f>'2.測定データ貼付け用シート'!L15</f>
        <v>26833</v>
      </c>
      <c r="W17" s="48">
        <f>'2.測定データ貼付け用シート'!V15</f>
        <v>26833</v>
      </c>
      <c r="X17" s="41">
        <f>'2.測定データ貼付け用シート'!AF15</f>
        <v>26989</v>
      </c>
      <c r="Y17" s="20">
        <f>'2.測定データ貼付け用シート'!AP15</f>
        <v>17083</v>
      </c>
      <c r="Z17" s="26">
        <f>'2.測定データ貼付け用シート'!M15</f>
        <v>25750</v>
      </c>
      <c r="AA17" s="48">
        <f>'2.測定データ貼付け用シート'!W15</f>
        <v>13993</v>
      </c>
      <c r="AB17" s="41">
        <f>'2.測定データ貼付け用シート'!AG15</f>
        <v>2137</v>
      </c>
      <c r="AC17" s="20">
        <f>'2.測定データ貼付け用シート'!AQ15</f>
        <v>1043</v>
      </c>
      <c r="AD17" s="26">
        <f>'2.測定データ貼付け用シート'!N15</f>
        <v>26818</v>
      </c>
      <c r="AE17" s="48">
        <f>'2.測定データ貼付け用シート'!X15</f>
        <v>26734</v>
      </c>
      <c r="AF17" s="41">
        <f>'2.測定データ貼付け用シート'!AH15</f>
        <v>8013</v>
      </c>
      <c r="AG17" s="20">
        <f>'2.測定データ貼付け用シート'!AR15</f>
        <v>1302</v>
      </c>
      <c r="AH17" s="26">
        <f>'2.測定データ貼付け用シート'!O15</f>
        <v>26796</v>
      </c>
      <c r="AI17" s="48">
        <f>'2.測定データ貼付け用シート'!Y15</f>
        <v>27382</v>
      </c>
      <c r="AJ17" s="41">
        <f>'2.測定データ貼付け用シート'!AI15</f>
        <v>27337</v>
      </c>
      <c r="AK17" s="20">
        <f>'2.測定データ貼付け用シート'!AS15</f>
        <v>17440</v>
      </c>
      <c r="AL17" s="26">
        <f>'2.測定データ貼付け用シート'!P15</f>
        <v>25756</v>
      </c>
      <c r="AM17" s="48">
        <f>'2.測定データ貼付け用シート'!Z15</f>
        <v>13963</v>
      </c>
      <c r="AN17" s="41">
        <f>'2.測定データ貼付け用シート'!AJ15</f>
        <v>2020</v>
      </c>
      <c r="AO17" s="20">
        <f>'2.測定データ貼付け用シート'!AT15</f>
        <v>1053</v>
      </c>
      <c r="AP17" s="26">
        <f>'2.測定データ貼付け用シート'!Q15</f>
        <v>26550</v>
      </c>
      <c r="AQ17" s="48">
        <f>'2.測定データ貼付け用シート'!AA15</f>
        <v>26801</v>
      </c>
      <c r="AR17" s="41">
        <f>'2.測定データ貼付け用シート'!AK15</f>
        <v>7728</v>
      </c>
      <c r="AS17" s="20">
        <f>'2.測定データ貼付け用シート'!AU15</f>
        <v>1238</v>
      </c>
      <c r="AT17" s="26">
        <f>'2.測定データ貼付け用シート'!R15</f>
        <v>973</v>
      </c>
      <c r="AU17" s="48">
        <f>'2.測定データ貼付け用シート'!AB15</f>
        <v>956</v>
      </c>
      <c r="AV17" s="41">
        <f>'2.測定データ貼付け用シート'!AL15</f>
        <v>959</v>
      </c>
      <c r="AW17" s="20">
        <f>'2.測定データ貼付け用シート'!AV15</f>
        <v>932</v>
      </c>
      <c r="AX17" s="26">
        <f>'2.測定データ貼付け用シート'!S15</f>
        <v>964</v>
      </c>
      <c r="AY17" s="48">
        <f>'2.測定データ貼付け用シート'!AC15</f>
        <v>944</v>
      </c>
      <c r="AZ17" s="41">
        <f>'2.測定データ貼付け用シート'!AM15</f>
        <v>935</v>
      </c>
      <c r="BA17" s="20">
        <f>'2.測定データ貼付け用シート'!AW15</f>
        <v>936</v>
      </c>
      <c r="BB17" s="26">
        <f>'2.測定データ貼付け用シート'!T15</f>
        <v>969</v>
      </c>
      <c r="BC17" s="48">
        <f>'2.測定データ貼付け用シート'!AD15</f>
        <v>936</v>
      </c>
      <c r="BD17" s="41">
        <f>'2.測定データ貼付け用シート'!AN15</f>
        <v>932</v>
      </c>
      <c r="BE17" s="20">
        <f>'2.測定データ貼付け用シート'!AX15</f>
        <v>922</v>
      </c>
      <c r="BF17" s="26">
        <f>'2.測定データ貼付け用シート'!U15</f>
        <v>912</v>
      </c>
      <c r="BG17" s="48">
        <f>'2.測定データ貼付け用シート'!AE15</f>
        <v>921</v>
      </c>
      <c r="BH17" s="41">
        <f>'2.測定データ貼付け用シート'!AO15</f>
        <v>922</v>
      </c>
      <c r="BI17" s="20">
        <f>'2.測定データ貼付け用シート'!AY15</f>
        <v>899</v>
      </c>
    </row>
    <row r="18" spans="1:61" x14ac:dyDescent="0.15">
      <c r="A18" s="6">
        <v>22</v>
      </c>
      <c r="B18" s="17">
        <f>'2.測定データ貼付け用シート'!B16</f>
        <v>913</v>
      </c>
      <c r="C18" s="18">
        <f>'2.測定データ貼付け用シート'!K16</f>
        <v>902</v>
      </c>
      <c r="D18" s="19">
        <f>'2.測定データ貼付け用シート'!AZ16</f>
        <v>887</v>
      </c>
      <c r="E18" s="20">
        <f>'2.測定データ貼付け用シート'!BI16</f>
        <v>884</v>
      </c>
      <c r="F18" s="24">
        <f>'2.測定データ貼付け用シート'!F16</f>
        <v>2333</v>
      </c>
      <c r="G18" s="18">
        <f>'2.測定データ貼付け用シート'!G16</f>
        <v>2248</v>
      </c>
      <c r="H18" s="18">
        <f>'2.測定データ貼付け用シート'!BD16</f>
        <v>1973</v>
      </c>
      <c r="I18" s="18">
        <f>'2.測定データ貼付け用シート'!BE16</f>
        <v>2004</v>
      </c>
      <c r="J18" s="18">
        <f>'2.測定データ貼付け用シート'!E16</f>
        <v>11232</v>
      </c>
      <c r="K18" s="18">
        <f>'2.測定データ貼付け用シート'!H16</f>
        <v>10749</v>
      </c>
      <c r="L18" s="18">
        <f>'2.測定データ貼付け用シート'!BC16</f>
        <v>9884</v>
      </c>
      <c r="M18" s="18">
        <f>'2.測定データ貼付け用シート'!BF16</f>
        <v>9596</v>
      </c>
      <c r="N18" s="18">
        <f>'2.測定データ貼付け用シート'!D16</f>
        <v>26686</v>
      </c>
      <c r="O18" s="18">
        <f>'2.測定データ貼付け用シート'!I16</f>
        <v>26593</v>
      </c>
      <c r="P18" s="18">
        <f>'2.測定データ貼付け用シート'!BB16</f>
        <v>26187</v>
      </c>
      <c r="Q18" s="18">
        <f>'2.測定データ貼付け用シート'!BG16</f>
        <v>26315</v>
      </c>
      <c r="R18" s="18">
        <f>'2.測定データ貼付け用シート'!C16</f>
        <v>26860</v>
      </c>
      <c r="S18" s="18">
        <f>'2.測定データ貼付け用シート'!J16</f>
        <v>27082</v>
      </c>
      <c r="T18" s="18">
        <f>'2.測定データ貼付け用シート'!BA16</f>
        <v>26616</v>
      </c>
      <c r="U18" s="25">
        <f>'2.測定データ貼付け用シート'!BH16</f>
        <v>26298</v>
      </c>
      <c r="V18" s="26">
        <f>'2.測定データ貼付け用シート'!L16</f>
        <v>26871</v>
      </c>
      <c r="W18" s="48">
        <f>'2.測定データ貼付け用シート'!V16</f>
        <v>26845</v>
      </c>
      <c r="X18" s="41">
        <f>'2.測定データ貼付け用シート'!AF16</f>
        <v>26968</v>
      </c>
      <c r="Y18" s="20">
        <f>'2.測定データ貼付け用シート'!AP16</f>
        <v>13958</v>
      </c>
      <c r="Z18" s="26">
        <f>'2.測定データ貼付け用シート'!M16</f>
        <v>25519</v>
      </c>
      <c r="AA18" s="48">
        <f>'2.測定データ貼付け用シート'!W16</f>
        <v>12067</v>
      </c>
      <c r="AB18" s="41">
        <f>'2.測定データ貼付け用シート'!AG16</f>
        <v>1516</v>
      </c>
      <c r="AC18" s="20">
        <f>'2.測定データ貼付け用シート'!AQ16</f>
        <v>937</v>
      </c>
      <c r="AD18" s="26">
        <f>'2.測定データ貼付け用シート'!N16</f>
        <v>26838</v>
      </c>
      <c r="AE18" s="48">
        <f>'2.測定データ貼付け用シート'!X16</f>
        <v>26454</v>
      </c>
      <c r="AF18" s="41">
        <f>'2.測定データ貼付け用シート'!AH16</f>
        <v>5679</v>
      </c>
      <c r="AG18" s="20">
        <f>'2.測定データ貼付け用シート'!AR16</f>
        <v>1048</v>
      </c>
      <c r="AH18" s="26">
        <f>'2.測定データ貼付け用シート'!O16</f>
        <v>26772</v>
      </c>
      <c r="AI18" s="48">
        <f>'2.測定データ貼付け用シート'!Y16</f>
        <v>27412</v>
      </c>
      <c r="AJ18" s="41">
        <f>'2.測定データ貼付け用シート'!AI16</f>
        <v>27377</v>
      </c>
      <c r="AK18" s="20">
        <f>'2.測定データ貼付け用シート'!AS16</f>
        <v>14306</v>
      </c>
      <c r="AL18" s="26">
        <f>'2.測定データ貼付け用シート'!P16</f>
        <v>25446</v>
      </c>
      <c r="AM18" s="48">
        <f>'2.測定データ貼付け用シート'!Z16</f>
        <v>12057</v>
      </c>
      <c r="AN18" s="41">
        <f>'2.測定データ貼付け用シート'!AJ16</f>
        <v>1448</v>
      </c>
      <c r="AO18" s="20">
        <f>'2.測定データ貼付け用シート'!AT16</f>
        <v>945</v>
      </c>
      <c r="AP18" s="26">
        <f>'2.測定データ貼付け用シート'!Q16</f>
        <v>26535</v>
      </c>
      <c r="AQ18" s="48">
        <f>'2.測定データ貼付け用シート'!AA16</f>
        <v>26429</v>
      </c>
      <c r="AR18" s="41">
        <f>'2.測定データ貼付け用シート'!AK16</f>
        <v>5422</v>
      </c>
      <c r="AS18" s="20">
        <f>'2.測定データ貼付け用シート'!AU16</f>
        <v>1003</v>
      </c>
      <c r="AT18" s="26">
        <f>'2.測定データ貼付け用シート'!R16</f>
        <v>906</v>
      </c>
      <c r="AU18" s="48">
        <f>'2.測定データ貼付け用シート'!AB16</f>
        <v>893</v>
      </c>
      <c r="AV18" s="41">
        <f>'2.測定データ貼付け用シート'!AL16</f>
        <v>895</v>
      </c>
      <c r="AW18" s="20">
        <f>'2.測定データ貼付け用シート'!AV16</f>
        <v>879</v>
      </c>
      <c r="AX18" s="26">
        <f>'2.測定データ貼付け用シート'!S16</f>
        <v>901</v>
      </c>
      <c r="AY18" s="48">
        <f>'2.測定データ貼付け用シート'!AC16</f>
        <v>881</v>
      </c>
      <c r="AZ18" s="41">
        <f>'2.測定データ貼付け用シート'!AM16</f>
        <v>881</v>
      </c>
      <c r="BA18" s="20">
        <f>'2.測定データ貼付け用シート'!AW16</f>
        <v>879</v>
      </c>
      <c r="BB18" s="26">
        <f>'2.測定データ貼付け用シート'!T16</f>
        <v>915</v>
      </c>
      <c r="BC18" s="48">
        <f>'2.測定データ貼付け用シート'!AD16</f>
        <v>882</v>
      </c>
      <c r="BD18" s="41">
        <f>'2.測定データ貼付け用シート'!AN16</f>
        <v>879</v>
      </c>
      <c r="BE18" s="20">
        <f>'2.測定データ貼付け用シート'!AX16</f>
        <v>881</v>
      </c>
      <c r="BF18" s="26">
        <f>'2.測定データ貼付け用シート'!U16</f>
        <v>874</v>
      </c>
      <c r="BG18" s="48">
        <f>'2.測定データ貼付け用シート'!AE16</f>
        <v>883</v>
      </c>
      <c r="BH18" s="41">
        <f>'2.測定データ貼付け用シート'!AO16</f>
        <v>878</v>
      </c>
      <c r="BI18" s="20">
        <f>'2.測定データ貼付け用シート'!AY16</f>
        <v>863</v>
      </c>
    </row>
    <row r="19" spans="1:61" x14ac:dyDescent="0.15">
      <c r="A19" s="6">
        <v>24</v>
      </c>
      <c r="B19" s="17">
        <f>'2.測定データ貼付け用シート'!B17</f>
        <v>893</v>
      </c>
      <c r="C19" s="18">
        <f>'2.測定データ貼付け用シート'!K17</f>
        <v>889</v>
      </c>
      <c r="D19" s="19">
        <f>'2.測定データ貼付け用シート'!AZ17</f>
        <v>870</v>
      </c>
      <c r="E19" s="20">
        <f>'2.測定データ貼付け用シート'!BI17</f>
        <v>874</v>
      </c>
      <c r="F19" s="24">
        <f>'2.測定データ貼付け用シート'!F17</f>
        <v>1412</v>
      </c>
      <c r="G19" s="18">
        <f>'2.測定データ貼付け用シート'!G17</f>
        <v>1372</v>
      </c>
      <c r="H19" s="18">
        <f>'2.測定データ貼付け用シート'!BD17</f>
        <v>1258</v>
      </c>
      <c r="I19" s="18">
        <f>'2.測定データ貼付け用シート'!BE17</f>
        <v>1267</v>
      </c>
      <c r="J19" s="18">
        <f>'2.測定データ貼付け用シート'!E17</f>
        <v>6636</v>
      </c>
      <c r="K19" s="18">
        <f>'2.測定データ貼付け用シート'!H17</f>
        <v>6300</v>
      </c>
      <c r="L19" s="18">
        <f>'2.測定データ貼付け用シート'!BC17</f>
        <v>5814</v>
      </c>
      <c r="M19" s="18">
        <f>'2.測定データ貼付け用シート'!BF17</f>
        <v>5580</v>
      </c>
      <c r="N19" s="18">
        <f>'2.測定データ貼付け用シート'!D17</f>
        <v>26423</v>
      </c>
      <c r="O19" s="18">
        <f>'2.測定データ貼付け用シート'!I17</f>
        <v>26387</v>
      </c>
      <c r="P19" s="18">
        <f>'2.測定データ貼付け用シート'!BB17</f>
        <v>26009</v>
      </c>
      <c r="Q19" s="18">
        <f>'2.測定データ貼付け用シート'!BG17</f>
        <v>26077</v>
      </c>
      <c r="R19" s="18">
        <f>'2.測定データ貼付け用シート'!C17</f>
        <v>26820</v>
      </c>
      <c r="S19" s="18">
        <f>'2.測定データ貼付け用シート'!J17</f>
        <v>27057</v>
      </c>
      <c r="T19" s="18">
        <f>'2.測定データ貼付け用シート'!BA17</f>
        <v>26608</v>
      </c>
      <c r="U19" s="25">
        <f>'2.測定データ貼付け用シート'!BH17</f>
        <v>26302</v>
      </c>
      <c r="V19" s="26">
        <f>'2.測定データ貼付け用シート'!L17</f>
        <v>26925</v>
      </c>
      <c r="W19" s="48">
        <f>'2.測定データ貼付け用シート'!V17</f>
        <v>26775</v>
      </c>
      <c r="X19" s="41">
        <f>'2.測定データ貼付け用シート'!AF17</f>
        <v>26884</v>
      </c>
      <c r="Y19" s="20">
        <f>'2.測定データ貼付け用シート'!AP17</f>
        <v>10770</v>
      </c>
      <c r="Z19" s="26">
        <f>'2.測定データ貼付け用シート'!M17</f>
        <v>25220</v>
      </c>
      <c r="AA19" s="48">
        <f>'2.測定データ貼付け用シート'!W17</f>
        <v>10226</v>
      </c>
      <c r="AB19" s="41">
        <f>'2.測定データ貼付け用シート'!AG17</f>
        <v>1184</v>
      </c>
      <c r="AC19" s="20">
        <f>'2.測定データ貼付け用シート'!AQ17</f>
        <v>892</v>
      </c>
      <c r="AD19" s="26">
        <f>'2.測定データ貼付け用シート'!N17</f>
        <v>26784</v>
      </c>
      <c r="AE19" s="48">
        <f>'2.測定データ貼付け用シート'!X17</f>
        <v>26077</v>
      </c>
      <c r="AF19" s="41">
        <f>'2.測定データ貼付け用シート'!AH17</f>
        <v>3879</v>
      </c>
      <c r="AG19" s="20">
        <f>'2.測定データ貼付け用シート'!AR17</f>
        <v>941</v>
      </c>
      <c r="AH19" s="26">
        <f>'2.測定データ貼付け用シート'!O17</f>
        <v>26763</v>
      </c>
      <c r="AI19" s="48">
        <f>'2.測定データ貼付け用シート'!Y17</f>
        <v>27402</v>
      </c>
      <c r="AJ19" s="41">
        <f>'2.測定データ貼付け用シート'!AI17</f>
        <v>27354</v>
      </c>
      <c r="AK19" s="20">
        <f>'2.測定データ貼付け用シート'!AS17</f>
        <v>11138</v>
      </c>
      <c r="AL19" s="26">
        <f>'2.測定データ貼付け用シート'!P17</f>
        <v>25147</v>
      </c>
      <c r="AM19" s="48">
        <f>'2.測定データ貼付け用シート'!Z17</f>
        <v>10222</v>
      </c>
      <c r="AN19" s="41">
        <f>'2.測定データ貼付け用シート'!AJ17</f>
        <v>1148</v>
      </c>
      <c r="AO19" s="20">
        <f>'2.測定データ貼付け用シート'!AT17</f>
        <v>910</v>
      </c>
      <c r="AP19" s="26">
        <f>'2.測定データ貼付け用シート'!Q17</f>
        <v>26472</v>
      </c>
      <c r="AQ19" s="48">
        <f>'2.測定データ貼付け用シート'!AA17</f>
        <v>26092</v>
      </c>
      <c r="AR19" s="41">
        <f>'2.測定データ貼付け用シート'!AK17</f>
        <v>3693</v>
      </c>
      <c r="AS19" s="20">
        <f>'2.測定データ貼付け用シート'!AU17</f>
        <v>904</v>
      </c>
      <c r="AT19" s="26">
        <f>'2.測定データ貼付け用シート'!R17</f>
        <v>885</v>
      </c>
      <c r="AU19" s="48">
        <f>'2.測定データ貼付け用シート'!AB17</f>
        <v>870</v>
      </c>
      <c r="AV19" s="41">
        <f>'2.測定データ貼付け用シート'!AL17</f>
        <v>873</v>
      </c>
      <c r="AW19" s="20">
        <f>'2.測定データ貼付け用シート'!AV17</f>
        <v>856</v>
      </c>
      <c r="AX19" s="26">
        <f>'2.測定データ貼付け用シート'!S17</f>
        <v>874</v>
      </c>
      <c r="AY19" s="48">
        <f>'2.測定データ貼付け用シート'!AC17</f>
        <v>861</v>
      </c>
      <c r="AZ19" s="41">
        <f>'2.測定データ貼付け用シート'!AM17</f>
        <v>862</v>
      </c>
      <c r="BA19" s="20">
        <f>'2.測定データ貼付け用シート'!AW17</f>
        <v>865</v>
      </c>
      <c r="BB19" s="26">
        <f>'2.測定データ貼付け用シート'!T17</f>
        <v>895</v>
      </c>
      <c r="BC19" s="48">
        <f>'2.測定データ貼付け用シート'!AD17</f>
        <v>867</v>
      </c>
      <c r="BD19" s="41">
        <f>'2.測定データ貼付け用シート'!AN17</f>
        <v>859</v>
      </c>
      <c r="BE19" s="20">
        <f>'2.測定データ貼付け用シート'!AX17</f>
        <v>866</v>
      </c>
      <c r="BF19" s="26">
        <f>'2.測定データ貼付け用シート'!U17</f>
        <v>853</v>
      </c>
      <c r="BG19" s="48">
        <f>'2.測定データ貼付け用シート'!AE17</f>
        <v>859</v>
      </c>
      <c r="BH19" s="41">
        <f>'2.測定データ貼付け用シート'!AO17</f>
        <v>868</v>
      </c>
      <c r="BI19" s="20">
        <f>'2.測定データ貼付け用シート'!AY17</f>
        <v>852</v>
      </c>
    </row>
    <row r="20" spans="1:61" x14ac:dyDescent="0.15">
      <c r="A20" s="6">
        <v>26</v>
      </c>
      <c r="B20" s="17">
        <f>'2.測定データ貼付け用シート'!B18</f>
        <v>888</v>
      </c>
      <c r="C20" s="18">
        <f>'2.測定データ貼付け用シート'!K18</f>
        <v>880</v>
      </c>
      <c r="D20" s="19">
        <f>'2.測定データ貼付け用シート'!AZ18</f>
        <v>862</v>
      </c>
      <c r="E20" s="20">
        <f>'2.測定データ貼付け用シート'!BI18</f>
        <v>871</v>
      </c>
      <c r="F20" s="24">
        <f>'2.測定データ貼付け用シート'!F18</f>
        <v>1053</v>
      </c>
      <c r="G20" s="18">
        <f>'2.測定データ貼付け用シート'!G18</f>
        <v>1036</v>
      </c>
      <c r="H20" s="18">
        <f>'2.測定データ貼付け用シート'!BD18</f>
        <v>983</v>
      </c>
      <c r="I20" s="18">
        <f>'2.測定データ貼付け用シート'!BE18</f>
        <v>982</v>
      </c>
      <c r="J20" s="18">
        <f>'2.測定データ貼付け用シート'!E18</f>
        <v>3594</v>
      </c>
      <c r="K20" s="18">
        <f>'2.測定データ貼付け用シート'!H18</f>
        <v>3392</v>
      </c>
      <c r="L20" s="18">
        <f>'2.測定データ貼付け用シート'!BC18</f>
        <v>3172</v>
      </c>
      <c r="M20" s="18">
        <f>'2.測定データ貼付け用シート'!BF18</f>
        <v>3019</v>
      </c>
      <c r="N20" s="18">
        <f>'2.測定データ貼付け用シート'!D18</f>
        <v>25898</v>
      </c>
      <c r="O20" s="18">
        <f>'2.測定データ貼付け用シート'!I18</f>
        <v>25658</v>
      </c>
      <c r="P20" s="18">
        <f>'2.測定データ貼付け用シート'!BB18</f>
        <v>25348</v>
      </c>
      <c r="Q20" s="18">
        <f>'2.測定データ貼付け用シート'!BG18</f>
        <v>25109</v>
      </c>
      <c r="R20" s="18">
        <f>'2.測定データ貼付け用シート'!C18</f>
        <v>26880</v>
      </c>
      <c r="S20" s="18">
        <f>'2.測定データ貼付け用シート'!J18</f>
        <v>27098</v>
      </c>
      <c r="T20" s="18">
        <f>'2.測定データ貼付け用シート'!BA18</f>
        <v>26677</v>
      </c>
      <c r="U20" s="25">
        <f>'2.測定データ貼付け用シート'!BH18</f>
        <v>26331</v>
      </c>
      <c r="V20" s="26">
        <f>'2.測定データ貼付け用シート'!L18</f>
        <v>26895</v>
      </c>
      <c r="W20" s="48">
        <f>'2.測定データ貼付け用シート'!V18</f>
        <v>26827</v>
      </c>
      <c r="X20" s="41">
        <f>'2.測定データ貼付け用シート'!AF18</f>
        <v>26950</v>
      </c>
      <c r="Y20" s="20">
        <f>'2.測定データ貼付け用シート'!AP18</f>
        <v>7774</v>
      </c>
      <c r="Z20" s="26">
        <f>'2.測定データ貼付け用シート'!M18</f>
        <v>24850</v>
      </c>
      <c r="AA20" s="48">
        <f>'2.測定データ貼付け用シート'!W18</f>
        <v>8561</v>
      </c>
      <c r="AB20" s="41">
        <f>'2.測定データ貼付け用シート'!AG18</f>
        <v>1018</v>
      </c>
      <c r="AC20" s="20">
        <f>'2.測定データ貼付け用シート'!AQ18</f>
        <v>881</v>
      </c>
      <c r="AD20" s="26">
        <f>'2.測定データ貼付け用シート'!N18</f>
        <v>26769</v>
      </c>
      <c r="AE20" s="48">
        <f>'2.測定データ貼付け用シート'!X18</f>
        <v>25439</v>
      </c>
      <c r="AF20" s="41">
        <f>'2.測定データ貼付け用シート'!AH18</f>
        <v>2631</v>
      </c>
      <c r="AG20" s="20">
        <f>'2.測定データ貼付け用シート'!AR18</f>
        <v>902</v>
      </c>
      <c r="AH20" s="26">
        <f>'2.測定データ貼付け用シート'!O18</f>
        <v>26699</v>
      </c>
      <c r="AI20" s="48">
        <f>'2.測定データ貼付け用シート'!Y18</f>
        <v>27374</v>
      </c>
      <c r="AJ20" s="41">
        <f>'2.測定データ貼付け用シート'!AI18</f>
        <v>27268</v>
      </c>
      <c r="AK20" s="20">
        <f>'2.測定データ貼付け用シート'!AS18</f>
        <v>8106</v>
      </c>
      <c r="AL20" s="26">
        <f>'2.測定データ貼付け用シート'!P18</f>
        <v>24779</v>
      </c>
      <c r="AM20" s="48">
        <f>'2.測定データ貼付け用シート'!Z18</f>
        <v>8565</v>
      </c>
      <c r="AN20" s="41">
        <f>'2.測定データ貼付け用シート'!AJ18</f>
        <v>1001</v>
      </c>
      <c r="AO20" s="20">
        <f>'2.測定データ貼付け用シート'!AT18</f>
        <v>893</v>
      </c>
      <c r="AP20" s="26">
        <f>'2.測定データ貼付け用シート'!Q18</f>
        <v>26505</v>
      </c>
      <c r="AQ20" s="48">
        <f>'2.測定データ貼付け用シート'!AA18</f>
        <v>25508</v>
      </c>
      <c r="AR20" s="41">
        <f>'2.測定データ貼付け用シート'!AK18</f>
        <v>2490</v>
      </c>
      <c r="AS20" s="20">
        <f>'2.測定データ貼付け用シート'!AU18</f>
        <v>869</v>
      </c>
      <c r="AT20" s="26">
        <f>'2.測定データ貼付け用シート'!R18</f>
        <v>872</v>
      </c>
      <c r="AU20" s="48">
        <f>'2.測定データ貼付け用シート'!AB18</f>
        <v>861</v>
      </c>
      <c r="AV20" s="41">
        <f>'2.測定データ貼付け用シート'!AL18</f>
        <v>863</v>
      </c>
      <c r="AW20" s="20">
        <f>'2.測定データ貼付け用シート'!AV18</f>
        <v>843</v>
      </c>
      <c r="AX20" s="26">
        <f>'2.測定データ貼付け用シート'!S18</f>
        <v>864</v>
      </c>
      <c r="AY20" s="48">
        <f>'2.測定データ貼付け用シート'!AC18</f>
        <v>850</v>
      </c>
      <c r="AZ20" s="41">
        <f>'2.測定データ貼付け用シート'!AM18</f>
        <v>851</v>
      </c>
      <c r="BA20" s="20">
        <f>'2.測定データ貼付け用シート'!AW18</f>
        <v>854</v>
      </c>
      <c r="BB20" s="26">
        <f>'2.測定データ貼付け用シート'!T18</f>
        <v>885</v>
      </c>
      <c r="BC20" s="48">
        <f>'2.測定データ貼付け用シート'!AD18</f>
        <v>859</v>
      </c>
      <c r="BD20" s="41">
        <f>'2.測定データ貼付け用シート'!AN18</f>
        <v>850</v>
      </c>
      <c r="BE20" s="20">
        <f>'2.測定データ貼付け用シート'!AX18</f>
        <v>861</v>
      </c>
      <c r="BF20" s="26">
        <f>'2.測定データ貼付け用シート'!U18</f>
        <v>844</v>
      </c>
      <c r="BG20" s="48">
        <f>'2.測定データ貼付け用シート'!AE18</f>
        <v>855</v>
      </c>
      <c r="BH20" s="41">
        <f>'2.測定データ貼付け用シート'!AO18</f>
        <v>856</v>
      </c>
      <c r="BI20" s="20">
        <f>'2.測定データ貼付け用シート'!AY18</f>
        <v>848</v>
      </c>
    </row>
    <row r="21" spans="1:61" x14ac:dyDescent="0.15">
      <c r="A21" s="6">
        <v>28</v>
      </c>
      <c r="B21" s="17">
        <f>'2.測定データ貼付け用シート'!B19</f>
        <v>875</v>
      </c>
      <c r="C21" s="18">
        <f>'2.測定データ貼付け用シート'!K19</f>
        <v>884</v>
      </c>
      <c r="D21" s="19">
        <f>'2.測定データ貼付け用シート'!AZ19</f>
        <v>859</v>
      </c>
      <c r="E21" s="20">
        <f>'2.測定データ貼付け用シート'!BI19</f>
        <v>862</v>
      </c>
      <c r="F21" s="24">
        <f>'2.測定データ貼付け用シート'!F19</f>
        <v>918</v>
      </c>
      <c r="G21" s="18">
        <f>'2.測定データ貼付け用シート'!G19</f>
        <v>922</v>
      </c>
      <c r="H21" s="18">
        <f>'2.測定データ貼付け用シート'!BD19</f>
        <v>899</v>
      </c>
      <c r="I21" s="18">
        <f>'2.測定データ貼付け用シート'!BE19</f>
        <v>892</v>
      </c>
      <c r="J21" s="18">
        <f>'2.測定データ貼付け用シート'!E19</f>
        <v>1951</v>
      </c>
      <c r="K21" s="18">
        <f>'2.測定データ貼付け用シート'!H19</f>
        <v>1845</v>
      </c>
      <c r="L21" s="18">
        <f>'2.測定データ貼付け用シート'!BC19</f>
        <v>1757</v>
      </c>
      <c r="M21" s="18">
        <f>'2.測定データ貼付け用シート'!BF19</f>
        <v>1691</v>
      </c>
      <c r="N21" s="18">
        <f>'2.測定データ貼付け用シート'!D19</f>
        <v>22278</v>
      </c>
      <c r="O21" s="18">
        <f>'2.測定データ貼付け用シート'!I19</f>
        <v>21116</v>
      </c>
      <c r="P21" s="18">
        <f>'2.測定データ貼付け用シート'!BB19</f>
        <v>21258</v>
      </c>
      <c r="Q21" s="18">
        <f>'2.測定データ貼付け用シート'!BG19</f>
        <v>19998</v>
      </c>
      <c r="R21" s="18">
        <f>'2.測定データ貼付け用シート'!C19</f>
        <v>26906</v>
      </c>
      <c r="S21" s="18">
        <f>'2.測定データ貼付け用シート'!J19</f>
        <v>27124</v>
      </c>
      <c r="T21" s="18">
        <f>'2.測定データ貼付け用シート'!BA19</f>
        <v>26691</v>
      </c>
      <c r="U21" s="25">
        <f>'2.測定データ貼付け用シート'!BH19</f>
        <v>26280</v>
      </c>
      <c r="V21" s="26">
        <f>'2.測定データ貼付け用シート'!L19</f>
        <v>26850</v>
      </c>
      <c r="W21" s="48">
        <f>'2.測定データ貼付け用シート'!V19</f>
        <v>26804</v>
      </c>
      <c r="X21" s="41">
        <f>'2.測定データ貼付け用シート'!AF19</f>
        <v>26866</v>
      </c>
      <c r="Y21" s="20">
        <f>'2.測定データ貼付け用シート'!AP19</f>
        <v>5259</v>
      </c>
      <c r="Z21" s="26">
        <f>'2.測定データ貼付け用シート'!M19</f>
        <v>24428</v>
      </c>
      <c r="AA21" s="48">
        <f>'2.測定データ貼付け用シート'!W19</f>
        <v>7104</v>
      </c>
      <c r="AB21" s="41">
        <f>'2.測定データ貼付け用シート'!AG19</f>
        <v>945</v>
      </c>
      <c r="AC21" s="20">
        <f>'2.測定データ貼付け用シート'!AQ19</f>
        <v>874</v>
      </c>
      <c r="AD21" s="26">
        <f>'2.測定データ貼付け用シート'!N19</f>
        <v>26800</v>
      </c>
      <c r="AE21" s="48">
        <f>'2.測定データ貼付け用シート'!X19</f>
        <v>24672</v>
      </c>
      <c r="AF21" s="41">
        <f>'2.測定データ貼付け用シート'!AH19</f>
        <v>1843</v>
      </c>
      <c r="AG21" s="20">
        <f>'2.測定データ貼付け用シート'!AR19</f>
        <v>882</v>
      </c>
      <c r="AH21" s="26">
        <f>'2.測定データ貼付け用シート'!O19</f>
        <v>26711</v>
      </c>
      <c r="AI21" s="48">
        <f>'2.測定データ貼付け用シート'!Y19</f>
        <v>27339</v>
      </c>
      <c r="AJ21" s="41">
        <f>'2.測定データ貼付け用シート'!AI19</f>
        <v>27259</v>
      </c>
      <c r="AK21" s="20">
        <f>'2.測定データ貼付け用シート'!AS19</f>
        <v>5518</v>
      </c>
      <c r="AL21" s="26">
        <f>'2.測定データ貼付け用シート'!P19</f>
        <v>24400</v>
      </c>
      <c r="AM21" s="48">
        <f>'2.測定データ貼付け用シート'!Z19</f>
        <v>7080</v>
      </c>
      <c r="AN21" s="41">
        <f>'2.測定データ貼付け用シート'!AJ19</f>
        <v>927</v>
      </c>
      <c r="AO21" s="20">
        <f>'2.測定データ貼付け用シート'!AT19</f>
        <v>882</v>
      </c>
      <c r="AP21" s="26">
        <f>'2.測定データ貼付け用シート'!Q19</f>
        <v>26490</v>
      </c>
      <c r="AQ21" s="48">
        <f>'2.測定データ貼付け用シート'!AA19</f>
        <v>24645</v>
      </c>
      <c r="AR21" s="41">
        <f>'2.測定データ貼付け用シート'!AK19</f>
        <v>1735</v>
      </c>
      <c r="AS21" s="20">
        <f>'2.測定データ貼付け用シート'!AU19</f>
        <v>857</v>
      </c>
      <c r="AT21" s="26">
        <f>'2.測定データ貼付け用シート'!R19</f>
        <v>863</v>
      </c>
      <c r="AU21" s="48">
        <f>'2.測定データ貼付け用シート'!AB19</f>
        <v>859</v>
      </c>
      <c r="AV21" s="41">
        <f>'2.測定データ貼付け用シート'!AL19</f>
        <v>854</v>
      </c>
      <c r="AW21" s="20">
        <f>'2.測定データ貼付け用シート'!AV19</f>
        <v>838</v>
      </c>
      <c r="AX21" s="26">
        <f>'2.測定データ貼付け用シート'!S19</f>
        <v>857</v>
      </c>
      <c r="AY21" s="48">
        <f>'2.測定データ貼付け用シート'!AC19</f>
        <v>852</v>
      </c>
      <c r="AZ21" s="41">
        <f>'2.測定データ貼付け用シート'!AM19</f>
        <v>851</v>
      </c>
      <c r="BA21" s="20">
        <f>'2.測定データ貼付け用シート'!AW19</f>
        <v>847</v>
      </c>
      <c r="BB21" s="26">
        <f>'2.測定データ貼付け用シート'!T19</f>
        <v>885</v>
      </c>
      <c r="BC21" s="48">
        <f>'2.測定データ貼付け用シート'!AD19</f>
        <v>858</v>
      </c>
      <c r="BD21" s="41">
        <f>'2.測定データ貼付け用シート'!AN19</f>
        <v>846</v>
      </c>
      <c r="BE21" s="20">
        <f>'2.測定データ貼付け用シート'!AX19</f>
        <v>856</v>
      </c>
      <c r="BF21" s="26">
        <f>'2.測定データ貼付け用シート'!U19</f>
        <v>842</v>
      </c>
      <c r="BG21" s="48">
        <f>'2.測定データ貼付け用シート'!AE19</f>
        <v>849</v>
      </c>
      <c r="BH21" s="41">
        <f>'2.測定データ貼付け用シート'!AO19</f>
        <v>855</v>
      </c>
      <c r="BI21" s="20">
        <f>'2.測定データ貼付け用シート'!AY19</f>
        <v>843</v>
      </c>
    </row>
    <row r="22" spans="1:61" x14ac:dyDescent="0.15">
      <c r="A22" s="6">
        <v>30</v>
      </c>
      <c r="B22" s="17">
        <f>'2.測定データ貼付け用シート'!B20</f>
        <v>873</v>
      </c>
      <c r="C22" s="18">
        <f>'2.測定データ貼付け用シート'!K20</f>
        <v>879</v>
      </c>
      <c r="D22" s="19">
        <f>'2.測定データ貼付け用シート'!AZ20</f>
        <v>853</v>
      </c>
      <c r="E22" s="20">
        <f>'2.測定データ貼付け用シート'!BI20</f>
        <v>860</v>
      </c>
      <c r="F22" s="24">
        <f>'2.測定データ貼付け用シート'!F20</f>
        <v>881</v>
      </c>
      <c r="G22" s="18">
        <f>'2.測定データ貼付け用シート'!G20</f>
        <v>880</v>
      </c>
      <c r="H22" s="18">
        <f>'2.測定データ貼付け用シート'!BD20</f>
        <v>864</v>
      </c>
      <c r="I22" s="18">
        <f>'2.測定データ貼付け用シート'!BE20</f>
        <v>863</v>
      </c>
      <c r="J22" s="18">
        <f>'2.測定データ貼付け用シート'!E20</f>
        <v>1232</v>
      </c>
      <c r="K22" s="18">
        <f>'2.測定データ貼付け用シート'!H20</f>
        <v>1183</v>
      </c>
      <c r="L22" s="18">
        <f>'2.測定データ貼付け用シート'!BC20</f>
        <v>1163</v>
      </c>
      <c r="M22" s="18">
        <f>'2.測定データ貼付け用シート'!BF20</f>
        <v>1125</v>
      </c>
      <c r="N22" s="18">
        <f>'2.測定データ貼付け用シート'!D20</f>
        <v>15608</v>
      </c>
      <c r="O22" s="18">
        <f>'2.測定データ貼付け用シート'!I20</f>
        <v>14370</v>
      </c>
      <c r="P22" s="18">
        <f>'2.測定データ貼付け用シート'!BB20</f>
        <v>14859</v>
      </c>
      <c r="Q22" s="18">
        <f>'2.測定データ貼付け用シート'!BG20</f>
        <v>13478</v>
      </c>
      <c r="R22" s="18">
        <f>'2.測定データ貼付け用シート'!C20</f>
        <v>26864</v>
      </c>
      <c r="S22" s="18">
        <f>'2.測定データ貼付け用シート'!J20</f>
        <v>27050</v>
      </c>
      <c r="T22" s="18">
        <f>'2.測定データ貼付け用シート'!BA20</f>
        <v>26654</v>
      </c>
      <c r="U22" s="25">
        <f>'2.測定データ貼付け用シート'!BH20</f>
        <v>26260</v>
      </c>
      <c r="V22" s="26">
        <f>'2.測定データ貼付け用シート'!L20</f>
        <v>26846</v>
      </c>
      <c r="W22" s="48">
        <f>'2.測定データ貼付け用シート'!V20</f>
        <v>26824</v>
      </c>
      <c r="X22" s="41">
        <f>'2.測定データ貼付け用シート'!AF20</f>
        <v>26839</v>
      </c>
      <c r="Y22" s="20">
        <f>'2.測定データ貼付け用シート'!AP20</f>
        <v>3319</v>
      </c>
      <c r="Z22" s="26">
        <f>'2.測定データ貼付け用シート'!M20</f>
        <v>23938</v>
      </c>
      <c r="AA22" s="48">
        <f>'2.測定データ貼付け用シート'!W20</f>
        <v>5818</v>
      </c>
      <c r="AB22" s="41">
        <f>'2.測定データ貼付け用シート'!AG20</f>
        <v>908</v>
      </c>
      <c r="AC22" s="20">
        <f>'2.測定データ貼付け用シート'!AQ20</f>
        <v>866</v>
      </c>
      <c r="AD22" s="26">
        <f>'2.測定データ貼付け用シート'!N20</f>
        <v>26837</v>
      </c>
      <c r="AE22" s="48">
        <f>'2.測定データ貼付け用シート'!X20</f>
        <v>23676</v>
      </c>
      <c r="AF22" s="41">
        <f>'2.測定データ貼付け用シート'!AH20</f>
        <v>1365</v>
      </c>
      <c r="AG22" s="20">
        <f>'2.測定データ貼付け用シート'!AR20</f>
        <v>876</v>
      </c>
      <c r="AH22" s="26">
        <f>'2.測定データ貼付け用シート'!O20</f>
        <v>26757</v>
      </c>
      <c r="AI22" s="48">
        <f>'2.測定データ貼付け用シート'!Y20</f>
        <v>27361</v>
      </c>
      <c r="AJ22" s="41">
        <f>'2.測定データ貼付け用シート'!AI20</f>
        <v>27281</v>
      </c>
      <c r="AK22" s="20">
        <f>'2.測定データ貼付け用シート'!AS20</f>
        <v>3515</v>
      </c>
      <c r="AL22" s="26">
        <f>'2.測定データ貼付け用シート'!P20</f>
        <v>23936</v>
      </c>
      <c r="AM22" s="48">
        <f>'2.測定データ貼付け用シート'!Z20</f>
        <v>5794</v>
      </c>
      <c r="AN22" s="41">
        <f>'2.測定データ貼付け用シート'!AJ20</f>
        <v>902</v>
      </c>
      <c r="AO22" s="20">
        <f>'2.測定データ貼付け用シート'!AT20</f>
        <v>873</v>
      </c>
      <c r="AP22" s="26">
        <f>'2.測定データ貼付け用シート'!Q20</f>
        <v>26521</v>
      </c>
      <c r="AQ22" s="48">
        <f>'2.測定データ貼付け用シート'!AA20</f>
        <v>23547</v>
      </c>
      <c r="AR22" s="41">
        <f>'2.測定データ貼付け用シート'!AK20</f>
        <v>1294</v>
      </c>
      <c r="AS22" s="20">
        <f>'2.測定データ貼付け用シート'!AU20</f>
        <v>847</v>
      </c>
      <c r="AT22" s="26">
        <f>'2.測定データ貼付け用シート'!R20</f>
        <v>860</v>
      </c>
      <c r="AU22" s="48">
        <f>'2.測定データ貼付け用シート'!AB20</f>
        <v>855</v>
      </c>
      <c r="AV22" s="41">
        <f>'2.測定データ貼付け用シート'!AL20</f>
        <v>851</v>
      </c>
      <c r="AW22" s="20">
        <f>'2.測定データ貼付け用シート'!AV20</f>
        <v>835</v>
      </c>
      <c r="AX22" s="26">
        <f>'2.測定データ貼付け用シート'!S20</f>
        <v>853</v>
      </c>
      <c r="AY22" s="48">
        <f>'2.測定データ貼付け用シート'!AC20</f>
        <v>844</v>
      </c>
      <c r="AZ22" s="41">
        <f>'2.測定データ貼付け用シート'!AM20</f>
        <v>847</v>
      </c>
      <c r="BA22" s="20">
        <f>'2.測定データ貼付け用シート'!AW20</f>
        <v>840</v>
      </c>
      <c r="BB22" s="26">
        <f>'2.測定データ貼付け用シート'!T20</f>
        <v>872</v>
      </c>
      <c r="BC22" s="48">
        <f>'2.測定データ貼付け用シート'!AD20</f>
        <v>855</v>
      </c>
      <c r="BD22" s="41">
        <f>'2.測定データ貼付け用シート'!AN20</f>
        <v>845</v>
      </c>
      <c r="BE22" s="20">
        <f>'2.測定データ貼付け用シート'!AX20</f>
        <v>856</v>
      </c>
      <c r="BF22" s="26">
        <f>'2.測定データ貼付け用シート'!U20</f>
        <v>840</v>
      </c>
      <c r="BG22" s="48">
        <f>'2.測定データ貼付け用シート'!AE20</f>
        <v>855</v>
      </c>
      <c r="BH22" s="41">
        <f>'2.測定データ貼付け用シート'!AO20</f>
        <v>854</v>
      </c>
      <c r="BI22" s="20">
        <f>'2.測定データ貼付け用シート'!AY20</f>
        <v>841</v>
      </c>
    </row>
    <row r="23" spans="1:61" x14ac:dyDescent="0.15">
      <c r="A23" s="6">
        <v>32</v>
      </c>
      <c r="B23" s="17">
        <f>'2.測定データ貼付け用シート'!B21</f>
        <v>875</v>
      </c>
      <c r="C23" s="18">
        <f>'2.測定データ貼付け用シート'!K21</f>
        <v>873</v>
      </c>
      <c r="D23" s="19">
        <f>'2.測定データ貼付け用シート'!AZ21</f>
        <v>852</v>
      </c>
      <c r="E23" s="20">
        <f>'2.測定データ貼付け用シート'!BI21</f>
        <v>861</v>
      </c>
      <c r="F23" s="24">
        <f>'2.測定データ貼付け用シート'!F21</f>
        <v>874</v>
      </c>
      <c r="G23" s="18">
        <f>'2.測定データ貼付け用シート'!G21</f>
        <v>872</v>
      </c>
      <c r="H23" s="18">
        <f>'2.測定データ貼付け用シート'!BD21</f>
        <v>854</v>
      </c>
      <c r="I23" s="18">
        <f>'2.測定データ貼付け用シート'!BE21</f>
        <v>850</v>
      </c>
      <c r="J23" s="18">
        <f>'2.測定データ貼付け用シート'!E21</f>
        <v>976</v>
      </c>
      <c r="K23" s="18">
        <f>'2.測定データ貼付け用シート'!H21</f>
        <v>958</v>
      </c>
      <c r="L23" s="18">
        <f>'2.測定データ貼付け用シート'!BC21</f>
        <v>947</v>
      </c>
      <c r="M23" s="18">
        <f>'2.測定データ貼付け用シート'!BF21</f>
        <v>926</v>
      </c>
      <c r="N23" s="18">
        <f>'2.測定データ貼付け用シート'!D21</f>
        <v>9655</v>
      </c>
      <c r="O23" s="18">
        <f>'2.測定データ貼付け用シート'!I21</f>
        <v>8648</v>
      </c>
      <c r="P23" s="18">
        <f>'2.測定データ貼付け用シート'!BB21</f>
        <v>9262</v>
      </c>
      <c r="Q23" s="18">
        <f>'2.測定データ貼付け用シート'!BG21</f>
        <v>8136</v>
      </c>
      <c r="R23" s="18">
        <f>'2.測定データ貼付け用シート'!C21</f>
        <v>26810</v>
      </c>
      <c r="S23" s="18">
        <f>'2.測定データ貼付け用シート'!J21</f>
        <v>27038</v>
      </c>
      <c r="T23" s="18">
        <f>'2.測定データ貼付け用シート'!BA21</f>
        <v>26633</v>
      </c>
      <c r="U23" s="25">
        <f>'2.測定データ貼付け用シート'!BH21</f>
        <v>26228</v>
      </c>
      <c r="V23" s="26">
        <f>'2.測定データ貼付け用シート'!L21</f>
        <v>26853</v>
      </c>
      <c r="W23" s="48">
        <f>'2.測定データ貼付け用シート'!V21</f>
        <v>26780</v>
      </c>
      <c r="X23" s="41">
        <f>'2.測定データ貼付け用シート'!AF21</f>
        <v>26793</v>
      </c>
      <c r="Y23" s="20">
        <f>'2.測定データ貼付け用シート'!AP21</f>
        <v>2066</v>
      </c>
      <c r="Z23" s="26">
        <f>'2.測定データ貼付け用シート'!M21</f>
        <v>23553</v>
      </c>
      <c r="AA23" s="48">
        <f>'2.測定データ貼付け用シート'!W21</f>
        <v>4719</v>
      </c>
      <c r="AB23" s="41">
        <f>'2.測定データ貼付け用シート'!AG21</f>
        <v>890</v>
      </c>
      <c r="AC23" s="20">
        <f>'2.測定データ貼付け用シート'!AQ21</f>
        <v>858</v>
      </c>
      <c r="AD23" s="26">
        <f>'2.測定データ貼付け用シート'!N21</f>
        <v>26810</v>
      </c>
      <c r="AE23" s="48">
        <f>'2.測定データ貼付け用シート'!X21</f>
        <v>22396</v>
      </c>
      <c r="AF23" s="41">
        <f>'2.測定データ貼付け用シート'!AH21</f>
        <v>1113</v>
      </c>
      <c r="AG23" s="20">
        <f>'2.測定データ貼付け用シート'!AR21</f>
        <v>867</v>
      </c>
      <c r="AH23" s="26">
        <f>'2.測定データ貼付け用シート'!O21</f>
        <v>26743</v>
      </c>
      <c r="AI23" s="48">
        <f>'2.測定データ貼付け用シート'!Y21</f>
        <v>27356</v>
      </c>
      <c r="AJ23" s="41">
        <f>'2.測定データ貼付け用シート'!AI21</f>
        <v>27231</v>
      </c>
      <c r="AK23" s="20">
        <f>'2.測定データ貼付け用シート'!AS21</f>
        <v>2188</v>
      </c>
      <c r="AL23" s="26">
        <f>'2.測定データ貼付け用シート'!P21</f>
        <v>23483</v>
      </c>
      <c r="AM23" s="48">
        <f>'2.測定データ貼付け用シート'!Z21</f>
        <v>4701</v>
      </c>
      <c r="AN23" s="41">
        <f>'2.測定データ貼付け用シート'!AJ21</f>
        <v>890</v>
      </c>
      <c r="AO23" s="20">
        <f>'2.測定データ貼付け用シート'!AT21</f>
        <v>869</v>
      </c>
      <c r="AP23" s="26">
        <f>'2.測定データ貼付け用シート'!Q21</f>
        <v>26483</v>
      </c>
      <c r="AQ23" s="48">
        <f>'2.測定データ貼付け用シート'!AA21</f>
        <v>22281</v>
      </c>
      <c r="AR23" s="41">
        <f>'2.測定データ貼付け用シート'!AK21</f>
        <v>1062</v>
      </c>
      <c r="AS23" s="20">
        <f>'2.測定データ貼付け用シート'!AU21</f>
        <v>845</v>
      </c>
      <c r="AT23" s="26">
        <f>'2.測定データ貼付け用シート'!R21</f>
        <v>860</v>
      </c>
      <c r="AU23" s="48">
        <f>'2.測定データ貼付け用シート'!AB21</f>
        <v>849</v>
      </c>
      <c r="AV23" s="41">
        <f>'2.測定データ貼付け用シート'!AL21</f>
        <v>850</v>
      </c>
      <c r="AW23" s="20">
        <f>'2.測定データ貼付け用シート'!AV21</f>
        <v>834</v>
      </c>
      <c r="AX23" s="26">
        <f>'2.測定データ貼付け用シート'!S21</f>
        <v>845</v>
      </c>
      <c r="AY23" s="48">
        <f>'2.測定データ貼付け用シート'!AC21</f>
        <v>846</v>
      </c>
      <c r="AZ23" s="41">
        <f>'2.測定データ貼付け用シート'!AM21</f>
        <v>843</v>
      </c>
      <c r="BA23" s="20">
        <f>'2.測定データ貼付け用シート'!AW21</f>
        <v>833</v>
      </c>
      <c r="BB23" s="26">
        <f>'2.測定データ貼付け用シート'!T21</f>
        <v>877</v>
      </c>
      <c r="BC23" s="48">
        <f>'2.測定データ貼付け用シート'!AD21</f>
        <v>847</v>
      </c>
      <c r="BD23" s="41">
        <f>'2.測定データ貼付け用シート'!AN21</f>
        <v>844</v>
      </c>
      <c r="BE23" s="20">
        <f>'2.測定データ貼付け用シート'!AX21</f>
        <v>853</v>
      </c>
      <c r="BF23" s="26">
        <f>'2.測定データ貼付け用シート'!U21</f>
        <v>838</v>
      </c>
      <c r="BG23" s="48">
        <f>'2.測定データ貼付け用シート'!AE21</f>
        <v>850</v>
      </c>
      <c r="BH23" s="41">
        <f>'2.測定データ貼付け用シート'!AO21</f>
        <v>849</v>
      </c>
      <c r="BI23" s="20">
        <f>'2.測定データ貼付け用シート'!AY21</f>
        <v>839</v>
      </c>
    </row>
    <row r="24" spans="1:61" x14ac:dyDescent="0.15">
      <c r="A24" s="6">
        <v>34</v>
      </c>
      <c r="B24" s="17">
        <f>'2.測定データ貼付け用シート'!B22</f>
        <v>871</v>
      </c>
      <c r="C24" s="18">
        <f>'2.測定データ貼付け用シート'!K22</f>
        <v>864</v>
      </c>
      <c r="D24" s="19">
        <f>'2.測定データ貼付け用シート'!AZ22</f>
        <v>846</v>
      </c>
      <c r="E24" s="20">
        <f>'2.測定データ貼付け用シート'!BI22</f>
        <v>857</v>
      </c>
      <c r="F24" s="24">
        <f>'2.測定データ貼付け用シート'!F22</f>
        <v>861</v>
      </c>
      <c r="G24" s="18">
        <f>'2.測定データ貼付け用シート'!G22</f>
        <v>867</v>
      </c>
      <c r="H24" s="18">
        <f>'2.測定データ貼付け用シート'!BD22</f>
        <v>851</v>
      </c>
      <c r="I24" s="18">
        <f>'2.測定データ貼付け用シート'!BE22</f>
        <v>841</v>
      </c>
      <c r="J24" s="18">
        <f>'2.測定データ貼付け用シート'!E22</f>
        <v>894</v>
      </c>
      <c r="K24" s="18">
        <f>'2.測定データ貼付け用シート'!H22</f>
        <v>880</v>
      </c>
      <c r="L24" s="18">
        <f>'2.測定データ貼付け用シート'!BC22</f>
        <v>877</v>
      </c>
      <c r="M24" s="18">
        <f>'2.測定データ貼付け用シート'!BF22</f>
        <v>856</v>
      </c>
      <c r="N24" s="18">
        <f>'2.測定データ貼付け用シート'!D22</f>
        <v>5363</v>
      </c>
      <c r="O24" s="18">
        <f>'2.測定データ貼付け用シート'!I22</f>
        <v>4702</v>
      </c>
      <c r="P24" s="18">
        <f>'2.測定データ貼付け用シート'!BB22</f>
        <v>5209</v>
      </c>
      <c r="Q24" s="18">
        <f>'2.測定データ貼付け用シート'!BG22</f>
        <v>4426</v>
      </c>
      <c r="R24" s="18">
        <f>'2.測定データ貼付け用シート'!C22</f>
        <v>26775</v>
      </c>
      <c r="S24" s="18">
        <f>'2.測定データ貼付け用シート'!J22</f>
        <v>26985</v>
      </c>
      <c r="T24" s="18">
        <f>'2.測定データ貼付け用シート'!BA22</f>
        <v>26552</v>
      </c>
      <c r="U24" s="25">
        <f>'2.測定データ貼付け用シート'!BH22</f>
        <v>26225</v>
      </c>
      <c r="V24" s="26">
        <f>'2.測定データ貼付け用シート'!L22</f>
        <v>26852</v>
      </c>
      <c r="W24" s="48">
        <f>'2.測定データ貼付け用シート'!V22</f>
        <v>26737</v>
      </c>
      <c r="X24" s="41">
        <f>'2.測定データ貼付け用シート'!AF22</f>
        <v>26702</v>
      </c>
      <c r="Y24" s="20">
        <f>'2.測定データ貼付け用シート'!AP22</f>
        <v>1365</v>
      </c>
      <c r="Z24" s="26">
        <f>'2.測定データ貼付け用シート'!M22</f>
        <v>23016</v>
      </c>
      <c r="AA24" s="48">
        <f>'2.測定データ貼付け用シート'!W22</f>
        <v>3813</v>
      </c>
      <c r="AB24" s="41">
        <f>'2.測定データ貼付け用シート'!AG22</f>
        <v>887</v>
      </c>
      <c r="AC24" s="20">
        <f>'2.測定データ貼付け用シート'!AQ22</f>
        <v>853</v>
      </c>
      <c r="AD24" s="26">
        <f>'2.測定データ貼付け用シート'!N22</f>
        <v>26733</v>
      </c>
      <c r="AE24" s="48">
        <f>'2.測定データ貼付け用シート'!X22</f>
        <v>21034</v>
      </c>
      <c r="AF24" s="41">
        <f>'2.測定データ貼付け用シート'!AH22</f>
        <v>983</v>
      </c>
      <c r="AG24" s="20">
        <f>'2.測定データ貼付け用シート'!AR22</f>
        <v>859</v>
      </c>
      <c r="AH24" s="26">
        <f>'2.測定データ貼付け用シート'!O22</f>
        <v>26702</v>
      </c>
      <c r="AI24" s="48">
        <f>'2.測定データ貼付け用シート'!Y22</f>
        <v>27301</v>
      </c>
      <c r="AJ24" s="41">
        <f>'2.測定データ貼付け用シート'!AI22</f>
        <v>27079</v>
      </c>
      <c r="AK24" s="20">
        <f>'2.測定データ貼付け用シート'!AS22</f>
        <v>1440</v>
      </c>
      <c r="AL24" s="26">
        <f>'2.測定データ貼付け用シート'!P22</f>
        <v>22939</v>
      </c>
      <c r="AM24" s="48">
        <f>'2.測定データ貼付け用シート'!Z22</f>
        <v>3802</v>
      </c>
      <c r="AN24" s="41">
        <f>'2.測定データ貼付け用シート'!AJ22</f>
        <v>876</v>
      </c>
      <c r="AO24" s="20">
        <f>'2.測定データ貼付け用シート'!AT22</f>
        <v>863</v>
      </c>
      <c r="AP24" s="26">
        <f>'2.測定データ貼付け用シート'!Q22</f>
        <v>26447</v>
      </c>
      <c r="AQ24" s="48">
        <f>'2.測定データ貼付け用シート'!AA22</f>
        <v>20820</v>
      </c>
      <c r="AR24" s="41">
        <f>'2.測定データ貼付け用シート'!AK22</f>
        <v>945</v>
      </c>
      <c r="AS24" s="20">
        <f>'2.測定データ貼付け用シート'!AU22</f>
        <v>846</v>
      </c>
      <c r="AT24" s="26">
        <f>'2.測定データ貼付け用シート'!R22</f>
        <v>851</v>
      </c>
      <c r="AU24" s="48">
        <f>'2.測定データ貼付け用シート'!AB22</f>
        <v>848</v>
      </c>
      <c r="AV24" s="41">
        <f>'2.測定データ貼付け用シート'!AL22</f>
        <v>851</v>
      </c>
      <c r="AW24" s="20">
        <f>'2.測定データ貼付け用シート'!AV22</f>
        <v>822</v>
      </c>
      <c r="AX24" s="26">
        <f>'2.測定データ貼付け用シート'!S22</f>
        <v>841</v>
      </c>
      <c r="AY24" s="48">
        <f>'2.測定データ貼付け用シート'!AC22</f>
        <v>840</v>
      </c>
      <c r="AZ24" s="41">
        <f>'2.測定データ貼付け用シート'!AM22</f>
        <v>836</v>
      </c>
      <c r="BA24" s="20">
        <f>'2.測定データ貼付け用シート'!AW22</f>
        <v>834</v>
      </c>
      <c r="BB24" s="26">
        <f>'2.測定データ貼付け用シート'!T22</f>
        <v>870</v>
      </c>
      <c r="BC24" s="48">
        <f>'2.測定データ貼付け用シート'!AD22</f>
        <v>851</v>
      </c>
      <c r="BD24" s="41">
        <f>'2.測定データ貼付け用シート'!AN22</f>
        <v>843</v>
      </c>
      <c r="BE24" s="20">
        <f>'2.測定データ貼付け用シート'!AX22</f>
        <v>844</v>
      </c>
      <c r="BF24" s="26">
        <f>'2.測定データ貼付け用シート'!U22</f>
        <v>834</v>
      </c>
      <c r="BG24" s="48">
        <f>'2.測定データ貼付け用シート'!AE22</f>
        <v>840</v>
      </c>
      <c r="BH24" s="41">
        <f>'2.測定データ貼付け用シート'!AO22</f>
        <v>852</v>
      </c>
      <c r="BI24" s="20">
        <f>'2.測定データ貼付け用シート'!AY22</f>
        <v>835</v>
      </c>
    </row>
    <row r="25" spans="1:61" x14ac:dyDescent="0.15">
      <c r="A25" s="6">
        <v>36</v>
      </c>
      <c r="B25" s="17">
        <f>'2.測定データ貼付け用シート'!B23</f>
        <v>869</v>
      </c>
      <c r="C25" s="18">
        <f>'2.測定データ貼付け用シート'!K23</f>
        <v>870</v>
      </c>
      <c r="D25" s="19">
        <f>'2.測定データ貼付け用シート'!AZ23</f>
        <v>844</v>
      </c>
      <c r="E25" s="20">
        <f>'2.測定データ貼付け用シート'!BI23</f>
        <v>862</v>
      </c>
      <c r="F25" s="24">
        <f>'2.測定データ貼付け用シート'!F23</f>
        <v>854</v>
      </c>
      <c r="G25" s="18">
        <f>'2.測定データ貼付け用シート'!G23</f>
        <v>860</v>
      </c>
      <c r="H25" s="18">
        <f>'2.測定データ貼付け用シート'!BD23</f>
        <v>845</v>
      </c>
      <c r="I25" s="18">
        <f>'2.測定データ貼付け用シート'!BE23</f>
        <v>841</v>
      </c>
      <c r="J25" s="18">
        <f>'2.測定データ貼付け用シート'!E23</f>
        <v>873</v>
      </c>
      <c r="K25" s="18">
        <f>'2.測定データ貼付け用シート'!H23</f>
        <v>858</v>
      </c>
      <c r="L25" s="18">
        <f>'2.測定データ貼付け用シート'!BC23</f>
        <v>854</v>
      </c>
      <c r="M25" s="18">
        <f>'2.測定データ貼付け用シート'!BF23</f>
        <v>837</v>
      </c>
      <c r="N25" s="18">
        <f>'2.測定データ貼付け用シート'!D23</f>
        <v>2786</v>
      </c>
      <c r="O25" s="18">
        <f>'2.測定データ貼付け用シート'!I23</f>
        <v>2432</v>
      </c>
      <c r="P25" s="18">
        <f>'2.測定データ貼付け用シート'!BB23</f>
        <v>2740</v>
      </c>
      <c r="Q25" s="18">
        <f>'2.測定データ貼付け用シート'!BG23</f>
        <v>2328</v>
      </c>
      <c r="R25" s="18">
        <f>'2.測定データ貼付け用シート'!C23</f>
        <v>26735</v>
      </c>
      <c r="S25" s="18">
        <f>'2.測定データ貼付け用シート'!J23</f>
        <v>26948</v>
      </c>
      <c r="T25" s="18">
        <f>'2.測定データ貼付け用シート'!BA23</f>
        <v>26548</v>
      </c>
      <c r="U25" s="25">
        <f>'2.測定データ貼付け用シート'!BH23</f>
        <v>26160</v>
      </c>
      <c r="V25" s="26">
        <f>'2.測定データ貼付け用シート'!L23</f>
        <v>26835</v>
      </c>
      <c r="W25" s="48">
        <f>'2.測定データ貼付け用シート'!V23</f>
        <v>26733</v>
      </c>
      <c r="X25" s="41">
        <f>'2.測定データ貼付け用シート'!AF23</f>
        <v>26649</v>
      </c>
      <c r="Y25" s="20">
        <f>'2.測定データ貼付け用シート'!AP23</f>
        <v>1048</v>
      </c>
      <c r="Z25" s="26">
        <f>'2.測定データ貼付け用シート'!M23</f>
        <v>22491</v>
      </c>
      <c r="AA25" s="48">
        <f>'2.測定データ貼付け用シート'!W23</f>
        <v>3090</v>
      </c>
      <c r="AB25" s="41">
        <f>'2.測定データ貼付け用シート'!AG23</f>
        <v>875</v>
      </c>
      <c r="AC25" s="20">
        <f>'2.測定データ貼付け用シート'!AQ23</f>
        <v>851</v>
      </c>
      <c r="AD25" s="26">
        <f>'2.測定データ貼付け用シート'!N23</f>
        <v>26753</v>
      </c>
      <c r="AE25" s="48">
        <f>'2.測定データ貼付け用シート'!X23</f>
        <v>19449</v>
      </c>
      <c r="AF25" s="41">
        <f>'2.測定データ貼付け用シート'!AH23</f>
        <v>926</v>
      </c>
      <c r="AG25" s="20">
        <f>'2.測定データ貼付け用シート'!AR23</f>
        <v>850</v>
      </c>
      <c r="AH25" s="26">
        <f>'2.測定データ貼付け用シート'!O23</f>
        <v>26665</v>
      </c>
      <c r="AI25" s="48">
        <f>'2.測定データ貼付け用シート'!Y23</f>
        <v>27299</v>
      </c>
      <c r="AJ25" s="41">
        <f>'2.測定データ貼付け用シート'!AI23</f>
        <v>27052</v>
      </c>
      <c r="AK25" s="20">
        <f>'2.測定データ貼付け用シート'!AS23</f>
        <v>1077</v>
      </c>
      <c r="AL25" s="26">
        <f>'2.測定データ貼付け用シート'!P23</f>
        <v>22441</v>
      </c>
      <c r="AM25" s="48">
        <f>'2.測定データ貼付け用シート'!Z23</f>
        <v>3083</v>
      </c>
      <c r="AN25" s="41">
        <f>'2.測定データ貼付け用シート'!AJ23</f>
        <v>875</v>
      </c>
      <c r="AO25" s="20">
        <f>'2.測定データ貼付け用シート'!AT23</f>
        <v>867</v>
      </c>
      <c r="AP25" s="26">
        <f>'2.測定データ貼付け用シート'!Q23</f>
        <v>26433</v>
      </c>
      <c r="AQ25" s="48">
        <f>'2.測定データ貼付け用シート'!AA23</f>
        <v>19259</v>
      </c>
      <c r="AR25" s="41">
        <f>'2.測定データ貼付け用シート'!AK23</f>
        <v>891</v>
      </c>
      <c r="AS25" s="20">
        <f>'2.測定データ貼付け用シート'!AU23</f>
        <v>843</v>
      </c>
      <c r="AT25" s="26">
        <f>'2.測定データ貼付け用シート'!R23</f>
        <v>851</v>
      </c>
      <c r="AU25" s="48">
        <f>'2.測定データ貼付け用シート'!AB23</f>
        <v>846</v>
      </c>
      <c r="AV25" s="41">
        <f>'2.測定データ貼付け用シート'!AL23</f>
        <v>844</v>
      </c>
      <c r="AW25" s="20">
        <f>'2.測定データ貼付け用シート'!AV23</f>
        <v>825</v>
      </c>
      <c r="AX25" s="26">
        <f>'2.測定データ貼付け用シート'!S23</f>
        <v>841</v>
      </c>
      <c r="AY25" s="48">
        <f>'2.測定データ貼付け用シート'!AC23</f>
        <v>837</v>
      </c>
      <c r="AZ25" s="41">
        <f>'2.測定データ貼付け用シート'!AM23</f>
        <v>837</v>
      </c>
      <c r="BA25" s="20">
        <f>'2.測定データ貼付け用シート'!AW23</f>
        <v>829</v>
      </c>
      <c r="BB25" s="26">
        <f>'2.測定データ貼付け用シート'!T23</f>
        <v>866</v>
      </c>
      <c r="BC25" s="48">
        <f>'2.測定データ貼付け用シート'!AD23</f>
        <v>845</v>
      </c>
      <c r="BD25" s="41">
        <f>'2.測定データ貼付け用シート'!AN23</f>
        <v>834</v>
      </c>
      <c r="BE25" s="20">
        <f>'2.測定データ貼付け用シート'!AX23</f>
        <v>843</v>
      </c>
      <c r="BF25" s="26">
        <f>'2.測定データ貼付け用シート'!U23</f>
        <v>834</v>
      </c>
      <c r="BG25" s="48">
        <f>'2.測定データ貼付け用シート'!AE23</f>
        <v>844</v>
      </c>
      <c r="BH25" s="41">
        <f>'2.測定データ貼付け用シート'!AO23</f>
        <v>845</v>
      </c>
      <c r="BI25" s="20">
        <f>'2.測定データ貼付け用シート'!AY23</f>
        <v>836</v>
      </c>
    </row>
    <row r="26" spans="1:61" x14ac:dyDescent="0.15">
      <c r="A26" s="6">
        <v>38</v>
      </c>
      <c r="B26" s="17">
        <f>'2.測定データ貼付け用シート'!B24</f>
        <v>866</v>
      </c>
      <c r="C26" s="18">
        <f>'2.測定データ貼付け用シート'!K24</f>
        <v>870</v>
      </c>
      <c r="D26" s="19">
        <f>'2.測定データ貼付け用シート'!AZ24</f>
        <v>846</v>
      </c>
      <c r="E26" s="20">
        <f>'2.測定データ貼付け用シート'!BI24</f>
        <v>859</v>
      </c>
      <c r="F26" s="24">
        <f>'2.測定データ貼付け用シート'!F24</f>
        <v>857</v>
      </c>
      <c r="G26" s="18">
        <f>'2.測定データ貼付け用シート'!G24</f>
        <v>862</v>
      </c>
      <c r="H26" s="18">
        <f>'2.測定データ貼付け用シート'!BD24</f>
        <v>841</v>
      </c>
      <c r="I26" s="18">
        <f>'2.測定データ貼付け用シート'!BE24</f>
        <v>842</v>
      </c>
      <c r="J26" s="18">
        <f>'2.測定データ貼付け用シート'!E24</f>
        <v>856</v>
      </c>
      <c r="K26" s="18">
        <f>'2.測定データ貼付け用シート'!H24</f>
        <v>847</v>
      </c>
      <c r="L26" s="18">
        <f>'2.測定データ貼付け用シート'!BC24</f>
        <v>843</v>
      </c>
      <c r="M26" s="18">
        <f>'2.測定データ貼付け用シート'!BF24</f>
        <v>833</v>
      </c>
      <c r="N26" s="18">
        <f>'2.測定データ貼付け用シート'!D24</f>
        <v>1546</v>
      </c>
      <c r="O26" s="18">
        <f>'2.測定データ貼付け用シート'!I24</f>
        <v>1419</v>
      </c>
      <c r="P26" s="18">
        <f>'2.測定データ貼付け用シート'!BB24</f>
        <v>1540</v>
      </c>
      <c r="Q26" s="18">
        <f>'2.測定データ貼付け用シート'!BG24</f>
        <v>1374</v>
      </c>
      <c r="R26" s="18">
        <f>'2.測定データ貼付け用シート'!C24</f>
        <v>26673</v>
      </c>
      <c r="S26" s="18">
        <f>'2.測定データ貼付け用シート'!J24</f>
        <v>26883</v>
      </c>
      <c r="T26" s="18">
        <f>'2.測定データ貼付け用シート'!BA24</f>
        <v>26501</v>
      </c>
      <c r="U26" s="25">
        <f>'2.測定データ貼付け用シート'!BH24</f>
        <v>26099</v>
      </c>
      <c r="V26" s="26">
        <f>'2.測定データ貼付け用シート'!L24</f>
        <v>26839</v>
      </c>
      <c r="W26" s="48">
        <f>'2.測定データ貼付け用シート'!V24</f>
        <v>26757</v>
      </c>
      <c r="X26" s="41">
        <f>'2.測定データ貼付け用シート'!AF24</f>
        <v>26564</v>
      </c>
      <c r="Y26" s="20">
        <f>'2.測定データ貼付け用シート'!AP24</f>
        <v>920</v>
      </c>
      <c r="Z26" s="26">
        <f>'2.測定データ貼付け用シート'!M24</f>
        <v>21926</v>
      </c>
      <c r="AA26" s="48">
        <f>'2.測定データ貼付け用シート'!W24</f>
        <v>2522</v>
      </c>
      <c r="AB26" s="41">
        <f>'2.測定データ貼付け用シート'!AG24</f>
        <v>868</v>
      </c>
      <c r="AC26" s="20">
        <f>'2.測定データ貼付け用シート'!AQ24</f>
        <v>848</v>
      </c>
      <c r="AD26" s="26">
        <f>'2.測定データ貼付け用シート'!N24</f>
        <v>26754</v>
      </c>
      <c r="AE26" s="48">
        <f>'2.測定データ貼付け用シート'!X24</f>
        <v>17843</v>
      </c>
      <c r="AF26" s="41">
        <f>'2.測定データ貼付け用シート'!AH24</f>
        <v>900</v>
      </c>
      <c r="AG26" s="20">
        <f>'2.測定データ貼付け用シート'!AR24</f>
        <v>853</v>
      </c>
      <c r="AH26" s="26">
        <f>'2.測定データ貼付け用シート'!O24</f>
        <v>26658</v>
      </c>
      <c r="AI26" s="48">
        <f>'2.測定データ貼付け用シート'!Y24</f>
        <v>27295</v>
      </c>
      <c r="AJ26" s="41">
        <f>'2.測定データ貼付け用シート'!AI24</f>
        <v>26953</v>
      </c>
      <c r="AK26" s="20">
        <f>'2.測定データ貼付け用シート'!AS24</f>
        <v>936</v>
      </c>
      <c r="AL26" s="26">
        <f>'2.測定データ貼付け用シート'!P24</f>
        <v>21896</v>
      </c>
      <c r="AM26" s="48">
        <f>'2.測定データ貼付け用シート'!Z24</f>
        <v>2508</v>
      </c>
      <c r="AN26" s="41">
        <f>'2.測定データ貼付け用シート'!AJ24</f>
        <v>871</v>
      </c>
      <c r="AO26" s="20">
        <f>'2.測定データ貼付け用シート'!AT24</f>
        <v>863</v>
      </c>
      <c r="AP26" s="26">
        <f>'2.測定データ貼付け用シート'!Q24</f>
        <v>26473</v>
      </c>
      <c r="AQ26" s="48">
        <f>'2.測定データ貼付け用シート'!AA24</f>
        <v>17624</v>
      </c>
      <c r="AR26" s="41">
        <f>'2.測定データ貼付け用シート'!AK24</f>
        <v>867</v>
      </c>
      <c r="AS26" s="20">
        <f>'2.測定データ貼付け用シート'!AU24</f>
        <v>841</v>
      </c>
      <c r="AT26" s="26">
        <f>'2.測定データ貼付け用シート'!R24</f>
        <v>845</v>
      </c>
      <c r="AU26" s="48">
        <f>'2.測定データ貼付け用シート'!AB24</f>
        <v>842</v>
      </c>
      <c r="AV26" s="41">
        <f>'2.測定データ貼付け用シート'!AL24</f>
        <v>842</v>
      </c>
      <c r="AW26" s="20">
        <f>'2.測定データ貼付け用シート'!AV24</f>
        <v>825</v>
      </c>
      <c r="AX26" s="26">
        <f>'2.測定データ貼付け用シート'!S24</f>
        <v>838</v>
      </c>
      <c r="AY26" s="48">
        <f>'2.測定データ貼付け用シート'!AC24</f>
        <v>833</v>
      </c>
      <c r="AZ26" s="41">
        <f>'2.測定データ貼付け用シート'!AM24</f>
        <v>834</v>
      </c>
      <c r="BA26" s="20">
        <f>'2.測定データ貼付け用シート'!AW24</f>
        <v>825</v>
      </c>
      <c r="BB26" s="26">
        <f>'2.測定データ貼付け用シート'!T24</f>
        <v>865</v>
      </c>
      <c r="BC26" s="48">
        <f>'2.測定データ貼付け用シート'!AD24</f>
        <v>845</v>
      </c>
      <c r="BD26" s="41">
        <f>'2.測定データ貼付け用シート'!AN24</f>
        <v>836</v>
      </c>
      <c r="BE26" s="20">
        <f>'2.測定データ貼付け用シート'!AX24</f>
        <v>841</v>
      </c>
      <c r="BF26" s="26">
        <f>'2.測定データ貼付け用シート'!U24</f>
        <v>834</v>
      </c>
      <c r="BG26" s="48">
        <f>'2.測定データ貼付け用シート'!AE24</f>
        <v>841</v>
      </c>
      <c r="BH26" s="41">
        <f>'2.測定データ貼付け用シート'!AO24</f>
        <v>845</v>
      </c>
      <c r="BI26" s="20">
        <f>'2.測定データ貼付け用シート'!AY24</f>
        <v>831</v>
      </c>
    </row>
    <row r="27" spans="1:61" x14ac:dyDescent="0.15">
      <c r="A27" s="6">
        <v>40</v>
      </c>
      <c r="B27" s="17">
        <f>'2.測定データ貼付け用シート'!B25</f>
        <v>867</v>
      </c>
      <c r="C27" s="18">
        <f>'2.測定データ貼付け用シート'!K25</f>
        <v>864</v>
      </c>
      <c r="D27" s="19">
        <f>'2.測定データ貼付け用シート'!AZ25</f>
        <v>846</v>
      </c>
      <c r="E27" s="20">
        <f>'2.測定データ貼付け用シート'!BI25</f>
        <v>853</v>
      </c>
      <c r="F27" s="24">
        <f>'2.測定データ貼付け用シート'!F25</f>
        <v>852</v>
      </c>
      <c r="G27" s="18">
        <f>'2.測定データ貼付け用シート'!G25</f>
        <v>857</v>
      </c>
      <c r="H27" s="18">
        <f>'2.測定データ貼付け用シート'!BD25</f>
        <v>847</v>
      </c>
      <c r="I27" s="18">
        <f>'2.測定データ貼付け用シート'!BE25</f>
        <v>836</v>
      </c>
      <c r="J27" s="18">
        <f>'2.測定データ貼付け用シート'!E25</f>
        <v>856</v>
      </c>
      <c r="K27" s="18">
        <f>'2.測定データ貼付け用シート'!H25</f>
        <v>844</v>
      </c>
      <c r="L27" s="18">
        <f>'2.測定データ貼付け用シート'!BC25</f>
        <v>841</v>
      </c>
      <c r="M27" s="18">
        <f>'2.測定データ貼付け用シート'!BF25</f>
        <v>826</v>
      </c>
      <c r="N27" s="18">
        <f>'2.測定データ貼付け用シート'!D25</f>
        <v>1078</v>
      </c>
      <c r="O27" s="18">
        <f>'2.測定データ貼付け用シート'!I25</f>
        <v>1049</v>
      </c>
      <c r="P27" s="18">
        <f>'2.測定データ貼付け用シート'!BB25</f>
        <v>1067</v>
      </c>
      <c r="Q27" s="18">
        <f>'2.測定データ貼付け用シート'!BG25</f>
        <v>1018</v>
      </c>
      <c r="R27" s="18">
        <f>'2.測定データ貼付け用シート'!C25</f>
        <v>26537</v>
      </c>
      <c r="S27" s="18">
        <f>'2.測定データ貼付け用シート'!J25</f>
        <v>26686</v>
      </c>
      <c r="T27" s="18">
        <f>'2.測定データ貼付け用シート'!BA25</f>
        <v>26318</v>
      </c>
      <c r="U27" s="25">
        <f>'2.測定データ貼付け用シート'!BH25</f>
        <v>25926</v>
      </c>
      <c r="V27" s="26">
        <f>'2.測定データ貼付け用シート'!L25</f>
        <v>26780</v>
      </c>
      <c r="W27" s="48">
        <f>'2.測定データ貼付け用シート'!V25</f>
        <v>26738</v>
      </c>
      <c r="X27" s="41">
        <f>'2.測定データ貼付け用シート'!AF25</f>
        <v>26453</v>
      </c>
      <c r="Y27" s="20">
        <f>'2.測定データ貼付け用シート'!AP25</f>
        <v>875</v>
      </c>
      <c r="Z27" s="26">
        <f>'2.測定データ貼付け用シート'!M25</f>
        <v>21347</v>
      </c>
      <c r="AA27" s="48">
        <f>'2.測定データ貼付け用シート'!W25</f>
        <v>2071</v>
      </c>
      <c r="AB27" s="41">
        <f>'2.測定データ貼付け用シート'!AG25</f>
        <v>869</v>
      </c>
      <c r="AC27" s="20">
        <f>'2.測定データ貼付け用シート'!AQ25</f>
        <v>849</v>
      </c>
      <c r="AD27" s="26">
        <f>'2.測定データ貼付け用シート'!N25</f>
        <v>26768</v>
      </c>
      <c r="AE27" s="48">
        <f>'2.測定データ貼付け用シート'!X25</f>
        <v>16178</v>
      </c>
      <c r="AF27" s="41">
        <f>'2.測定データ貼付け用シート'!AH25</f>
        <v>887</v>
      </c>
      <c r="AG27" s="20">
        <f>'2.測定データ貼付け用シート'!AR25</f>
        <v>851</v>
      </c>
      <c r="AH27" s="26">
        <f>'2.測定データ貼付け用シート'!O25</f>
        <v>26663</v>
      </c>
      <c r="AI27" s="48">
        <f>'2.測定データ貼付け用シート'!Y25</f>
        <v>27277</v>
      </c>
      <c r="AJ27" s="41">
        <f>'2.測定データ貼付け用シート'!AI25</f>
        <v>26866</v>
      </c>
      <c r="AK27" s="20">
        <f>'2.測定データ貼付け用シート'!AS25</f>
        <v>884</v>
      </c>
      <c r="AL27" s="26">
        <f>'2.測定データ貼付け用シート'!P25</f>
        <v>21340</v>
      </c>
      <c r="AM27" s="48">
        <f>'2.測定データ貼付け用シート'!Z25</f>
        <v>2056</v>
      </c>
      <c r="AN27" s="41">
        <f>'2.測定データ貼付け用シート'!AJ25</f>
        <v>871</v>
      </c>
      <c r="AO27" s="20">
        <f>'2.測定データ貼付け用シート'!AT25</f>
        <v>860</v>
      </c>
      <c r="AP27" s="26">
        <f>'2.測定データ貼付け用シート'!Q25</f>
        <v>26429</v>
      </c>
      <c r="AQ27" s="48">
        <f>'2.測定データ貼付け用シート'!AA25</f>
        <v>15904</v>
      </c>
      <c r="AR27" s="41">
        <f>'2.測定データ貼付け用シート'!AK25</f>
        <v>853</v>
      </c>
      <c r="AS27" s="20">
        <f>'2.測定データ貼付け用シート'!AU25</f>
        <v>837</v>
      </c>
      <c r="AT27" s="26">
        <f>'2.測定データ貼付け用シート'!R25</f>
        <v>848</v>
      </c>
      <c r="AU27" s="48">
        <f>'2.測定データ貼付け用シート'!AB25</f>
        <v>837</v>
      </c>
      <c r="AV27" s="41">
        <f>'2.測定データ貼付け用シート'!AL25</f>
        <v>843</v>
      </c>
      <c r="AW27" s="20">
        <f>'2.測定データ貼付け用シート'!AV25</f>
        <v>817</v>
      </c>
      <c r="AX27" s="26">
        <f>'2.測定データ貼付け用シート'!S25</f>
        <v>831</v>
      </c>
      <c r="AY27" s="48">
        <f>'2.測定データ貼付け用シート'!AC25</f>
        <v>838</v>
      </c>
      <c r="AZ27" s="41">
        <f>'2.測定データ貼付け用シート'!AM25</f>
        <v>834</v>
      </c>
      <c r="BA27" s="20">
        <f>'2.測定データ貼付け用シート'!AW25</f>
        <v>823</v>
      </c>
      <c r="BB27" s="26">
        <f>'2.測定データ貼付け用シート'!T25</f>
        <v>864</v>
      </c>
      <c r="BC27" s="48">
        <f>'2.測定データ貼付け用シート'!AD25</f>
        <v>847</v>
      </c>
      <c r="BD27" s="41">
        <f>'2.測定データ貼付け用シート'!AN25</f>
        <v>833</v>
      </c>
      <c r="BE27" s="20">
        <f>'2.測定データ貼付け用シート'!AX25</f>
        <v>839</v>
      </c>
      <c r="BF27" s="26">
        <f>'2.測定データ貼付け用シート'!U25</f>
        <v>831</v>
      </c>
      <c r="BG27" s="48">
        <f>'2.測定データ貼付け用シート'!AE25</f>
        <v>843</v>
      </c>
      <c r="BH27" s="41">
        <f>'2.測定データ貼付け用シート'!AO25</f>
        <v>845</v>
      </c>
      <c r="BI27" s="20">
        <f>'2.測定データ貼付け用シート'!AY25</f>
        <v>830</v>
      </c>
    </row>
    <row r="28" spans="1:61" x14ac:dyDescent="0.15">
      <c r="A28" s="6">
        <v>42</v>
      </c>
      <c r="B28" s="17">
        <f>'2.測定データ貼付け用シート'!B26</f>
        <v>863</v>
      </c>
      <c r="C28" s="18">
        <f>'2.測定データ貼付け用シート'!K26</f>
        <v>864</v>
      </c>
      <c r="D28" s="19">
        <f>'2.測定データ貼付け用シート'!AZ26</f>
        <v>839</v>
      </c>
      <c r="E28" s="20">
        <f>'2.測定データ貼付け用シート'!BI26</f>
        <v>853</v>
      </c>
      <c r="F28" s="24">
        <f>'2.測定データ貼付け用シート'!F26</f>
        <v>853</v>
      </c>
      <c r="G28" s="18">
        <f>'2.測定データ貼付け用シート'!G26</f>
        <v>857</v>
      </c>
      <c r="H28" s="18">
        <f>'2.測定データ貼付け用シート'!BD26</f>
        <v>841</v>
      </c>
      <c r="I28" s="18">
        <f>'2.測定データ貼付け用シート'!BE26</f>
        <v>835</v>
      </c>
      <c r="J28" s="18">
        <f>'2.測定データ貼付け用シート'!E26</f>
        <v>857</v>
      </c>
      <c r="K28" s="18">
        <f>'2.測定データ貼付け用シート'!H26</f>
        <v>845</v>
      </c>
      <c r="L28" s="18">
        <f>'2.測定データ貼付け用シート'!BC26</f>
        <v>841</v>
      </c>
      <c r="M28" s="18">
        <f>'2.測定データ貼付け用シート'!BF26</f>
        <v>826</v>
      </c>
      <c r="N28" s="18">
        <f>'2.測定データ貼付け用シート'!D26</f>
        <v>921</v>
      </c>
      <c r="O28" s="18">
        <f>'2.測定データ貼付け用シート'!I26</f>
        <v>927</v>
      </c>
      <c r="P28" s="18">
        <f>'2.測定データ貼付け用シート'!BB26</f>
        <v>904</v>
      </c>
      <c r="Q28" s="18">
        <f>'2.測定データ貼付け用シート'!BG26</f>
        <v>907</v>
      </c>
      <c r="R28" s="18">
        <f>'2.測定データ貼付け用シート'!C26</f>
        <v>26191</v>
      </c>
      <c r="S28" s="18">
        <f>'2.測定データ貼付け用シート'!J26</f>
        <v>26129</v>
      </c>
      <c r="T28" s="18">
        <f>'2.測定データ貼付け用シート'!BA26</f>
        <v>26074</v>
      </c>
      <c r="U28" s="25">
        <f>'2.測定データ貼付け用シート'!BH26</f>
        <v>25449</v>
      </c>
      <c r="V28" s="26">
        <f>'2.測定データ貼付け用シート'!L26</f>
        <v>26836</v>
      </c>
      <c r="W28" s="48">
        <f>'2.測定データ貼付け用シート'!V26</f>
        <v>26716</v>
      </c>
      <c r="X28" s="41">
        <f>'2.測定データ貼付け用シート'!AF26</f>
        <v>26311</v>
      </c>
      <c r="Y28" s="20">
        <f>'2.測定データ貼付け用シート'!AP26</f>
        <v>858</v>
      </c>
      <c r="Z28" s="26">
        <f>'2.測定データ貼付け用シート'!M26</f>
        <v>20773</v>
      </c>
      <c r="AA28" s="48">
        <f>'2.測定データ貼付け用シート'!W26</f>
        <v>1722</v>
      </c>
      <c r="AB28" s="41">
        <f>'2.測定データ貼付け用シート'!AG26</f>
        <v>866</v>
      </c>
      <c r="AC28" s="20">
        <f>'2.測定データ貼付け用シート'!AQ26</f>
        <v>846</v>
      </c>
      <c r="AD28" s="26">
        <f>'2.測定データ貼付け用シート'!N26</f>
        <v>26743</v>
      </c>
      <c r="AE28" s="48">
        <f>'2.測定データ貼付け用シート'!X26</f>
        <v>14513</v>
      </c>
      <c r="AF28" s="41">
        <f>'2.測定データ貼付け用シート'!AH26</f>
        <v>875</v>
      </c>
      <c r="AG28" s="20">
        <f>'2.測定データ貼付け用シート'!AR26</f>
        <v>849</v>
      </c>
      <c r="AH28" s="26">
        <f>'2.測定データ貼付け用シート'!O26</f>
        <v>26661</v>
      </c>
      <c r="AI28" s="48">
        <f>'2.測定データ貼付け用シート'!Y26</f>
        <v>27280</v>
      </c>
      <c r="AJ28" s="41">
        <f>'2.測定データ貼付け用シート'!AI26</f>
        <v>26710</v>
      </c>
      <c r="AK28" s="20">
        <f>'2.測定データ貼付け用シート'!AS26</f>
        <v>862</v>
      </c>
      <c r="AL28" s="26">
        <f>'2.測定データ貼付け用シート'!P26</f>
        <v>20741</v>
      </c>
      <c r="AM28" s="48">
        <f>'2.測定データ貼付け用シート'!Z26</f>
        <v>1712</v>
      </c>
      <c r="AN28" s="41">
        <f>'2.測定データ貼付け用シート'!AJ26</f>
        <v>862</v>
      </c>
      <c r="AO28" s="20">
        <f>'2.測定データ貼付け用シート'!AT26</f>
        <v>857</v>
      </c>
      <c r="AP28" s="26">
        <f>'2.測定データ貼付け用シート'!Q26</f>
        <v>26447</v>
      </c>
      <c r="AQ28" s="48">
        <f>'2.測定データ貼付け用シート'!AA26</f>
        <v>14236</v>
      </c>
      <c r="AR28" s="41">
        <f>'2.測定データ貼付け用シート'!AK26</f>
        <v>855</v>
      </c>
      <c r="AS28" s="20">
        <f>'2.測定データ貼付け用シート'!AU26</f>
        <v>836</v>
      </c>
      <c r="AT28" s="26">
        <f>'2.測定データ貼付け用シート'!R26</f>
        <v>850</v>
      </c>
      <c r="AU28" s="48">
        <f>'2.測定データ貼付け用シート'!AB26</f>
        <v>839</v>
      </c>
      <c r="AV28" s="41">
        <f>'2.測定データ貼付け用シート'!AL26</f>
        <v>839</v>
      </c>
      <c r="AW28" s="20">
        <f>'2.測定データ貼付け用シート'!AV26</f>
        <v>815</v>
      </c>
      <c r="AX28" s="26">
        <f>'2.測定データ貼付け用シート'!S26</f>
        <v>828</v>
      </c>
      <c r="AY28" s="48">
        <f>'2.測定データ貼付け用シート'!AC26</f>
        <v>831</v>
      </c>
      <c r="AZ28" s="41">
        <f>'2.測定データ貼付け用シート'!AM26</f>
        <v>829</v>
      </c>
      <c r="BA28" s="20">
        <f>'2.測定データ貼付け用シート'!AW26</f>
        <v>820</v>
      </c>
      <c r="BB28" s="26">
        <f>'2.測定データ貼付け用シート'!T26</f>
        <v>863</v>
      </c>
      <c r="BC28" s="48">
        <f>'2.測定データ貼付け用シート'!AD26</f>
        <v>847</v>
      </c>
      <c r="BD28" s="41">
        <f>'2.測定データ貼付け用シート'!AN26</f>
        <v>831</v>
      </c>
      <c r="BE28" s="20">
        <f>'2.測定データ貼付け用シート'!AX26</f>
        <v>840</v>
      </c>
      <c r="BF28" s="26">
        <f>'2.測定データ貼付け用シート'!U26</f>
        <v>827</v>
      </c>
      <c r="BG28" s="48">
        <f>'2.測定データ貼付け用シート'!AE26</f>
        <v>836</v>
      </c>
      <c r="BH28" s="41">
        <f>'2.測定データ貼付け用シート'!AO26</f>
        <v>843</v>
      </c>
      <c r="BI28" s="20">
        <f>'2.測定データ貼付け用シート'!AY26</f>
        <v>828</v>
      </c>
    </row>
    <row r="29" spans="1:61" x14ac:dyDescent="0.15">
      <c r="A29" s="6">
        <v>44</v>
      </c>
      <c r="B29" s="17">
        <f>'2.測定データ貼付け用シート'!B27</f>
        <v>862</v>
      </c>
      <c r="C29" s="18">
        <f>'2.測定データ貼付け用シート'!K27</f>
        <v>860</v>
      </c>
      <c r="D29" s="19">
        <f>'2.測定データ貼付け用シート'!AZ27</f>
        <v>836</v>
      </c>
      <c r="E29" s="20">
        <f>'2.測定データ貼付け用シート'!BI27</f>
        <v>855</v>
      </c>
      <c r="F29" s="24">
        <f>'2.測定データ貼付け用シート'!F27</f>
        <v>850</v>
      </c>
      <c r="G29" s="18">
        <f>'2.測定データ貼付け用シート'!G27</f>
        <v>854</v>
      </c>
      <c r="H29" s="18">
        <f>'2.測定データ貼付け用シート'!BD27</f>
        <v>845</v>
      </c>
      <c r="I29" s="18">
        <f>'2.測定データ貼付け用シート'!BE27</f>
        <v>831</v>
      </c>
      <c r="J29" s="18">
        <f>'2.測定データ貼付け用シート'!E27</f>
        <v>849</v>
      </c>
      <c r="K29" s="18">
        <f>'2.測定データ貼付け用シート'!H27</f>
        <v>845</v>
      </c>
      <c r="L29" s="18">
        <f>'2.測定データ貼付け用シート'!BC27</f>
        <v>836</v>
      </c>
      <c r="M29" s="18">
        <f>'2.測定データ貼付け用シート'!BF27</f>
        <v>826</v>
      </c>
      <c r="N29" s="18">
        <f>'2.測定データ貼付け用シート'!D27</f>
        <v>880</v>
      </c>
      <c r="O29" s="18">
        <f>'2.測定データ貼付け用シート'!I27</f>
        <v>893</v>
      </c>
      <c r="P29" s="18">
        <f>'2.測定データ貼付け用シート'!BB27</f>
        <v>859</v>
      </c>
      <c r="Q29" s="18">
        <f>'2.測定データ貼付け用シート'!BG27</f>
        <v>868</v>
      </c>
      <c r="R29" s="18">
        <f>'2.測定データ貼付け用シート'!C27</f>
        <v>24543</v>
      </c>
      <c r="S29" s="18">
        <f>'2.測定データ貼付け用シート'!J27</f>
        <v>22579</v>
      </c>
      <c r="T29" s="18">
        <f>'2.測定データ貼付け用シート'!BA27</f>
        <v>25081</v>
      </c>
      <c r="U29" s="25">
        <f>'2.測定データ貼付け用シート'!BH27</f>
        <v>22494</v>
      </c>
      <c r="V29" s="26">
        <f>'2.測定データ貼付け用シート'!L27</f>
        <v>26821</v>
      </c>
      <c r="W29" s="48">
        <f>'2.測定データ貼付け用シート'!V27</f>
        <v>26705</v>
      </c>
      <c r="X29" s="41">
        <f>'2.測定データ貼付け用シート'!AF27</f>
        <v>26173</v>
      </c>
      <c r="Y29" s="20">
        <f>'2.測定データ貼付け用シート'!AP27</f>
        <v>847</v>
      </c>
      <c r="Z29" s="26">
        <f>'2.測定データ貼付け用シート'!M27</f>
        <v>20176</v>
      </c>
      <c r="AA29" s="48">
        <f>'2.測定データ貼付け用シート'!W27</f>
        <v>1475</v>
      </c>
      <c r="AB29" s="41">
        <f>'2.測定データ貼付け用シート'!AG27</f>
        <v>867</v>
      </c>
      <c r="AC29" s="20">
        <f>'2.測定データ貼付け用シート'!AQ27</f>
        <v>845</v>
      </c>
      <c r="AD29" s="26">
        <f>'2.測定データ貼付け用シート'!N27</f>
        <v>26740</v>
      </c>
      <c r="AE29" s="48">
        <f>'2.測定データ貼付け用シート'!X27</f>
        <v>12870</v>
      </c>
      <c r="AF29" s="41">
        <f>'2.測定データ貼付け用シート'!AH27</f>
        <v>875</v>
      </c>
      <c r="AG29" s="20">
        <f>'2.測定データ貼付け用シート'!AR27</f>
        <v>845</v>
      </c>
      <c r="AH29" s="26">
        <f>'2.測定データ貼付け用シート'!O27</f>
        <v>26692</v>
      </c>
      <c r="AI29" s="48">
        <f>'2.測定データ貼付け用シート'!Y27</f>
        <v>27239</v>
      </c>
      <c r="AJ29" s="41">
        <f>'2.測定データ貼付け用シート'!AI27</f>
        <v>26562</v>
      </c>
      <c r="AK29" s="20">
        <f>'2.測定データ貼付け用シート'!AS27</f>
        <v>855</v>
      </c>
      <c r="AL29" s="26">
        <f>'2.測定データ貼付け用シート'!P27</f>
        <v>20103</v>
      </c>
      <c r="AM29" s="48">
        <f>'2.測定データ貼付け用シート'!Z27</f>
        <v>1460</v>
      </c>
      <c r="AN29" s="41">
        <f>'2.測定データ貼付け用シート'!AJ27</f>
        <v>862</v>
      </c>
      <c r="AO29" s="20">
        <f>'2.測定データ貼付け用シート'!AT27</f>
        <v>853</v>
      </c>
      <c r="AP29" s="26">
        <f>'2.測定データ貼付け用シート'!Q27</f>
        <v>26455</v>
      </c>
      <c r="AQ29" s="48">
        <f>'2.測定データ貼付け用シート'!AA27</f>
        <v>12587</v>
      </c>
      <c r="AR29" s="41">
        <f>'2.測定データ貼付け用シート'!AK27</f>
        <v>843</v>
      </c>
      <c r="AS29" s="20">
        <f>'2.測定データ貼付け用シート'!AU27</f>
        <v>839</v>
      </c>
      <c r="AT29" s="26">
        <f>'2.測定データ貼付け用シート'!R27</f>
        <v>848</v>
      </c>
      <c r="AU29" s="48">
        <f>'2.測定データ貼付け用シート'!AB27</f>
        <v>834</v>
      </c>
      <c r="AV29" s="41">
        <f>'2.測定データ貼付け用シート'!AL27</f>
        <v>840</v>
      </c>
      <c r="AW29" s="20">
        <f>'2.測定データ貼付け用シート'!AV27</f>
        <v>812</v>
      </c>
      <c r="AX29" s="26">
        <f>'2.測定データ貼付け用シート'!S27</f>
        <v>833</v>
      </c>
      <c r="AY29" s="48">
        <f>'2.測定データ貼付け用シート'!AC27</f>
        <v>839</v>
      </c>
      <c r="AZ29" s="41">
        <f>'2.測定データ貼付け用シート'!AM27</f>
        <v>835</v>
      </c>
      <c r="BA29" s="20">
        <f>'2.測定データ貼付け用シート'!AW27</f>
        <v>820</v>
      </c>
      <c r="BB29" s="26">
        <f>'2.測定データ貼付け用シート'!T27</f>
        <v>858</v>
      </c>
      <c r="BC29" s="48">
        <f>'2.測定データ貼付け用シート'!AD27</f>
        <v>835</v>
      </c>
      <c r="BD29" s="41">
        <f>'2.測定データ貼付け用シート'!AN27</f>
        <v>832</v>
      </c>
      <c r="BE29" s="20">
        <f>'2.測定データ貼付け用シート'!AX27</f>
        <v>836</v>
      </c>
      <c r="BF29" s="26">
        <f>'2.測定データ貼付け用シート'!U27</f>
        <v>824</v>
      </c>
      <c r="BG29" s="48">
        <f>'2.測定データ貼付け用シート'!AE27</f>
        <v>835</v>
      </c>
      <c r="BH29" s="41">
        <f>'2.測定データ貼付け用シート'!AO27</f>
        <v>845</v>
      </c>
      <c r="BI29" s="20">
        <f>'2.測定データ貼付け用シート'!AY27</f>
        <v>828</v>
      </c>
    </row>
    <row r="30" spans="1:61" x14ac:dyDescent="0.15">
      <c r="A30" s="6">
        <v>46</v>
      </c>
      <c r="B30" s="17">
        <f>'2.測定データ貼付け用シート'!B28</f>
        <v>856</v>
      </c>
      <c r="C30" s="18">
        <f>'2.測定データ貼付け用シート'!K28</f>
        <v>864</v>
      </c>
      <c r="D30" s="19">
        <f>'2.測定データ貼付け用シート'!AZ28</f>
        <v>830</v>
      </c>
      <c r="E30" s="20">
        <f>'2.測定データ貼付け用シート'!BI28</f>
        <v>850</v>
      </c>
      <c r="F30" s="24">
        <f>'2.測定データ貼付け用シート'!F28</f>
        <v>848</v>
      </c>
      <c r="G30" s="18">
        <f>'2.測定データ貼付け用シート'!G28</f>
        <v>853</v>
      </c>
      <c r="H30" s="18">
        <f>'2.測定データ貼付け用シート'!BD28</f>
        <v>838</v>
      </c>
      <c r="I30" s="18">
        <f>'2.測定データ貼付け用シート'!BE28</f>
        <v>828</v>
      </c>
      <c r="J30" s="18">
        <f>'2.測定データ貼付け用シート'!E28</f>
        <v>851</v>
      </c>
      <c r="K30" s="18">
        <f>'2.測定データ貼付け用シート'!H28</f>
        <v>836</v>
      </c>
      <c r="L30" s="18">
        <f>'2.測定データ貼付け用シート'!BC28</f>
        <v>829</v>
      </c>
      <c r="M30" s="18">
        <f>'2.測定データ貼付け用シート'!BF28</f>
        <v>822</v>
      </c>
      <c r="N30" s="18">
        <f>'2.測定データ貼付け用シート'!D28</f>
        <v>863</v>
      </c>
      <c r="O30" s="18">
        <f>'2.測定データ貼付け用シート'!I28</f>
        <v>872</v>
      </c>
      <c r="P30" s="18">
        <f>'2.測定データ貼付け用シート'!BB28</f>
        <v>840</v>
      </c>
      <c r="Q30" s="18">
        <f>'2.測定データ貼付け用シート'!BG28</f>
        <v>853</v>
      </c>
      <c r="R30" s="18">
        <f>'2.測定データ貼付け用シート'!C28</f>
        <v>18268</v>
      </c>
      <c r="S30" s="18">
        <f>'2.測定データ貼付け用シート'!J28</f>
        <v>15502</v>
      </c>
      <c r="T30" s="18">
        <f>'2.測定データ貼付け用シート'!BA28</f>
        <v>19898</v>
      </c>
      <c r="U30" s="25">
        <f>'2.測定データ貼付け用シート'!BH28</f>
        <v>15826</v>
      </c>
      <c r="V30" s="26">
        <f>'2.測定データ貼付け用シート'!L28</f>
        <v>26796</v>
      </c>
      <c r="W30" s="48">
        <f>'2.測定データ貼付け用シート'!V28</f>
        <v>26674</v>
      </c>
      <c r="X30" s="41">
        <f>'2.測定データ貼付け用シート'!AF28</f>
        <v>25976</v>
      </c>
      <c r="Y30" s="20">
        <f>'2.測定データ貼付け用シート'!AP28</f>
        <v>844</v>
      </c>
      <c r="Z30" s="26">
        <f>'2.測定データ貼付け用シート'!M28</f>
        <v>19554</v>
      </c>
      <c r="AA30" s="48">
        <f>'2.測定データ貼付け用シート'!W28</f>
        <v>1290</v>
      </c>
      <c r="AB30" s="41">
        <f>'2.測定データ貼付け用シート'!AG28</f>
        <v>861</v>
      </c>
      <c r="AC30" s="20">
        <f>'2.測定データ貼付け用シート'!AQ28</f>
        <v>843</v>
      </c>
      <c r="AD30" s="26">
        <f>'2.測定データ貼付け用シート'!N28</f>
        <v>26719</v>
      </c>
      <c r="AE30" s="48">
        <f>'2.測定データ貼付け用シート'!X28</f>
        <v>11307</v>
      </c>
      <c r="AF30" s="41">
        <f>'2.測定データ貼付け用シート'!AH28</f>
        <v>868</v>
      </c>
      <c r="AG30" s="20">
        <f>'2.測定データ貼付け用シート'!AR28</f>
        <v>842</v>
      </c>
      <c r="AH30" s="26">
        <f>'2.測定データ貼付け用シート'!O28</f>
        <v>26657</v>
      </c>
      <c r="AI30" s="48">
        <f>'2.測定データ貼付け用シート'!Y28</f>
        <v>27245</v>
      </c>
      <c r="AJ30" s="41">
        <f>'2.測定データ貼付け用シート'!AI28</f>
        <v>26345</v>
      </c>
      <c r="AK30" s="20">
        <f>'2.測定データ貼付け用シート'!AS28</f>
        <v>854</v>
      </c>
      <c r="AL30" s="26">
        <f>'2.測定データ貼付け用シート'!P28</f>
        <v>19498</v>
      </c>
      <c r="AM30" s="48">
        <f>'2.測定データ貼付け用シート'!Z28</f>
        <v>1280</v>
      </c>
      <c r="AN30" s="41">
        <f>'2.測定データ貼付け用シート'!AJ28</f>
        <v>858</v>
      </c>
      <c r="AO30" s="20">
        <f>'2.測定データ貼付け用シート'!AT28</f>
        <v>851</v>
      </c>
      <c r="AP30" s="26">
        <f>'2.測定データ貼付け用シート'!Q28</f>
        <v>26461</v>
      </c>
      <c r="AQ30" s="48">
        <f>'2.測定データ貼付け用シート'!AA28</f>
        <v>11055</v>
      </c>
      <c r="AR30" s="41">
        <f>'2.測定データ貼付け用シート'!AK28</f>
        <v>843</v>
      </c>
      <c r="AS30" s="20">
        <f>'2.測定データ貼付け用シート'!AU28</f>
        <v>831</v>
      </c>
      <c r="AT30" s="26">
        <f>'2.測定データ貼付け用シート'!R28</f>
        <v>843</v>
      </c>
      <c r="AU30" s="48">
        <f>'2.測定データ貼付け用シート'!AB28</f>
        <v>833</v>
      </c>
      <c r="AV30" s="41">
        <f>'2.測定データ貼付け用シート'!AL28</f>
        <v>836</v>
      </c>
      <c r="AW30" s="20">
        <f>'2.測定データ貼付け用シート'!AV28</f>
        <v>814</v>
      </c>
      <c r="AX30" s="26">
        <f>'2.測定データ貼付け用シート'!S28</f>
        <v>828</v>
      </c>
      <c r="AY30" s="48">
        <f>'2.測定データ貼付け用シート'!AC28</f>
        <v>828</v>
      </c>
      <c r="AZ30" s="41">
        <f>'2.測定データ貼付け用シート'!AM28</f>
        <v>831</v>
      </c>
      <c r="BA30" s="20">
        <f>'2.測定データ貼付け用シート'!AW28</f>
        <v>820</v>
      </c>
      <c r="BB30" s="26">
        <f>'2.測定データ貼付け用シート'!T28</f>
        <v>856</v>
      </c>
      <c r="BC30" s="48">
        <f>'2.測定データ貼付け用シート'!AD28</f>
        <v>840</v>
      </c>
      <c r="BD30" s="41">
        <f>'2.測定データ貼付け用シート'!AN28</f>
        <v>831</v>
      </c>
      <c r="BE30" s="20">
        <f>'2.測定データ貼付け用シート'!AX28</f>
        <v>838</v>
      </c>
      <c r="BF30" s="26">
        <f>'2.測定データ貼付け用シート'!U28</f>
        <v>821</v>
      </c>
      <c r="BG30" s="48">
        <f>'2.測定データ貼付け用シート'!AE28</f>
        <v>837</v>
      </c>
      <c r="BH30" s="41">
        <f>'2.測定データ貼付け用シート'!AO28</f>
        <v>843</v>
      </c>
      <c r="BI30" s="20">
        <f>'2.測定データ貼付け用シート'!AY28</f>
        <v>823</v>
      </c>
    </row>
    <row r="31" spans="1:61" x14ac:dyDescent="0.15">
      <c r="A31" s="6">
        <v>48</v>
      </c>
      <c r="B31" s="17">
        <f>'2.測定データ貼付け用シート'!B29</f>
        <v>849</v>
      </c>
      <c r="C31" s="18">
        <f>'2.測定データ貼付け用シート'!K29</f>
        <v>859</v>
      </c>
      <c r="D31" s="19">
        <f>'2.測定データ貼付け用シート'!AZ29</f>
        <v>824</v>
      </c>
      <c r="E31" s="20">
        <f>'2.測定データ貼付け用シート'!BI29</f>
        <v>843</v>
      </c>
      <c r="F31" s="24">
        <f>'2.測定データ貼付け用シート'!F29</f>
        <v>850</v>
      </c>
      <c r="G31" s="18">
        <f>'2.測定データ貼付け用シート'!G29</f>
        <v>851</v>
      </c>
      <c r="H31" s="18">
        <f>'2.測定データ貼付け用シート'!BD29</f>
        <v>836</v>
      </c>
      <c r="I31" s="18">
        <f>'2.測定データ貼付け用シート'!BE29</f>
        <v>830</v>
      </c>
      <c r="J31" s="18">
        <f>'2.測定データ貼付け用シート'!E29</f>
        <v>848</v>
      </c>
      <c r="K31" s="18">
        <f>'2.測定データ貼付け用シート'!H29</f>
        <v>831</v>
      </c>
      <c r="L31" s="18">
        <f>'2.測定データ貼付け用シート'!BC29</f>
        <v>827</v>
      </c>
      <c r="M31" s="18">
        <f>'2.測定データ貼付け用シート'!BF29</f>
        <v>817</v>
      </c>
      <c r="N31" s="18">
        <f>'2.測定データ貼付け用シート'!D29</f>
        <v>852</v>
      </c>
      <c r="O31" s="18">
        <f>'2.測定データ貼付け用シート'!I29</f>
        <v>869</v>
      </c>
      <c r="P31" s="18">
        <f>'2.測定データ貼付け用シート'!BB29</f>
        <v>834</v>
      </c>
      <c r="Q31" s="18">
        <f>'2.測定データ貼付け用シート'!BG29</f>
        <v>845</v>
      </c>
      <c r="R31" s="18">
        <f>'2.測定データ貼付け用シート'!C29</f>
        <v>11622</v>
      </c>
      <c r="S31" s="18">
        <f>'2.測定データ貼付け用シート'!J29</f>
        <v>9296</v>
      </c>
      <c r="T31" s="18">
        <f>'2.測定データ貼付け用シート'!BA29</f>
        <v>13281</v>
      </c>
      <c r="U31" s="25">
        <f>'2.測定データ貼付け用シート'!BH29</f>
        <v>9701</v>
      </c>
      <c r="V31" s="26">
        <f>'2.測定データ貼付け用シート'!L29</f>
        <v>26777</v>
      </c>
      <c r="W31" s="48">
        <f>'2.測定データ貼付け用シート'!V29</f>
        <v>26717</v>
      </c>
      <c r="X31" s="41">
        <f>'2.測定データ貼付け用シート'!AF29</f>
        <v>25756</v>
      </c>
      <c r="Y31" s="20">
        <f>'2.測定データ貼付け用シート'!AP29</f>
        <v>846</v>
      </c>
      <c r="Z31" s="26">
        <f>'2.測定データ貼付け用シート'!M29</f>
        <v>18848</v>
      </c>
      <c r="AA31" s="48">
        <f>'2.測定データ貼付け用シート'!W29</f>
        <v>1156</v>
      </c>
      <c r="AB31" s="41">
        <f>'2.測定データ貼付け用シート'!AG29</f>
        <v>861</v>
      </c>
      <c r="AC31" s="20">
        <f>'2.測定データ貼付け用シート'!AQ29</f>
        <v>835</v>
      </c>
      <c r="AD31" s="26">
        <f>'2.測定データ貼付け用シート'!N29</f>
        <v>26769</v>
      </c>
      <c r="AE31" s="48">
        <f>'2.測定データ貼付け用シート'!X29</f>
        <v>9834</v>
      </c>
      <c r="AF31" s="41">
        <f>'2.測定データ貼付け用シート'!AH29</f>
        <v>864</v>
      </c>
      <c r="AG31" s="20">
        <f>'2.測定データ貼付け用シート'!AR29</f>
        <v>843</v>
      </c>
      <c r="AH31" s="26">
        <f>'2.測定データ貼付け用シート'!O29</f>
        <v>26648</v>
      </c>
      <c r="AI31" s="48">
        <f>'2.測定データ貼付け用シート'!Y29</f>
        <v>27274</v>
      </c>
      <c r="AJ31" s="41">
        <f>'2.測定データ貼付け用シート'!AI29</f>
        <v>26125</v>
      </c>
      <c r="AK31" s="20">
        <f>'2.測定データ貼付け用シート'!AS29</f>
        <v>845</v>
      </c>
      <c r="AL31" s="26">
        <f>'2.測定データ貼付け用シート'!P29</f>
        <v>18849</v>
      </c>
      <c r="AM31" s="48">
        <f>'2.測定データ貼付け用シート'!Z29</f>
        <v>1147</v>
      </c>
      <c r="AN31" s="41">
        <f>'2.測定データ貼付け用シート'!AJ29</f>
        <v>864</v>
      </c>
      <c r="AO31" s="20">
        <f>'2.測定データ貼付け用シート'!AT29</f>
        <v>854</v>
      </c>
      <c r="AP31" s="26">
        <f>'2.測定データ貼付け用シート'!Q29</f>
        <v>26453</v>
      </c>
      <c r="AQ31" s="48">
        <f>'2.測定データ貼付け用シート'!AA29</f>
        <v>9558</v>
      </c>
      <c r="AR31" s="41">
        <f>'2.測定データ貼付け用シート'!AK29</f>
        <v>833</v>
      </c>
      <c r="AS31" s="20">
        <f>'2.測定データ貼付け用シート'!AU29</f>
        <v>830</v>
      </c>
      <c r="AT31" s="26">
        <f>'2.測定データ貼付け用シート'!R29</f>
        <v>839</v>
      </c>
      <c r="AU31" s="48">
        <f>'2.測定データ貼付け用シート'!AB29</f>
        <v>833</v>
      </c>
      <c r="AV31" s="41">
        <f>'2.測定データ貼付け用シート'!AL29</f>
        <v>836</v>
      </c>
      <c r="AW31" s="20">
        <f>'2.測定データ貼付け用シート'!AV29</f>
        <v>817</v>
      </c>
      <c r="AX31" s="26">
        <f>'2.測定データ貼付け用シート'!S29</f>
        <v>819</v>
      </c>
      <c r="AY31" s="48">
        <f>'2.測定データ貼付け用シート'!AC29</f>
        <v>832</v>
      </c>
      <c r="AZ31" s="41">
        <f>'2.測定データ貼付け用シート'!AM29</f>
        <v>832</v>
      </c>
      <c r="BA31" s="20">
        <f>'2.測定データ貼付け用シート'!AW29</f>
        <v>814</v>
      </c>
      <c r="BB31" s="26">
        <f>'2.測定データ貼付け用シート'!T29</f>
        <v>853</v>
      </c>
      <c r="BC31" s="48">
        <f>'2.測定データ貼付け用シート'!AD29</f>
        <v>840</v>
      </c>
      <c r="BD31" s="41">
        <f>'2.測定データ貼付け用シート'!AN29</f>
        <v>828</v>
      </c>
      <c r="BE31" s="20">
        <f>'2.測定データ貼付け用シート'!AX29</f>
        <v>830</v>
      </c>
      <c r="BF31" s="26">
        <f>'2.測定データ貼付け用シート'!U29</f>
        <v>824</v>
      </c>
      <c r="BG31" s="48">
        <f>'2.測定データ貼付け用シート'!AE29</f>
        <v>838</v>
      </c>
      <c r="BH31" s="41">
        <f>'2.測定データ貼付け用シート'!AO29</f>
        <v>838</v>
      </c>
      <c r="BI31" s="20">
        <f>'2.測定データ貼付け用シート'!AY29</f>
        <v>826</v>
      </c>
    </row>
    <row r="32" spans="1:61" x14ac:dyDescent="0.15">
      <c r="A32" s="6">
        <v>50</v>
      </c>
      <c r="B32" s="17">
        <f>'2.測定データ貼付け用シート'!B30</f>
        <v>843</v>
      </c>
      <c r="C32" s="18">
        <f>'2.測定データ貼付け用シート'!K30</f>
        <v>854</v>
      </c>
      <c r="D32" s="19">
        <f>'2.測定データ貼付け用シート'!AZ30</f>
        <v>823</v>
      </c>
      <c r="E32" s="20">
        <f>'2.測定データ貼付け用シート'!BI30</f>
        <v>843</v>
      </c>
      <c r="F32" s="24">
        <f>'2.測定データ貼付け用シート'!F30</f>
        <v>846</v>
      </c>
      <c r="G32" s="18">
        <f>'2.測定データ貼付け用シート'!G30</f>
        <v>853</v>
      </c>
      <c r="H32" s="18">
        <f>'2.測定データ貼付け用シート'!BD30</f>
        <v>838</v>
      </c>
      <c r="I32" s="18">
        <f>'2.測定データ貼付け用シート'!BE30</f>
        <v>825</v>
      </c>
      <c r="J32" s="18">
        <f>'2.測定データ貼付け用シート'!E30</f>
        <v>848</v>
      </c>
      <c r="K32" s="18">
        <f>'2.測定データ貼付け用シート'!H30</f>
        <v>835</v>
      </c>
      <c r="L32" s="18">
        <f>'2.測定データ貼付け用シート'!BC30</f>
        <v>827</v>
      </c>
      <c r="M32" s="18">
        <f>'2.測定データ貼付け用シート'!BF30</f>
        <v>818</v>
      </c>
      <c r="N32" s="18">
        <f>'2.測定データ貼付け用シート'!D30</f>
        <v>845</v>
      </c>
      <c r="O32" s="18">
        <f>'2.測定データ貼付け用シート'!I30</f>
        <v>863</v>
      </c>
      <c r="P32" s="18">
        <f>'2.測定データ貼付け用シート'!BB30</f>
        <v>819</v>
      </c>
      <c r="Q32" s="18">
        <f>'2.測定データ貼付け用シート'!BG30</f>
        <v>838</v>
      </c>
      <c r="R32" s="18">
        <f>'2.測定データ貼付け用シート'!C30</f>
        <v>6599</v>
      </c>
      <c r="S32" s="18">
        <f>'2.測定データ貼付け用シート'!J30</f>
        <v>4989</v>
      </c>
      <c r="T32" s="18">
        <f>'2.測定データ貼付け用シート'!BA30</f>
        <v>7920</v>
      </c>
      <c r="U32" s="25">
        <f>'2.測定データ貼付け用シート'!BH30</f>
        <v>5344</v>
      </c>
      <c r="V32" s="26">
        <f>'2.測定データ貼付け用シート'!L30</f>
        <v>26770</v>
      </c>
      <c r="W32" s="48">
        <f>'2.測定データ貼付け用シート'!V30</f>
        <v>26665</v>
      </c>
      <c r="X32" s="41">
        <f>'2.測定データ貼付け用シート'!AF30</f>
        <v>25508</v>
      </c>
      <c r="Y32" s="20">
        <f>'2.測定データ貼付け用シート'!AP30</f>
        <v>838</v>
      </c>
      <c r="Z32" s="26">
        <f>'2.測定データ貼付け用シート'!M30</f>
        <v>18245</v>
      </c>
      <c r="AA32" s="48">
        <f>'2.測定データ貼付け用シート'!W30</f>
        <v>1069</v>
      </c>
      <c r="AB32" s="41">
        <f>'2.測定データ貼付け用シート'!AG30</f>
        <v>854</v>
      </c>
      <c r="AC32" s="20">
        <f>'2.測定データ貼付け用シート'!AQ30</f>
        <v>830</v>
      </c>
      <c r="AD32" s="26">
        <f>'2.測定データ貼付け用シート'!N30</f>
        <v>26761</v>
      </c>
      <c r="AE32" s="48">
        <f>'2.測定データ貼付け用シート'!X30</f>
        <v>8485</v>
      </c>
      <c r="AF32" s="41">
        <f>'2.測定データ貼付け用シート'!AH30</f>
        <v>862</v>
      </c>
      <c r="AG32" s="20">
        <f>'2.測定データ貼付け用シート'!AR30</f>
        <v>832</v>
      </c>
      <c r="AH32" s="26">
        <f>'2.測定データ貼付け用シート'!O30</f>
        <v>26646</v>
      </c>
      <c r="AI32" s="48">
        <f>'2.測定データ貼付け用シート'!Y30</f>
        <v>27233</v>
      </c>
      <c r="AJ32" s="41">
        <f>'2.測定データ貼付け用シート'!AI30</f>
        <v>25883</v>
      </c>
      <c r="AK32" s="20">
        <f>'2.測定データ貼付け用シート'!AS30</f>
        <v>846</v>
      </c>
      <c r="AL32" s="26">
        <f>'2.測定データ貼付け用シート'!P30</f>
        <v>18269</v>
      </c>
      <c r="AM32" s="48">
        <f>'2.測定データ貼付け用シート'!Z30</f>
        <v>1057</v>
      </c>
      <c r="AN32" s="41">
        <f>'2.測定データ貼付け用シート'!AJ30</f>
        <v>854</v>
      </c>
      <c r="AO32" s="20">
        <f>'2.測定データ貼付け用シート'!AT30</f>
        <v>852</v>
      </c>
      <c r="AP32" s="26">
        <f>'2.測定データ貼付け用シート'!Q30</f>
        <v>26434</v>
      </c>
      <c r="AQ32" s="48">
        <f>'2.測定データ貼付け用シート'!AA30</f>
        <v>8223</v>
      </c>
      <c r="AR32" s="41">
        <f>'2.測定データ貼付け用シート'!AK30</f>
        <v>838</v>
      </c>
      <c r="AS32" s="20">
        <f>'2.測定データ貼付け用シート'!AU30</f>
        <v>828</v>
      </c>
      <c r="AT32" s="26">
        <f>'2.測定データ貼付け用シート'!R30</f>
        <v>833</v>
      </c>
      <c r="AU32" s="48">
        <f>'2.測定データ貼付け用シート'!AB30</f>
        <v>824</v>
      </c>
      <c r="AV32" s="41">
        <f>'2.測定データ貼付け用シート'!AL30</f>
        <v>827</v>
      </c>
      <c r="AW32" s="20">
        <f>'2.測定データ貼付け用シート'!AV30</f>
        <v>811</v>
      </c>
      <c r="AX32" s="26">
        <f>'2.測定データ貼付け用シート'!S30</f>
        <v>820</v>
      </c>
      <c r="AY32" s="48">
        <f>'2.測定データ貼付け用シート'!AC30</f>
        <v>824</v>
      </c>
      <c r="AZ32" s="41">
        <f>'2.測定データ貼付け用シート'!AM30</f>
        <v>829</v>
      </c>
      <c r="BA32" s="20">
        <f>'2.測定データ貼付け用シート'!AW30</f>
        <v>813</v>
      </c>
      <c r="BB32" s="26">
        <f>'2.測定データ貼付け用シート'!T30</f>
        <v>847</v>
      </c>
      <c r="BC32" s="48">
        <f>'2.測定データ貼付け用シート'!AD30</f>
        <v>834</v>
      </c>
      <c r="BD32" s="41">
        <f>'2.測定データ貼付け用シート'!AN30</f>
        <v>829</v>
      </c>
      <c r="BE32" s="20">
        <f>'2.測定データ貼付け用シート'!AX30</f>
        <v>825</v>
      </c>
      <c r="BF32" s="26">
        <f>'2.測定データ貼付け用シート'!U30</f>
        <v>821</v>
      </c>
      <c r="BG32" s="48">
        <f>'2.測定データ貼付け用シート'!AE30</f>
        <v>831</v>
      </c>
      <c r="BH32" s="41">
        <f>'2.測定データ貼付け用シート'!AO30</f>
        <v>841</v>
      </c>
      <c r="BI32" s="20">
        <f>'2.測定データ貼付け用シート'!AY30</f>
        <v>818</v>
      </c>
    </row>
    <row r="33" spans="1:61" x14ac:dyDescent="0.15">
      <c r="A33" s="6">
        <v>52</v>
      </c>
      <c r="B33" s="17">
        <f>'2.測定データ貼付け用シート'!B31</f>
        <v>841</v>
      </c>
      <c r="C33" s="18">
        <f>'2.測定データ貼付け用シート'!K31</f>
        <v>848</v>
      </c>
      <c r="D33" s="19">
        <f>'2.測定データ貼付け用シート'!AZ31</f>
        <v>815</v>
      </c>
      <c r="E33" s="20">
        <f>'2.測定データ貼付け用シート'!BI31</f>
        <v>832</v>
      </c>
      <c r="F33" s="24">
        <f>'2.測定データ貼付け用シート'!F31</f>
        <v>843</v>
      </c>
      <c r="G33" s="18">
        <f>'2.測定データ貼付け用シート'!G31</f>
        <v>849</v>
      </c>
      <c r="H33" s="18">
        <f>'2.測定データ貼付け用シート'!BD31</f>
        <v>837</v>
      </c>
      <c r="I33" s="18">
        <f>'2.測定データ貼付け用シート'!BE31</f>
        <v>822</v>
      </c>
      <c r="J33" s="18">
        <f>'2.測定データ貼付け用シート'!E31</f>
        <v>844</v>
      </c>
      <c r="K33" s="18">
        <f>'2.測定データ貼付け用シート'!H31</f>
        <v>828</v>
      </c>
      <c r="L33" s="18">
        <f>'2.測定データ貼付け用シート'!BC31</f>
        <v>834</v>
      </c>
      <c r="M33" s="18">
        <f>'2.測定データ貼付け用シート'!BF31</f>
        <v>816</v>
      </c>
      <c r="N33" s="18">
        <f>'2.測定データ貼付け用シート'!D31</f>
        <v>842</v>
      </c>
      <c r="O33" s="18">
        <f>'2.測定データ貼付け用シート'!I31</f>
        <v>854</v>
      </c>
      <c r="P33" s="18">
        <f>'2.測定データ貼付け用シート'!BB31</f>
        <v>822</v>
      </c>
      <c r="Q33" s="18">
        <f>'2.測定データ貼付け用シート'!BG31</f>
        <v>836</v>
      </c>
      <c r="R33" s="18">
        <f>'2.測定データ貼付け用シート'!C31</f>
        <v>3432</v>
      </c>
      <c r="S33" s="18">
        <f>'2.測定データ貼付け用シート'!J31</f>
        <v>2546</v>
      </c>
      <c r="T33" s="18">
        <f>'2.測定データ貼付け用シート'!BA31</f>
        <v>4276</v>
      </c>
      <c r="U33" s="25">
        <f>'2.測定データ貼付け用シート'!BH31</f>
        <v>2761</v>
      </c>
      <c r="V33" s="26">
        <f>'2.測定データ貼付け用シート'!L31</f>
        <v>26801</v>
      </c>
      <c r="W33" s="48">
        <f>'2.測定データ貼付け用シート'!V31</f>
        <v>26692</v>
      </c>
      <c r="X33" s="41">
        <f>'2.測定データ貼付け用シート'!AF31</f>
        <v>25206</v>
      </c>
      <c r="Y33" s="20">
        <f>'2.測定データ貼付け用シート'!AP31</f>
        <v>834</v>
      </c>
      <c r="Z33" s="26">
        <f>'2.測定データ貼付け用シート'!M31</f>
        <v>17590</v>
      </c>
      <c r="AA33" s="48">
        <f>'2.測定データ貼付け用シート'!W31</f>
        <v>996</v>
      </c>
      <c r="AB33" s="41">
        <f>'2.測定データ貼付け用シート'!AG31</f>
        <v>851</v>
      </c>
      <c r="AC33" s="20">
        <f>'2.測定データ貼付け用シート'!AQ31</f>
        <v>827</v>
      </c>
      <c r="AD33" s="26">
        <f>'2.測定データ貼付け用シート'!N31</f>
        <v>26707</v>
      </c>
      <c r="AE33" s="48">
        <f>'2.測定データ貼付け用シート'!X31</f>
        <v>7258</v>
      </c>
      <c r="AF33" s="41">
        <f>'2.測定データ貼付け用シート'!AH31</f>
        <v>859</v>
      </c>
      <c r="AG33" s="20">
        <f>'2.測定データ貼付け用シート'!AR31</f>
        <v>833</v>
      </c>
      <c r="AH33" s="26">
        <f>'2.測定データ貼付け用シート'!O31</f>
        <v>26647</v>
      </c>
      <c r="AI33" s="48">
        <f>'2.測定データ貼付け用シート'!Y31</f>
        <v>27235</v>
      </c>
      <c r="AJ33" s="41">
        <f>'2.測定データ貼付け用シート'!AI31</f>
        <v>25544</v>
      </c>
      <c r="AK33" s="20">
        <f>'2.測定データ貼付け用シート'!AS31</f>
        <v>845</v>
      </c>
      <c r="AL33" s="26">
        <f>'2.測定データ貼付け用シート'!P31</f>
        <v>17560</v>
      </c>
      <c r="AM33" s="48">
        <f>'2.測定データ貼付け用シート'!Z31</f>
        <v>986</v>
      </c>
      <c r="AN33" s="41">
        <f>'2.測定データ貼付け用シート'!AJ31</f>
        <v>850</v>
      </c>
      <c r="AO33" s="20">
        <f>'2.測定データ貼付け用シート'!AT31</f>
        <v>852</v>
      </c>
      <c r="AP33" s="26">
        <f>'2.測定データ貼付け用シート'!Q31</f>
        <v>26436</v>
      </c>
      <c r="AQ33" s="48">
        <f>'2.測定データ貼付け用シート'!AA31</f>
        <v>7022</v>
      </c>
      <c r="AR33" s="41">
        <f>'2.測定データ貼付け用シート'!AK31</f>
        <v>835</v>
      </c>
      <c r="AS33" s="20">
        <f>'2.測定データ貼付け用シート'!AU31</f>
        <v>828</v>
      </c>
      <c r="AT33" s="26">
        <f>'2.測定データ貼付け用シート'!R31</f>
        <v>831</v>
      </c>
      <c r="AU33" s="48">
        <f>'2.測定データ貼付け用シート'!AB31</f>
        <v>829</v>
      </c>
      <c r="AV33" s="41">
        <f>'2.測定データ貼付け用シート'!AL31</f>
        <v>831</v>
      </c>
      <c r="AW33" s="20">
        <f>'2.測定データ貼付け用シート'!AV31</f>
        <v>815</v>
      </c>
      <c r="AX33" s="26">
        <f>'2.測定データ貼付け用シート'!S31</f>
        <v>821</v>
      </c>
      <c r="AY33" s="48">
        <f>'2.測定データ貼付け用シート'!AC31</f>
        <v>823</v>
      </c>
      <c r="AZ33" s="41">
        <f>'2.測定データ貼付け用シート'!AM31</f>
        <v>831</v>
      </c>
      <c r="BA33" s="20">
        <f>'2.測定データ貼付け用シート'!AW31</f>
        <v>811</v>
      </c>
      <c r="BB33" s="26">
        <f>'2.測定データ貼付け用シート'!T31</f>
        <v>848</v>
      </c>
      <c r="BC33" s="48">
        <f>'2.測定データ貼付け用シート'!AD31</f>
        <v>833</v>
      </c>
      <c r="BD33" s="41">
        <f>'2.測定データ貼付け用シート'!AN31</f>
        <v>822</v>
      </c>
      <c r="BE33" s="20">
        <f>'2.測定データ貼付け用シート'!AX31</f>
        <v>824</v>
      </c>
      <c r="BF33" s="26">
        <f>'2.測定データ貼付け用シート'!U31</f>
        <v>819</v>
      </c>
      <c r="BG33" s="48">
        <f>'2.測定データ貼付け用シート'!AE31</f>
        <v>829</v>
      </c>
      <c r="BH33" s="41">
        <f>'2.測定データ貼付け用シート'!AO31</f>
        <v>836</v>
      </c>
      <c r="BI33" s="20">
        <f>'2.測定データ貼付け用シート'!AY31</f>
        <v>822</v>
      </c>
    </row>
    <row r="34" spans="1:61" x14ac:dyDescent="0.15">
      <c r="A34" s="6">
        <v>54</v>
      </c>
      <c r="B34" s="17">
        <f>'2.測定データ貼付け用シート'!B32</f>
        <v>841</v>
      </c>
      <c r="C34" s="18">
        <f>'2.測定データ貼付け用シート'!K32</f>
        <v>846</v>
      </c>
      <c r="D34" s="19">
        <f>'2.測定データ貼付け用シート'!AZ32</f>
        <v>817</v>
      </c>
      <c r="E34" s="20">
        <f>'2.測定データ貼付け用シート'!BI32</f>
        <v>837</v>
      </c>
      <c r="F34" s="24">
        <f>'2.測定データ貼付け用シート'!F32</f>
        <v>838</v>
      </c>
      <c r="G34" s="18">
        <f>'2.測定データ貼付け用シート'!G32</f>
        <v>846</v>
      </c>
      <c r="H34" s="18">
        <f>'2.測定データ貼付け用シート'!BD32</f>
        <v>830</v>
      </c>
      <c r="I34" s="18">
        <f>'2.測定データ貼付け用シート'!BE32</f>
        <v>821</v>
      </c>
      <c r="J34" s="18">
        <f>'2.測定データ貼付け用シート'!E32</f>
        <v>841</v>
      </c>
      <c r="K34" s="18">
        <f>'2.測定データ貼付け用シート'!H32</f>
        <v>828</v>
      </c>
      <c r="L34" s="18">
        <f>'2.測定データ貼付け用シート'!BC32</f>
        <v>826</v>
      </c>
      <c r="M34" s="18">
        <f>'2.測定データ貼付け用シート'!BF32</f>
        <v>815</v>
      </c>
      <c r="N34" s="18">
        <f>'2.測定データ貼付け用シート'!D32</f>
        <v>840</v>
      </c>
      <c r="O34" s="18">
        <f>'2.測定データ貼付け用シート'!I32</f>
        <v>848</v>
      </c>
      <c r="P34" s="18">
        <f>'2.測定データ貼付け用シート'!BB32</f>
        <v>818</v>
      </c>
      <c r="Q34" s="18">
        <f>'2.測定データ貼付け用シート'!BG32</f>
        <v>833</v>
      </c>
      <c r="R34" s="18">
        <f>'2.測定データ貼付け用シート'!C32</f>
        <v>1826</v>
      </c>
      <c r="S34" s="18">
        <f>'2.測定データ貼付け用シート'!J32</f>
        <v>1429</v>
      </c>
      <c r="T34" s="18">
        <f>'2.測定データ貼付け用シート'!BA32</f>
        <v>2255</v>
      </c>
      <c r="U34" s="25">
        <f>'2.測定データ貼付け用シート'!BH32</f>
        <v>1524</v>
      </c>
      <c r="V34" s="26">
        <f>'2.測定データ貼付け用シート'!L32</f>
        <v>26733</v>
      </c>
      <c r="W34" s="48">
        <f>'2.測定データ貼付け用シート'!V32</f>
        <v>26675</v>
      </c>
      <c r="X34" s="41">
        <f>'2.測定データ貼付け用シート'!AF32</f>
        <v>24808</v>
      </c>
      <c r="Y34" s="20">
        <f>'2.測定データ貼付け用シート'!AP32</f>
        <v>834</v>
      </c>
      <c r="Z34" s="26">
        <f>'2.測定データ貼付け用シート'!M32</f>
        <v>16931</v>
      </c>
      <c r="AA34" s="48">
        <f>'2.測定データ貼付け用シート'!W32</f>
        <v>949</v>
      </c>
      <c r="AB34" s="41">
        <f>'2.測定データ貼付け用シート'!AG32</f>
        <v>849</v>
      </c>
      <c r="AC34" s="20">
        <f>'2.測定データ貼付け用シート'!AQ32</f>
        <v>825</v>
      </c>
      <c r="AD34" s="26">
        <f>'2.測定データ貼付け用シート'!N32</f>
        <v>26760</v>
      </c>
      <c r="AE34" s="48">
        <f>'2.測定データ貼付け用シート'!X32</f>
        <v>6155</v>
      </c>
      <c r="AF34" s="41">
        <f>'2.測定データ貼付け用シート'!AH32</f>
        <v>861</v>
      </c>
      <c r="AG34" s="20">
        <f>'2.測定データ貼付け用シート'!AR32</f>
        <v>832</v>
      </c>
      <c r="AH34" s="26">
        <f>'2.測定データ貼付け用シート'!O32</f>
        <v>26630</v>
      </c>
      <c r="AI34" s="48">
        <f>'2.測定データ貼付け用シート'!Y32</f>
        <v>27209</v>
      </c>
      <c r="AJ34" s="41">
        <f>'2.測定データ貼付け用シート'!AI32</f>
        <v>25151</v>
      </c>
      <c r="AK34" s="20">
        <f>'2.測定データ貼付け用シート'!AS32</f>
        <v>841</v>
      </c>
      <c r="AL34" s="26">
        <f>'2.測定データ貼付け用シート'!P32</f>
        <v>16912</v>
      </c>
      <c r="AM34" s="48">
        <f>'2.測定データ貼付け用シート'!Z32</f>
        <v>942</v>
      </c>
      <c r="AN34" s="41">
        <f>'2.測定データ貼付け用シート'!AJ32</f>
        <v>851</v>
      </c>
      <c r="AO34" s="20">
        <f>'2.測定データ貼付け用シート'!AT32</f>
        <v>850</v>
      </c>
      <c r="AP34" s="26">
        <f>'2.測定データ貼付け用シート'!Q32</f>
        <v>26455</v>
      </c>
      <c r="AQ34" s="48">
        <f>'2.測定データ貼付け用シート'!AA32</f>
        <v>5917</v>
      </c>
      <c r="AR34" s="41">
        <f>'2.測定データ貼付け用シート'!AK32</f>
        <v>829</v>
      </c>
      <c r="AS34" s="20">
        <f>'2.測定データ貼付け用シート'!AU32</f>
        <v>825</v>
      </c>
      <c r="AT34" s="26">
        <f>'2.測定データ貼付け用シート'!R32</f>
        <v>839</v>
      </c>
      <c r="AU34" s="48">
        <f>'2.測定データ貼付け用シート'!AB32</f>
        <v>826</v>
      </c>
      <c r="AV34" s="41">
        <f>'2.測定データ貼付け用シート'!AL32</f>
        <v>829</v>
      </c>
      <c r="AW34" s="20">
        <f>'2.測定データ貼付け用シート'!AV32</f>
        <v>810</v>
      </c>
      <c r="AX34" s="26">
        <f>'2.測定データ貼付け用シート'!S32</f>
        <v>815</v>
      </c>
      <c r="AY34" s="48">
        <f>'2.測定データ貼付け用シート'!AC32</f>
        <v>822</v>
      </c>
      <c r="AZ34" s="41">
        <f>'2.測定データ貼付け用シート'!AM32</f>
        <v>825</v>
      </c>
      <c r="BA34" s="20">
        <f>'2.測定データ貼付け用シート'!AW32</f>
        <v>811</v>
      </c>
      <c r="BB34" s="26">
        <f>'2.測定データ貼付け用シート'!T32</f>
        <v>842</v>
      </c>
      <c r="BC34" s="48">
        <f>'2.測定データ貼付け用シート'!AD32</f>
        <v>834</v>
      </c>
      <c r="BD34" s="41">
        <f>'2.測定データ貼付け用シート'!AN32</f>
        <v>825</v>
      </c>
      <c r="BE34" s="20">
        <f>'2.測定データ貼付け用シート'!AX32</f>
        <v>819</v>
      </c>
      <c r="BF34" s="26">
        <f>'2.測定データ貼付け用シート'!U32</f>
        <v>820</v>
      </c>
      <c r="BG34" s="48">
        <f>'2.測定データ貼付け用シート'!AE32</f>
        <v>828</v>
      </c>
      <c r="BH34" s="41">
        <f>'2.測定データ貼付け用シート'!AO32</f>
        <v>837</v>
      </c>
      <c r="BI34" s="20">
        <f>'2.測定データ貼付け用シート'!AY32</f>
        <v>822</v>
      </c>
    </row>
    <row r="35" spans="1:61" x14ac:dyDescent="0.15">
      <c r="A35" s="6">
        <v>56</v>
      </c>
      <c r="B35" s="17">
        <f>'2.測定データ貼付け用シート'!B33</f>
        <v>839</v>
      </c>
      <c r="C35" s="18">
        <f>'2.測定データ貼付け用シート'!K33</f>
        <v>848</v>
      </c>
      <c r="D35" s="19">
        <f>'2.測定データ貼付け用シート'!AZ33</f>
        <v>816</v>
      </c>
      <c r="E35" s="20">
        <f>'2.測定データ貼付け用シート'!BI33</f>
        <v>838</v>
      </c>
      <c r="F35" s="24">
        <f>'2.測定データ貼付け用シート'!F33</f>
        <v>841</v>
      </c>
      <c r="G35" s="18">
        <f>'2.測定データ貼付け用シート'!G33</f>
        <v>846</v>
      </c>
      <c r="H35" s="18">
        <f>'2.測定データ貼付け用シート'!BD33</f>
        <v>829</v>
      </c>
      <c r="I35" s="18">
        <f>'2.測定データ貼付け用シート'!BE33</f>
        <v>821</v>
      </c>
      <c r="J35" s="18">
        <f>'2.測定データ貼付け用シート'!E33</f>
        <v>841</v>
      </c>
      <c r="K35" s="18">
        <f>'2.測定データ貼付け用シート'!H33</f>
        <v>826</v>
      </c>
      <c r="L35" s="18">
        <f>'2.測定データ貼付け用シート'!BC33</f>
        <v>823</v>
      </c>
      <c r="M35" s="18">
        <f>'2.測定データ貼付け用シート'!BF33</f>
        <v>813</v>
      </c>
      <c r="N35" s="18">
        <f>'2.測定データ貼付け用シート'!D33</f>
        <v>839</v>
      </c>
      <c r="O35" s="18">
        <f>'2.測定データ貼付け用シート'!I33</f>
        <v>851</v>
      </c>
      <c r="P35" s="18">
        <f>'2.測定データ貼付け用シート'!BB33</f>
        <v>817</v>
      </c>
      <c r="Q35" s="18">
        <f>'2.測定データ貼付け用シート'!BG33</f>
        <v>833</v>
      </c>
      <c r="R35" s="18">
        <f>'2.測定データ貼付け用シート'!C33</f>
        <v>1168</v>
      </c>
      <c r="S35" s="18">
        <f>'2.測定データ貼付け用シート'!J33</f>
        <v>1024</v>
      </c>
      <c r="T35" s="18">
        <f>'2.測定データ貼付け用シート'!BA33</f>
        <v>1329</v>
      </c>
      <c r="U35" s="25">
        <f>'2.測定データ貼付け用シート'!BH33</f>
        <v>1059</v>
      </c>
      <c r="V35" s="26">
        <f>'2.測定データ貼付け用シート'!L33</f>
        <v>26752</v>
      </c>
      <c r="W35" s="48">
        <f>'2.測定データ貼付け用シート'!V33</f>
        <v>26660</v>
      </c>
      <c r="X35" s="41">
        <f>'2.測定データ貼付け用シート'!AF33</f>
        <v>24308</v>
      </c>
      <c r="Y35" s="20">
        <f>'2.測定データ貼付け用シート'!AP33</f>
        <v>833</v>
      </c>
      <c r="Z35" s="26">
        <f>'2.測定データ貼付け用シート'!M33</f>
        <v>16251</v>
      </c>
      <c r="AA35" s="48">
        <f>'2.測定データ貼付け用シート'!W33</f>
        <v>919</v>
      </c>
      <c r="AB35" s="41">
        <f>'2.測定データ貼付け用シート'!AG33</f>
        <v>852</v>
      </c>
      <c r="AC35" s="20">
        <f>'2.測定データ貼付け用シート'!AQ33</f>
        <v>828</v>
      </c>
      <c r="AD35" s="26">
        <f>'2.測定データ貼付け用シート'!N33</f>
        <v>26716</v>
      </c>
      <c r="AE35" s="48">
        <f>'2.測定データ貼付け用シート'!X33</f>
        <v>5205</v>
      </c>
      <c r="AF35" s="41">
        <f>'2.測定データ貼付け用シート'!AH33</f>
        <v>856</v>
      </c>
      <c r="AG35" s="20">
        <f>'2.測定データ貼付け用シート'!AR33</f>
        <v>829</v>
      </c>
      <c r="AH35" s="26">
        <f>'2.測定データ貼付け用シート'!O33</f>
        <v>26643</v>
      </c>
      <c r="AI35" s="48">
        <f>'2.測定データ貼付け用シート'!Y33</f>
        <v>27197</v>
      </c>
      <c r="AJ35" s="41">
        <f>'2.測定データ貼付け用シート'!AI33</f>
        <v>24522</v>
      </c>
      <c r="AK35" s="20">
        <f>'2.測定データ貼付け用シート'!AS33</f>
        <v>840</v>
      </c>
      <c r="AL35" s="26">
        <f>'2.測定データ貼付け用シート'!P33</f>
        <v>16265</v>
      </c>
      <c r="AM35" s="48">
        <f>'2.測定データ貼付け用シート'!Z33</f>
        <v>912</v>
      </c>
      <c r="AN35" s="41">
        <f>'2.測定データ貼付け用シート'!AJ33</f>
        <v>852</v>
      </c>
      <c r="AO35" s="20">
        <f>'2.測定データ貼付け用シート'!AT33</f>
        <v>849</v>
      </c>
      <c r="AP35" s="26">
        <f>'2.測定データ貼付け用シート'!Q33</f>
        <v>26464</v>
      </c>
      <c r="AQ35" s="48">
        <f>'2.測定データ貼付け用シート'!AA33</f>
        <v>4986</v>
      </c>
      <c r="AR35" s="41">
        <f>'2.測定データ貼付け用シート'!AK33</f>
        <v>832</v>
      </c>
      <c r="AS35" s="20">
        <f>'2.測定データ貼付け用シート'!AU33</f>
        <v>822</v>
      </c>
      <c r="AT35" s="26">
        <f>'2.測定データ貼付け用シート'!R33</f>
        <v>831</v>
      </c>
      <c r="AU35" s="48">
        <f>'2.測定データ貼付け用シート'!AB33</f>
        <v>824</v>
      </c>
      <c r="AV35" s="41">
        <f>'2.測定データ貼付け用シート'!AL33</f>
        <v>831</v>
      </c>
      <c r="AW35" s="20">
        <f>'2.測定データ貼付け用シート'!AV33</f>
        <v>808</v>
      </c>
      <c r="AX35" s="26">
        <f>'2.測定データ貼付け用シート'!S33</f>
        <v>815</v>
      </c>
      <c r="AY35" s="48">
        <f>'2.測定データ貼付け用シート'!AC33</f>
        <v>822</v>
      </c>
      <c r="AZ35" s="41">
        <f>'2.測定データ貼付け用シート'!AM33</f>
        <v>823</v>
      </c>
      <c r="BA35" s="20">
        <f>'2.測定データ貼付け用シート'!AW33</f>
        <v>810</v>
      </c>
      <c r="BB35" s="26">
        <f>'2.測定データ貼付け用シート'!T33</f>
        <v>843</v>
      </c>
      <c r="BC35" s="48">
        <f>'2.測定データ貼付け用シート'!AD33</f>
        <v>827</v>
      </c>
      <c r="BD35" s="41">
        <f>'2.測定データ貼付け用シート'!AN33</f>
        <v>821</v>
      </c>
      <c r="BE35" s="20">
        <f>'2.測定データ貼付け用シート'!AX33</f>
        <v>822</v>
      </c>
      <c r="BF35" s="26">
        <f>'2.測定データ貼付け用シート'!U33</f>
        <v>820</v>
      </c>
      <c r="BG35" s="48">
        <f>'2.測定データ貼付け用シート'!AE33</f>
        <v>828</v>
      </c>
      <c r="BH35" s="41">
        <f>'2.測定データ貼付け用シート'!AO33</f>
        <v>830</v>
      </c>
      <c r="BI35" s="20">
        <f>'2.測定データ貼付け用シート'!AY33</f>
        <v>819</v>
      </c>
    </row>
    <row r="36" spans="1:61" x14ac:dyDescent="0.15">
      <c r="A36" s="6">
        <v>58</v>
      </c>
      <c r="B36" s="17">
        <f>'2.測定データ貼付け用シート'!B34</f>
        <v>833</v>
      </c>
      <c r="C36" s="18">
        <f>'2.測定データ貼付け用シート'!K34</f>
        <v>845</v>
      </c>
      <c r="D36" s="19">
        <f>'2.測定データ貼付け用シート'!AZ34</f>
        <v>810</v>
      </c>
      <c r="E36" s="20">
        <f>'2.測定データ貼付け用シート'!BI34</f>
        <v>830</v>
      </c>
      <c r="F36" s="24">
        <f>'2.測定データ貼付け用シート'!F34</f>
        <v>841</v>
      </c>
      <c r="G36" s="18">
        <f>'2.測定データ貼付け用シート'!G34</f>
        <v>847</v>
      </c>
      <c r="H36" s="18">
        <f>'2.測定データ貼付け用シート'!BD34</f>
        <v>833</v>
      </c>
      <c r="I36" s="18">
        <f>'2.測定データ貼付け用シート'!BE34</f>
        <v>823</v>
      </c>
      <c r="J36" s="18">
        <f>'2.測定データ貼付け用シート'!E34</f>
        <v>840</v>
      </c>
      <c r="K36" s="18">
        <f>'2.測定データ貼付け用シート'!H34</f>
        <v>829</v>
      </c>
      <c r="L36" s="18">
        <f>'2.測定データ貼付け用シート'!BC34</f>
        <v>825</v>
      </c>
      <c r="M36" s="18">
        <f>'2.測定データ貼付け用シート'!BF34</f>
        <v>810</v>
      </c>
      <c r="N36" s="18">
        <f>'2.測定データ貼付け用シート'!D34</f>
        <v>838</v>
      </c>
      <c r="O36" s="18">
        <f>'2.測定データ貼付け用シート'!I34</f>
        <v>844</v>
      </c>
      <c r="P36" s="18">
        <f>'2.測定データ貼付け用シート'!BB34</f>
        <v>812</v>
      </c>
      <c r="Q36" s="18">
        <f>'2.測定データ貼付け用シート'!BG34</f>
        <v>830</v>
      </c>
      <c r="R36" s="18">
        <f>'2.測定データ貼付け用シート'!C34</f>
        <v>947</v>
      </c>
      <c r="S36" s="18">
        <f>'2.測定データ貼付け用シート'!J34</f>
        <v>889</v>
      </c>
      <c r="T36" s="18">
        <f>'2.測定データ貼付け用シート'!BA34</f>
        <v>986</v>
      </c>
      <c r="U36" s="25">
        <f>'2.測定データ貼付け用シート'!BH34</f>
        <v>904</v>
      </c>
      <c r="V36" s="26">
        <f>'2.測定データ貼付け用シート'!L34</f>
        <v>26758</v>
      </c>
      <c r="W36" s="48">
        <f>'2.測定データ貼付け用シート'!V34</f>
        <v>26668</v>
      </c>
      <c r="X36" s="41">
        <f>'2.測定データ貼付け用シート'!AF34</f>
        <v>23637</v>
      </c>
      <c r="Y36" s="20">
        <f>'2.測定データ貼付け用シート'!AP34</f>
        <v>830</v>
      </c>
      <c r="Z36" s="26">
        <f>'2.測定データ貼付け用シート'!M34</f>
        <v>15634</v>
      </c>
      <c r="AA36" s="48">
        <f>'2.測定データ貼付け用シート'!W34</f>
        <v>891</v>
      </c>
      <c r="AB36" s="41">
        <f>'2.測定データ貼付け用シート'!AG34</f>
        <v>847</v>
      </c>
      <c r="AC36" s="20">
        <f>'2.測定データ貼付け用シート'!AQ34</f>
        <v>820</v>
      </c>
      <c r="AD36" s="26">
        <f>'2.測定データ貼付け用シート'!N34</f>
        <v>26763</v>
      </c>
      <c r="AE36" s="48">
        <f>'2.測定データ貼付け用シート'!X34</f>
        <v>4370</v>
      </c>
      <c r="AF36" s="41">
        <f>'2.測定データ貼付け用シート'!AH34</f>
        <v>852</v>
      </c>
      <c r="AG36" s="20">
        <f>'2.測定データ貼付け用シート'!AR34</f>
        <v>829</v>
      </c>
      <c r="AH36" s="26">
        <f>'2.測定データ貼付け用シート'!O34</f>
        <v>26637</v>
      </c>
      <c r="AI36" s="48">
        <f>'2.測定データ貼付け用シート'!Y34</f>
        <v>27237</v>
      </c>
      <c r="AJ36" s="41">
        <f>'2.測定データ貼付け用シート'!AI34</f>
        <v>23851</v>
      </c>
      <c r="AK36" s="20">
        <f>'2.測定データ貼付け用シート'!AS34</f>
        <v>839</v>
      </c>
      <c r="AL36" s="26">
        <f>'2.測定データ貼付け用シート'!P34</f>
        <v>15604</v>
      </c>
      <c r="AM36" s="48">
        <f>'2.測定データ貼付け用シート'!Z34</f>
        <v>894</v>
      </c>
      <c r="AN36" s="41">
        <f>'2.測定データ貼付け用シート'!AJ34</f>
        <v>847</v>
      </c>
      <c r="AO36" s="20">
        <f>'2.測定データ貼付け用シート'!AT34</f>
        <v>846</v>
      </c>
      <c r="AP36" s="26">
        <f>'2.測定データ貼付け用シート'!Q34</f>
        <v>26439</v>
      </c>
      <c r="AQ36" s="48">
        <f>'2.測定データ貼付け用シート'!AA34</f>
        <v>4172</v>
      </c>
      <c r="AR36" s="41">
        <f>'2.測定データ貼付け用シート'!AK34</f>
        <v>829</v>
      </c>
      <c r="AS36" s="20">
        <f>'2.測定データ貼付け用シート'!AU34</f>
        <v>828</v>
      </c>
      <c r="AT36" s="26">
        <f>'2.測定データ貼付け用シート'!R34</f>
        <v>828</v>
      </c>
      <c r="AU36" s="48">
        <f>'2.測定データ貼付け用シート'!AB34</f>
        <v>817</v>
      </c>
      <c r="AV36" s="41">
        <f>'2.測定データ貼付け用シート'!AL34</f>
        <v>828</v>
      </c>
      <c r="AW36" s="20">
        <f>'2.測定データ貼付け用シート'!AV34</f>
        <v>811</v>
      </c>
      <c r="AX36" s="26">
        <f>'2.測定データ貼付け用シート'!S34</f>
        <v>816</v>
      </c>
      <c r="AY36" s="48">
        <f>'2.測定データ貼付け用シート'!AC34</f>
        <v>821</v>
      </c>
      <c r="AZ36" s="41">
        <f>'2.測定データ貼付け用シート'!AM34</f>
        <v>822</v>
      </c>
      <c r="BA36" s="20">
        <f>'2.測定データ貼付け用シート'!AW34</f>
        <v>809</v>
      </c>
      <c r="BB36" s="26">
        <f>'2.測定データ貼付け用シート'!T34</f>
        <v>848</v>
      </c>
      <c r="BC36" s="48">
        <f>'2.測定データ貼付け用シート'!AD34</f>
        <v>827</v>
      </c>
      <c r="BD36" s="41">
        <f>'2.測定データ貼付け用シート'!AN34</f>
        <v>825</v>
      </c>
      <c r="BE36" s="20">
        <f>'2.測定データ貼付け用シート'!AX34</f>
        <v>816</v>
      </c>
      <c r="BF36" s="26">
        <f>'2.測定データ貼付け用シート'!U34</f>
        <v>818</v>
      </c>
      <c r="BG36" s="48">
        <f>'2.測定データ貼付け用シート'!AE34</f>
        <v>827</v>
      </c>
      <c r="BH36" s="41">
        <f>'2.測定データ貼付け用シート'!AO34</f>
        <v>835</v>
      </c>
      <c r="BI36" s="20">
        <f>'2.測定データ貼付け用シート'!AY34</f>
        <v>816</v>
      </c>
    </row>
    <row r="37" spans="1:61" x14ac:dyDescent="0.15">
      <c r="A37" s="6">
        <v>60</v>
      </c>
      <c r="B37" s="17">
        <f>'2.測定データ貼付け用シート'!B35</f>
        <v>838</v>
      </c>
      <c r="C37" s="18">
        <f>'2.測定データ貼付け用シート'!K35</f>
        <v>847</v>
      </c>
      <c r="D37" s="19">
        <f>'2.測定データ貼付け用シート'!AZ35</f>
        <v>811</v>
      </c>
      <c r="E37" s="20">
        <f>'2.測定データ貼付け用シート'!BI35</f>
        <v>834</v>
      </c>
      <c r="F37" s="24">
        <f>'2.測定データ貼付け用シート'!F35</f>
        <v>840</v>
      </c>
      <c r="G37" s="18">
        <f>'2.測定データ貼付け用シート'!G35</f>
        <v>842</v>
      </c>
      <c r="H37" s="18">
        <f>'2.測定データ貼付け用シート'!BD35</f>
        <v>830</v>
      </c>
      <c r="I37" s="18">
        <f>'2.測定データ貼付け用シート'!BE35</f>
        <v>821</v>
      </c>
      <c r="J37" s="18">
        <f>'2.測定データ貼付け用シート'!E35</f>
        <v>835</v>
      </c>
      <c r="K37" s="18">
        <f>'2.測定データ貼付け用シート'!H35</f>
        <v>829</v>
      </c>
      <c r="L37" s="18">
        <f>'2.測定データ貼付け用シート'!BC35</f>
        <v>825</v>
      </c>
      <c r="M37" s="18">
        <f>'2.測定データ貼付け用シート'!BF35</f>
        <v>812</v>
      </c>
      <c r="N37" s="18">
        <f>'2.測定データ貼付け用シート'!D35</f>
        <v>836</v>
      </c>
      <c r="O37" s="18">
        <f>'2.測定データ貼付け用シート'!I35</f>
        <v>841</v>
      </c>
      <c r="P37" s="18">
        <f>'2.測定データ貼付け用シート'!BB35</f>
        <v>814</v>
      </c>
      <c r="Q37" s="18">
        <f>'2.測定データ貼付け用シート'!BG35</f>
        <v>830</v>
      </c>
      <c r="R37" s="18">
        <f>'2.測定データ貼付け用シート'!C35</f>
        <v>879</v>
      </c>
      <c r="S37" s="18">
        <f>'2.測定データ貼付け用シート'!J35</f>
        <v>853</v>
      </c>
      <c r="T37" s="18">
        <f>'2.測定データ貼付け用シート'!BA35</f>
        <v>869</v>
      </c>
      <c r="U37" s="25">
        <f>'2.測定データ貼付け用シート'!BH35</f>
        <v>851</v>
      </c>
      <c r="V37" s="26">
        <f>'2.測定データ貼付け用シート'!L35</f>
        <v>26749</v>
      </c>
      <c r="W37" s="48">
        <f>'2.測定データ貼付け用シート'!V35</f>
        <v>26653</v>
      </c>
      <c r="X37" s="41">
        <f>'2.測定データ貼付け用シート'!AF35</f>
        <v>22756</v>
      </c>
      <c r="Y37" s="20">
        <f>'2.測定データ貼付け用シート'!AP35</f>
        <v>829</v>
      </c>
      <c r="Z37" s="26">
        <f>'2.測定データ貼付け用シート'!M35</f>
        <v>15014</v>
      </c>
      <c r="AA37" s="48">
        <f>'2.測定データ貼付け用シート'!W35</f>
        <v>883</v>
      </c>
      <c r="AB37" s="41">
        <f>'2.測定データ貼付け用シート'!AG35</f>
        <v>844</v>
      </c>
      <c r="AC37" s="20">
        <f>'2.測定データ貼付け用シート'!AQ35</f>
        <v>819</v>
      </c>
      <c r="AD37" s="26">
        <f>'2.測定データ貼付け用シート'!N35</f>
        <v>26698</v>
      </c>
      <c r="AE37" s="48">
        <f>'2.測定データ貼付け用シート'!X35</f>
        <v>3659</v>
      </c>
      <c r="AF37" s="41">
        <f>'2.測定データ貼付け用シート'!AH35</f>
        <v>855</v>
      </c>
      <c r="AG37" s="20">
        <f>'2.測定データ貼付け用シート'!AR35</f>
        <v>825</v>
      </c>
      <c r="AH37" s="26">
        <f>'2.測定データ貼付け用シート'!O35</f>
        <v>26631</v>
      </c>
      <c r="AI37" s="48">
        <f>'2.測定データ貼付け用シート'!Y35</f>
        <v>27188</v>
      </c>
      <c r="AJ37" s="41">
        <f>'2.測定データ貼付け用シート'!AI35</f>
        <v>22935</v>
      </c>
      <c r="AK37" s="20">
        <f>'2.測定データ貼付け用シート'!AS35</f>
        <v>837</v>
      </c>
      <c r="AL37" s="26">
        <f>'2.測定データ貼付け用シート'!P35</f>
        <v>14975</v>
      </c>
      <c r="AM37" s="48">
        <f>'2.測定データ貼付け用シート'!Z35</f>
        <v>880</v>
      </c>
      <c r="AN37" s="41">
        <f>'2.測定データ貼付け用シート'!AJ35</f>
        <v>843</v>
      </c>
      <c r="AO37" s="20">
        <f>'2.測定データ貼付け用シート'!AT35</f>
        <v>846</v>
      </c>
      <c r="AP37" s="26">
        <f>'2.測定データ貼付け用シート'!Q35</f>
        <v>26404</v>
      </c>
      <c r="AQ37" s="48">
        <f>'2.測定データ貼付け用シート'!AA35</f>
        <v>3483</v>
      </c>
      <c r="AR37" s="41">
        <f>'2.測定データ貼付け用シート'!AK35</f>
        <v>826</v>
      </c>
      <c r="AS37" s="20">
        <f>'2.測定データ貼付け用シート'!AU35</f>
        <v>819</v>
      </c>
      <c r="AT37" s="26">
        <f>'2.測定データ貼付け用シート'!R35</f>
        <v>838</v>
      </c>
      <c r="AU37" s="48">
        <f>'2.測定データ貼付け用シート'!AB35</f>
        <v>819</v>
      </c>
      <c r="AV37" s="41">
        <f>'2.測定データ貼付け用シート'!AL35</f>
        <v>825</v>
      </c>
      <c r="AW37" s="20">
        <f>'2.測定データ貼付け用シート'!AV35</f>
        <v>811</v>
      </c>
      <c r="AX37" s="26">
        <f>'2.測定データ貼付け用シート'!S35</f>
        <v>815</v>
      </c>
      <c r="AY37" s="48">
        <f>'2.測定データ貼付け用シート'!AC35</f>
        <v>821</v>
      </c>
      <c r="AZ37" s="41">
        <f>'2.測定データ貼付け用シート'!AM35</f>
        <v>823</v>
      </c>
      <c r="BA37" s="20">
        <f>'2.測定データ貼付け用シート'!AW35</f>
        <v>808</v>
      </c>
      <c r="BB37" s="26">
        <f>'2.測定データ貼付け用シート'!T35</f>
        <v>839</v>
      </c>
      <c r="BC37" s="48">
        <f>'2.測定データ貼付け用シート'!AD35</f>
        <v>825</v>
      </c>
      <c r="BD37" s="41">
        <f>'2.測定データ貼付け用シート'!AN35</f>
        <v>823</v>
      </c>
      <c r="BE37" s="20">
        <f>'2.測定データ貼付け用シート'!AX35</f>
        <v>817</v>
      </c>
      <c r="BF37" s="26">
        <f>'2.測定データ貼付け用シート'!U35</f>
        <v>818</v>
      </c>
      <c r="BG37" s="48">
        <f>'2.測定データ貼付け用シート'!AE35</f>
        <v>828</v>
      </c>
      <c r="BH37" s="41">
        <f>'2.測定データ貼付け用シート'!AO35</f>
        <v>831</v>
      </c>
      <c r="BI37" s="20">
        <f>'2.測定データ貼付け用シート'!AY35</f>
        <v>816</v>
      </c>
    </row>
    <row r="38" spans="1:61" x14ac:dyDescent="0.15">
      <c r="A38" s="6">
        <v>62</v>
      </c>
      <c r="B38" s="17">
        <f>'2.測定データ貼付け用シート'!B36</f>
        <v>835</v>
      </c>
      <c r="C38" s="18">
        <f>'2.測定データ貼付け用シート'!K36</f>
        <v>845</v>
      </c>
      <c r="D38" s="19">
        <f>'2.測定データ貼付け用シート'!AZ36</f>
        <v>809</v>
      </c>
      <c r="E38" s="20">
        <f>'2.測定データ貼付け用シート'!BI36</f>
        <v>833</v>
      </c>
      <c r="F38" s="24">
        <f>'2.測定データ貼付け用シート'!F36</f>
        <v>837</v>
      </c>
      <c r="G38" s="18">
        <f>'2.測定データ貼付け用シート'!G36</f>
        <v>843</v>
      </c>
      <c r="H38" s="18">
        <f>'2.測定データ貼付け用シート'!BD36</f>
        <v>833</v>
      </c>
      <c r="I38" s="18">
        <f>'2.測定データ貼付け用シート'!BE36</f>
        <v>817</v>
      </c>
      <c r="J38" s="18">
        <f>'2.測定データ貼付け用シート'!E36</f>
        <v>839</v>
      </c>
      <c r="K38" s="18">
        <f>'2.測定データ貼付け用シート'!H36</f>
        <v>820</v>
      </c>
      <c r="L38" s="18">
        <f>'2.測定データ貼付け用シート'!BC36</f>
        <v>825</v>
      </c>
      <c r="M38" s="18">
        <f>'2.測定データ貼付け用シート'!BF36</f>
        <v>810</v>
      </c>
      <c r="N38" s="18">
        <f>'2.測定データ貼付け用シート'!D36</f>
        <v>835</v>
      </c>
      <c r="O38" s="18">
        <f>'2.測定データ貼付け用シート'!I36</f>
        <v>842</v>
      </c>
      <c r="P38" s="18">
        <f>'2.測定データ貼付け用シート'!BB36</f>
        <v>808</v>
      </c>
      <c r="Q38" s="18">
        <f>'2.測定データ貼付け用シート'!BG36</f>
        <v>828</v>
      </c>
      <c r="R38" s="18">
        <f>'2.測定データ貼付け用シート'!C36</f>
        <v>855</v>
      </c>
      <c r="S38" s="18">
        <f>'2.測定データ貼付け用シート'!J36</f>
        <v>838</v>
      </c>
      <c r="T38" s="18">
        <f>'2.測定データ貼付け用シート'!BA36</f>
        <v>840</v>
      </c>
      <c r="U38" s="25">
        <f>'2.測定データ貼付け用シート'!BH36</f>
        <v>836</v>
      </c>
      <c r="V38" s="26">
        <f>'2.測定データ貼付け用シート'!L36</f>
        <v>26780</v>
      </c>
      <c r="W38" s="48">
        <f>'2.測定データ貼付け用シート'!V36</f>
        <v>26674</v>
      </c>
      <c r="X38" s="41">
        <f>'2.測定データ貼付け用シート'!AF36</f>
        <v>21621</v>
      </c>
      <c r="Y38" s="20">
        <f>'2.測定データ貼付け用シート'!AP36</f>
        <v>824</v>
      </c>
      <c r="Z38" s="26">
        <f>'2.測定データ貼付け用シート'!M36</f>
        <v>14367</v>
      </c>
      <c r="AA38" s="48">
        <f>'2.測定データ貼付け用シート'!W36</f>
        <v>873</v>
      </c>
      <c r="AB38" s="41">
        <f>'2.測定データ貼付け用シート'!AG36</f>
        <v>849</v>
      </c>
      <c r="AC38" s="20">
        <f>'2.測定データ貼付け用シート'!AQ36</f>
        <v>814</v>
      </c>
      <c r="AD38" s="26">
        <f>'2.測定データ貼付け用シート'!N36</f>
        <v>26690</v>
      </c>
      <c r="AE38" s="48">
        <f>'2.測定データ貼付け用シート'!X36</f>
        <v>3067</v>
      </c>
      <c r="AF38" s="41">
        <f>'2.測定データ貼付け用シート'!AH36</f>
        <v>851</v>
      </c>
      <c r="AG38" s="20">
        <f>'2.測定データ貼付け用シート'!AR36</f>
        <v>828</v>
      </c>
      <c r="AH38" s="26">
        <f>'2.測定データ貼付け用シート'!O36</f>
        <v>26641</v>
      </c>
      <c r="AI38" s="48">
        <f>'2.測定データ貼付け用シート'!Y36</f>
        <v>27170</v>
      </c>
      <c r="AJ38" s="41">
        <f>'2.測定データ貼付け用シート'!AI36</f>
        <v>21705</v>
      </c>
      <c r="AK38" s="20">
        <f>'2.測定データ貼付け用シート'!AS36</f>
        <v>836</v>
      </c>
      <c r="AL38" s="26">
        <f>'2.測定データ貼付け用シート'!P36</f>
        <v>14314</v>
      </c>
      <c r="AM38" s="48">
        <f>'2.測定データ貼付け用シート'!Z36</f>
        <v>863</v>
      </c>
      <c r="AN38" s="41">
        <f>'2.測定データ貼付け用シート'!AJ36</f>
        <v>842</v>
      </c>
      <c r="AO38" s="20">
        <f>'2.測定データ貼付け用シート'!AT36</f>
        <v>845</v>
      </c>
      <c r="AP38" s="26">
        <f>'2.測定データ貼付け用シート'!Q36</f>
        <v>26441</v>
      </c>
      <c r="AQ38" s="48">
        <f>'2.測定データ貼付け用シート'!AA36</f>
        <v>2904</v>
      </c>
      <c r="AR38" s="41">
        <f>'2.測定データ貼付け用シート'!AK36</f>
        <v>827</v>
      </c>
      <c r="AS38" s="20">
        <f>'2.測定データ貼付け用シート'!AU36</f>
        <v>822</v>
      </c>
      <c r="AT38" s="26">
        <f>'2.測定データ貼付け用シート'!R36</f>
        <v>831</v>
      </c>
      <c r="AU38" s="48">
        <f>'2.測定データ貼付け用シート'!AB36</f>
        <v>818</v>
      </c>
      <c r="AV38" s="41">
        <f>'2.測定データ貼付け用シート'!AL36</f>
        <v>826</v>
      </c>
      <c r="AW38" s="20">
        <f>'2.測定データ貼付け用シート'!AV36</f>
        <v>801</v>
      </c>
      <c r="AX38" s="26">
        <f>'2.測定データ貼付け用シート'!S36</f>
        <v>814</v>
      </c>
      <c r="AY38" s="48">
        <f>'2.測定データ貼付け用シート'!AC36</f>
        <v>820</v>
      </c>
      <c r="AZ38" s="41">
        <f>'2.測定データ貼付け用シート'!AM36</f>
        <v>820</v>
      </c>
      <c r="BA38" s="20">
        <f>'2.測定データ貼付け用シート'!AW36</f>
        <v>805</v>
      </c>
      <c r="BB38" s="26">
        <f>'2.測定データ貼付け用シート'!T36</f>
        <v>841</v>
      </c>
      <c r="BC38" s="48">
        <f>'2.測定データ貼付け用シート'!AD36</f>
        <v>825</v>
      </c>
      <c r="BD38" s="41">
        <f>'2.測定データ貼付け用シート'!AN36</f>
        <v>819</v>
      </c>
      <c r="BE38" s="20">
        <f>'2.測定データ貼付け用シート'!AX36</f>
        <v>814</v>
      </c>
      <c r="BF38" s="26">
        <f>'2.測定データ貼付け用シート'!U36</f>
        <v>810</v>
      </c>
      <c r="BG38" s="48">
        <f>'2.測定データ貼付け用シート'!AE36</f>
        <v>827</v>
      </c>
      <c r="BH38" s="41">
        <f>'2.測定データ貼付け用シート'!AO36</f>
        <v>832</v>
      </c>
      <c r="BI38" s="20">
        <f>'2.測定データ貼付け用シート'!AY36</f>
        <v>818</v>
      </c>
    </row>
    <row r="39" spans="1:61" x14ac:dyDescent="0.15">
      <c r="A39" s="6">
        <v>64</v>
      </c>
      <c r="B39" s="17">
        <f>'2.測定データ貼付け用シート'!B37</f>
        <v>836</v>
      </c>
      <c r="C39" s="18">
        <f>'2.測定データ貼付け用シート'!K37</f>
        <v>847</v>
      </c>
      <c r="D39" s="19">
        <f>'2.測定データ貼付け用シート'!AZ37</f>
        <v>809</v>
      </c>
      <c r="E39" s="20">
        <f>'2.測定データ貼付け用シート'!BI37</f>
        <v>832</v>
      </c>
      <c r="F39" s="24">
        <f>'2.測定データ貼付け用シート'!F37</f>
        <v>838</v>
      </c>
      <c r="G39" s="18">
        <f>'2.測定データ貼付け用シート'!G37</f>
        <v>843</v>
      </c>
      <c r="H39" s="18">
        <f>'2.測定データ貼付け用シート'!BD37</f>
        <v>827</v>
      </c>
      <c r="I39" s="18">
        <f>'2.測定データ貼付け用シート'!BE37</f>
        <v>816</v>
      </c>
      <c r="J39" s="18">
        <f>'2.測定データ貼付け用シート'!E37</f>
        <v>837</v>
      </c>
      <c r="K39" s="18">
        <f>'2.測定データ貼付け用シート'!H37</f>
        <v>823</v>
      </c>
      <c r="L39" s="18">
        <f>'2.測定データ貼付け用シート'!BC37</f>
        <v>821</v>
      </c>
      <c r="M39" s="18">
        <f>'2.測定データ貼付け用シート'!BF37</f>
        <v>808</v>
      </c>
      <c r="N39" s="18">
        <f>'2.測定データ貼付け用シート'!D37</f>
        <v>839</v>
      </c>
      <c r="O39" s="18">
        <f>'2.測定データ貼付け用シート'!I37</f>
        <v>837</v>
      </c>
      <c r="P39" s="18">
        <f>'2.測定データ貼付け用シート'!BB37</f>
        <v>808</v>
      </c>
      <c r="Q39" s="18">
        <f>'2.測定データ貼付け用シート'!BG37</f>
        <v>833</v>
      </c>
      <c r="R39" s="18">
        <f>'2.測定データ貼付け用シート'!C37</f>
        <v>846</v>
      </c>
      <c r="S39" s="18">
        <f>'2.測定データ貼付け用シート'!J37</f>
        <v>835</v>
      </c>
      <c r="T39" s="18">
        <f>'2.測定データ貼付け用シート'!BA37</f>
        <v>826</v>
      </c>
      <c r="U39" s="25">
        <f>'2.測定データ貼付け用シート'!BH37</f>
        <v>829</v>
      </c>
      <c r="V39" s="26">
        <f>'2.測定データ貼付け用シート'!L37</f>
        <v>26727</v>
      </c>
      <c r="W39" s="48">
        <f>'2.測定データ貼付け用シート'!V37</f>
        <v>26646</v>
      </c>
      <c r="X39" s="41">
        <f>'2.測定データ貼付け用シート'!AF37</f>
        <v>20224</v>
      </c>
      <c r="Y39" s="20">
        <f>'2.測定データ貼付け用シート'!AP37</f>
        <v>828</v>
      </c>
      <c r="Z39" s="26">
        <f>'2.測定データ貼付け用シート'!M37</f>
        <v>13706</v>
      </c>
      <c r="AA39" s="48">
        <f>'2.測定データ貼付け用シート'!W37</f>
        <v>867</v>
      </c>
      <c r="AB39" s="41">
        <f>'2.測定データ貼付け用シート'!AG37</f>
        <v>846</v>
      </c>
      <c r="AC39" s="20">
        <f>'2.測定データ貼付け用シート'!AQ37</f>
        <v>816</v>
      </c>
      <c r="AD39" s="26">
        <f>'2.測定データ貼付け用シート'!N37</f>
        <v>26699</v>
      </c>
      <c r="AE39" s="48">
        <f>'2.測定データ貼付け用シート'!X37</f>
        <v>2577</v>
      </c>
      <c r="AF39" s="41">
        <f>'2.測定データ貼付け用シート'!AH37</f>
        <v>851</v>
      </c>
      <c r="AG39" s="20">
        <f>'2.測定データ貼付け用シート'!AR37</f>
        <v>828</v>
      </c>
      <c r="AH39" s="26">
        <f>'2.測定データ貼付け用シート'!O37</f>
        <v>26597</v>
      </c>
      <c r="AI39" s="48">
        <f>'2.測定データ貼付け用シート'!Y37</f>
        <v>27164</v>
      </c>
      <c r="AJ39" s="41">
        <f>'2.測定データ貼付け用シート'!AI37</f>
        <v>20198</v>
      </c>
      <c r="AK39" s="20">
        <f>'2.測定データ貼付け用シート'!AS37</f>
        <v>834</v>
      </c>
      <c r="AL39" s="26">
        <f>'2.測定データ貼付け用シート'!P37</f>
        <v>13703</v>
      </c>
      <c r="AM39" s="48">
        <f>'2.測定データ貼付け用シート'!Z37</f>
        <v>861</v>
      </c>
      <c r="AN39" s="41">
        <f>'2.測定データ貼付け用シート'!AJ37</f>
        <v>842</v>
      </c>
      <c r="AO39" s="20">
        <f>'2.測定データ貼付け用シート'!AT37</f>
        <v>848</v>
      </c>
      <c r="AP39" s="26">
        <f>'2.測定データ貼付け用シート'!Q37</f>
        <v>26414</v>
      </c>
      <c r="AQ39" s="48">
        <f>'2.測定データ貼付け用シート'!AA37</f>
        <v>2438</v>
      </c>
      <c r="AR39" s="41">
        <f>'2.測定データ貼付け用シート'!AK37</f>
        <v>827</v>
      </c>
      <c r="AS39" s="20">
        <f>'2.測定データ貼付け用シート'!AU37</f>
        <v>824</v>
      </c>
      <c r="AT39" s="26">
        <f>'2.測定データ貼付け用シート'!R37</f>
        <v>830</v>
      </c>
      <c r="AU39" s="48">
        <f>'2.測定データ貼付け用シート'!AB37</f>
        <v>819</v>
      </c>
      <c r="AV39" s="41">
        <f>'2.測定データ貼付け用シート'!AL37</f>
        <v>824</v>
      </c>
      <c r="AW39" s="20">
        <f>'2.測定データ貼付け用シート'!AV37</f>
        <v>810</v>
      </c>
      <c r="AX39" s="26">
        <f>'2.測定データ貼付け用シート'!S37</f>
        <v>815</v>
      </c>
      <c r="AY39" s="48">
        <f>'2.測定データ貼付け用シート'!AC37</f>
        <v>819</v>
      </c>
      <c r="AZ39" s="41">
        <f>'2.測定データ貼付け用シート'!AM37</f>
        <v>821</v>
      </c>
      <c r="BA39" s="20">
        <f>'2.測定データ貼付け用シート'!AW37</f>
        <v>803</v>
      </c>
      <c r="BB39" s="26">
        <f>'2.測定データ貼付け用シート'!T37</f>
        <v>840</v>
      </c>
      <c r="BC39" s="48">
        <f>'2.測定データ貼付け用シート'!AD37</f>
        <v>827</v>
      </c>
      <c r="BD39" s="41">
        <f>'2.測定データ貼付け用シート'!AN37</f>
        <v>819</v>
      </c>
      <c r="BE39" s="20">
        <f>'2.測定データ貼付け用シート'!AX37</f>
        <v>818</v>
      </c>
      <c r="BF39" s="26">
        <f>'2.測定データ貼付け用シート'!U37</f>
        <v>813</v>
      </c>
      <c r="BG39" s="48">
        <f>'2.測定データ貼付け用シート'!AE37</f>
        <v>827</v>
      </c>
      <c r="BH39" s="41">
        <f>'2.測定データ貼付け用シート'!AO37</f>
        <v>832</v>
      </c>
      <c r="BI39" s="20">
        <f>'2.測定データ貼付け用シート'!AY37</f>
        <v>817</v>
      </c>
    </row>
    <row r="40" spans="1:61" x14ac:dyDescent="0.15">
      <c r="A40" s="6">
        <v>66</v>
      </c>
      <c r="B40" s="17">
        <f>'2.測定データ貼付け用シート'!B38</f>
        <v>830</v>
      </c>
      <c r="C40" s="18">
        <f>'2.測定データ貼付け用シート'!K38</f>
        <v>846</v>
      </c>
      <c r="D40" s="19">
        <f>'2.測定データ貼付け用シート'!AZ38</f>
        <v>809</v>
      </c>
      <c r="E40" s="20">
        <f>'2.測定データ貼付け用シート'!BI38</f>
        <v>829</v>
      </c>
      <c r="F40" s="24">
        <f>'2.測定データ貼付け用シート'!F38</f>
        <v>838</v>
      </c>
      <c r="G40" s="18">
        <f>'2.測定データ貼付け用シート'!G38</f>
        <v>835</v>
      </c>
      <c r="H40" s="18">
        <f>'2.測定データ貼付け用シート'!BD38</f>
        <v>826</v>
      </c>
      <c r="I40" s="18">
        <f>'2.測定データ貼付け用シート'!BE38</f>
        <v>819</v>
      </c>
      <c r="J40" s="18">
        <f>'2.測定データ貼付け用シート'!E38</f>
        <v>836</v>
      </c>
      <c r="K40" s="18">
        <f>'2.測定データ貼付け用シート'!H38</f>
        <v>823</v>
      </c>
      <c r="L40" s="18">
        <f>'2.測定データ貼付け用シート'!BC38</f>
        <v>819</v>
      </c>
      <c r="M40" s="18">
        <f>'2.測定データ貼付け用シート'!BF38</f>
        <v>804</v>
      </c>
      <c r="N40" s="18">
        <f>'2.測定データ貼付け用シート'!D38</f>
        <v>831</v>
      </c>
      <c r="O40" s="18">
        <f>'2.測定データ貼付け用シート'!I38</f>
        <v>837</v>
      </c>
      <c r="P40" s="18">
        <f>'2.測定データ貼付け用シート'!BB38</f>
        <v>804</v>
      </c>
      <c r="Q40" s="18">
        <f>'2.測定データ貼付け用シート'!BG38</f>
        <v>828</v>
      </c>
      <c r="R40" s="18">
        <f>'2.測定データ貼付け用シート'!C38</f>
        <v>841</v>
      </c>
      <c r="S40" s="18">
        <f>'2.測定データ貼付け用シート'!J38</f>
        <v>834</v>
      </c>
      <c r="T40" s="18">
        <f>'2.測定データ貼付け用シート'!BA38</f>
        <v>822</v>
      </c>
      <c r="U40" s="25">
        <f>'2.測定データ貼付け用シート'!BH38</f>
        <v>833</v>
      </c>
      <c r="V40" s="26">
        <f>'2.測定データ貼付け用シート'!L38</f>
        <v>26683</v>
      </c>
      <c r="W40" s="48">
        <f>'2.測定データ貼付け用シート'!V38</f>
        <v>26647</v>
      </c>
      <c r="X40" s="41">
        <f>'2.測定データ貼付け用シート'!AF38</f>
        <v>18666</v>
      </c>
      <c r="Y40" s="20">
        <f>'2.測定データ貼付け用シート'!AP38</f>
        <v>825</v>
      </c>
      <c r="Z40" s="26">
        <f>'2.測定データ貼付け用シート'!M38</f>
        <v>13087</v>
      </c>
      <c r="AA40" s="48">
        <f>'2.測定データ貼付け用シート'!W38</f>
        <v>864</v>
      </c>
      <c r="AB40" s="41">
        <f>'2.測定データ貼付け用シート'!AG38</f>
        <v>844</v>
      </c>
      <c r="AC40" s="20">
        <f>'2.測定データ貼付け用シート'!AQ38</f>
        <v>817</v>
      </c>
      <c r="AD40" s="26">
        <f>'2.測定データ貼付け用シート'!N38</f>
        <v>26699</v>
      </c>
      <c r="AE40" s="48">
        <f>'2.測定データ貼付け用シート'!X38</f>
        <v>2180</v>
      </c>
      <c r="AF40" s="41">
        <f>'2.測定データ貼付け用シート'!AH38</f>
        <v>844</v>
      </c>
      <c r="AG40" s="20">
        <f>'2.測定データ貼付け用シート'!AR38</f>
        <v>823</v>
      </c>
      <c r="AH40" s="26">
        <f>'2.測定データ貼付け用シート'!O38</f>
        <v>26603</v>
      </c>
      <c r="AI40" s="48">
        <f>'2.測定データ貼付け用シート'!Y38</f>
        <v>27207</v>
      </c>
      <c r="AJ40" s="41">
        <f>'2.測定データ貼付け用シート'!AI38</f>
        <v>18554</v>
      </c>
      <c r="AK40" s="20">
        <f>'2.測定データ貼付け用シート'!AS38</f>
        <v>831</v>
      </c>
      <c r="AL40" s="26">
        <f>'2.測定データ貼付け用シート'!P38</f>
        <v>13061</v>
      </c>
      <c r="AM40" s="48">
        <f>'2.測定データ貼付け用シート'!Z38</f>
        <v>854</v>
      </c>
      <c r="AN40" s="41">
        <f>'2.測定データ貼付け用シート'!AJ38</f>
        <v>843</v>
      </c>
      <c r="AO40" s="20">
        <f>'2.測定データ貼付け用シート'!AT38</f>
        <v>846</v>
      </c>
      <c r="AP40" s="26">
        <f>'2.測定データ貼付け用シート'!Q38</f>
        <v>26409</v>
      </c>
      <c r="AQ40" s="48">
        <f>'2.測定データ貼付け用シート'!AA38</f>
        <v>2058</v>
      </c>
      <c r="AR40" s="41">
        <f>'2.測定データ貼付け用シート'!AK38</f>
        <v>826</v>
      </c>
      <c r="AS40" s="20">
        <f>'2.測定データ貼付け用シート'!AU38</f>
        <v>821</v>
      </c>
      <c r="AT40" s="26">
        <f>'2.測定データ貼付け用シート'!R38</f>
        <v>830</v>
      </c>
      <c r="AU40" s="48">
        <f>'2.測定データ貼付け用シート'!AB38</f>
        <v>815</v>
      </c>
      <c r="AV40" s="41">
        <f>'2.測定データ貼付け用シート'!AL38</f>
        <v>823</v>
      </c>
      <c r="AW40" s="20">
        <f>'2.測定データ貼付け用シート'!AV38</f>
        <v>807</v>
      </c>
      <c r="AX40" s="26">
        <f>'2.測定データ貼付け用シート'!S38</f>
        <v>809</v>
      </c>
      <c r="AY40" s="48">
        <f>'2.測定データ貼付け用シート'!AC38</f>
        <v>820</v>
      </c>
      <c r="AZ40" s="41">
        <f>'2.測定データ貼付け用シート'!AM38</f>
        <v>821</v>
      </c>
      <c r="BA40" s="20">
        <f>'2.測定データ貼付け用シート'!AW38</f>
        <v>805</v>
      </c>
      <c r="BB40" s="26">
        <f>'2.測定データ貼付け用シート'!T38</f>
        <v>834</v>
      </c>
      <c r="BC40" s="48">
        <f>'2.測定データ貼付け用シート'!AD38</f>
        <v>826</v>
      </c>
      <c r="BD40" s="41">
        <f>'2.測定データ貼付け用シート'!AN38</f>
        <v>818</v>
      </c>
      <c r="BE40" s="20">
        <f>'2.測定データ貼付け用シート'!AX38</f>
        <v>814</v>
      </c>
      <c r="BF40" s="26">
        <f>'2.測定データ貼付け用シート'!U38</f>
        <v>812</v>
      </c>
      <c r="BG40" s="48">
        <f>'2.測定データ貼付け用シート'!AE38</f>
        <v>827</v>
      </c>
      <c r="BH40" s="41">
        <f>'2.測定データ貼付け用シート'!AO38</f>
        <v>828</v>
      </c>
      <c r="BI40" s="20">
        <f>'2.測定データ貼付け用シート'!AY38</f>
        <v>814</v>
      </c>
    </row>
    <row r="41" spans="1:61" x14ac:dyDescent="0.15">
      <c r="A41" s="6">
        <v>68</v>
      </c>
      <c r="B41" s="17">
        <f>'2.測定データ貼付け用シート'!B39</f>
        <v>830</v>
      </c>
      <c r="C41" s="18">
        <f>'2.測定データ貼付け用シート'!K39</f>
        <v>844</v>
      </c>
      <c r="D41" s="19">
        <f>'2.測定データ貼付け用シート'!AZ39</f>
        <v>804</v>
      </c>
      <c r="E41" s="20">
        <f>'2.測定データ貼付け用シート'!BI39</f>
        <v>831</v>
      </c>
      <c r="F41" s="24">
        <f>'2.測定データ貼付け用シート'!F39</f>
        <v>833</v>
      </c>
      <c r="G41" s="18">
        <f>'2.測定データ貼付け用シート'!G39</f>
        <v>838</v>
      </c>
      <c r="H41" s="18">
        <f>'2.測定データ貼付け用シート'!BD39</f>
        <v>832</v>
      </c>
      <c r="I41" s="18">
        <f>'2.測定データ貼付け用シート'!BE39</f>
        <v>817</v>
      </c>
      <c r="J41" s="18">
        <f>'2.測定データ貼付け用シート'!E39</f>
        <v>834</v>
      </c>
      <c r="K41" s="18">
        <f>'2.測定データ貼付け用シート'!H39</f>
        <v>821</v>
      </c>
      <c r="L41" s="18">
        <f>'2.測定データ貼付け用シート'!BC39</f>
        <v>817</v>
      </c>
      <c r="M41" s="18">
        <f>'2.測定データ貼付け用シート'!BF39</f>
        <v>806</v>
      </c>
      <c r="N41" s="18">
        <f>'2.測定データ貼付け用シート'!D39</f>
        <v>828</v>
      </c>
      <c r="O41" s="18">
        <f>'2.測定データ貼付け用シート'!I39</f>
        <v>830</v>
      </c>
      <c r="P41" s="18">
        <f>'2.測定データ貼付け用シート'!BB39</f>
        <v>810</v>
      </c>
      <c r="Q41" s="18">
        <f>'2.測定データ貼付け用シート'!BG39</f>
        <v>832</v>
      </c>
      <c r="R41" s="18">
        <f>'2.測定データ貼付け用シート'!C39</f>
        <v>842</v>
      </c>
      <c r="S41" s="18">
        <f>'2.測定データ貼付け用シート'!J39</f>
        <v>832</v>
      </c>
      <c r="T41" s="18">
        <f>'2.測定データ貼付け用シート'!BA39</f>
        <v>818</v>
      </c>
      <c r="U41" s="25">
        <f>'2.測定データ貼付け用シート'!BH39</f>
        <v>828</v>
      </c>
      <c r="V41" s="26">
        <f>'2.測定データ貼付け用シート'!L39</f>
        <v>26700</v>
      </c>
      <c r="W41" s="48">
        <f>'2.測定データ貼付け用シート'!V39</f>
        <v>26601</v>
      </c>
      <c r="X41" s="41">
        <f>'2.測定データ貼付け用シート'!AF39</f>
        <v>16936</v>
      </c>
      <c r="Y41" s="20">
        <f>'2.測定データ貼付け用シート'!AP39</f>
        <v>819</v>
      </c>
      <c r="Z41" s="26">
        <f>'2.測定データ貼付け用シート'!M39</f>
        <v>12521</v>
      </c>
      <c r="AA41" s="48">
        <f>'2.測定データ貼付け用シート'!W39</f>
        <v>855</v>
      </c>
      <c r="AB41" s="41">
        <f>'2.測定データ貼付け用シート'!AG39</f>
        <v>842</v>
      </c>
      <c r="AC41" s="20">
        <f>'2.測定データ貼付け用シート'!AQ39</f>
        <v>816</v>
      </c>
      <c r="AD41" s="26">
        <f>'2.測定データ貼付け用シート'!N39</f>
        <v>26719</v>
      </c>
      <c r="AE41" s="48">
        <f>'2.測定データ貼付け用シート'!X39</f>
        <v>1857</v>
      </c>
      <c r="AF41" s="41">
        <f>'2.測定データ貼付け用シート'!AH39</f>
        <v>846</v>
      </c>
      <c r="AG41" s="20">
        <f>'2.測定データ貼付け用シート'!AR39</f>
        <v>822</v>
      </c>
      <c r="AH41" s="26">
        <f>'2.測定データ貼付け用シート'!O39</f>
        <v>26622</v>
      </c>
      <c r="AI41" s="48">
        <f>'2.測定データ貼付け用シート'!Y39</f>
        <v>27176</v>
      </c>
      <c r="AJ41" s="41">
        <f>'2.測定データ貼付け用シート'!AI39</f>
        <v>16764</v>
      </c>
      <c r="AK41" s="20">
        <f>'2.測定データ貼付け用シート'!AS39</f>
        <v>826</v>
      </c>
      <c r="AL41" s="26">
        <f>'2.測定データ貼付け用シート'!P39</f>
        <v>12475</v>
      </c>
      <c r="AM41" s="48">
        <f>'2.測定データ貼付け用シート'!Z39</f>
        <v>856</v>
      </c>
      <c r="AN41" s="41">
        <f>'2.測定データ貼付け用シート'!AJ39</f>
        <v>840</v>
      </c>
      <c r="AO41" s="20">
        <f>'2.測定データ貼付け用シート'!AT39</f>
        <v>835</v>
      </c>
      <c r="AP41" s="26">
        <f>'2.測定データ貼付け用シート'!Q39</f>
        <v>26367</v>
      </c>
      <c r="AQ41" s="48">
        <f>'2.測定データ貼付け用シート'!AA39</f>
        <v>1746</v>
      </c>
      <c r="AR41" s="41">
        <f>'2.測定データ貼付け用シート'!AK39</f>
        <v>820</v>
      </c>
      <c r="AS41" s="20">
        <f>'2.測定データ貼付け用シート'!AU39</f>
        <v>815</v>
      </c>
      <c r="AT41" s="26">
        <f>'2.測定データ貼付け用シート'!R39</f>
        <v>826</v>
      </c>
      <c r="AU41" s="48">
        <f>'2.測定データ貼付け用シート'!AB39</f>
        <v>816</v>
      </c>
      <c r="AV41" s="41">
        <f>'2.測定データ貼付け用シート'!AL39</f>
        <v>825</v>
      </c>
      <c r="AW41" s="20">
        <f>'2.測定データ貼付け用シート'!AV39</f>
        <v>809</v>
      </c>
      <c r="AX41" s="26">
        <f>'2.測定データ貼付け用シート'!S39</f>
        <v>814</v>
      </c>
      <c r="AY41" s="48">
        <f>'2.測定データ貼付け用シート'!AC39</f>
        <v>821</v>
      </c>
      <c r="AZ41" s="41">
        <f>'2.測定データ貼付け用シート'!AM39</f>
        <v>817</v>
      </c>
      <c r="BA41" s="20">
        <f>'2.測定データ貼付け用シート'!AW39</f>
        <v>799</v>
      </c>
      <c r="BB41" s="26">
        <f>'2.測定データ貼付け用シート'!T39</f>
        <v>839</v>
      </c>
      <c r="BC41" s="48">
        <f>'2.測定データ貼付け用シート'!AD39</f>
        <v>819</v>
      </c>
      <c r="BD41" s="41">
        <f>'2.測定データ貼付け用シート'!AN39</f>
        <v>818</v>
      </c>
      <c r="BE41" s="20">
        <f>'2.測定データ貼付け用シート'!AX39</f>
        <v>815</v>
      </c>
      <c r="BF41" s="26">
        <f>'2.測定データ貼付け用シート'!U39</f>
        <v>815</v>
      </c>
      <c r="BG41" s="48">
        <f>'2.測定データ貼付け用シート'!AE39</f>
        <v>821</v>
      </c>
      <c r="BH41" s="41">
        <f>'2.測定データ貼付け用シート'!AO39</f>
        <v>830</v>
      </c>
      <c r="BI41" s="20">
        <f>'2.測定データ貼付け用シート'!AY39</f>
        <v>814</v>
      </c>
    </row>
    <row r="42" spans="1:61" x14ac:dyDescent="0.15">
      <c r="A42" s="6">
        <v>70</v>
      </c>
      <c r="B42" s="17">
        <f>'2.測定データ貼付け用シート'!B40</f>
        <v>827</v>
      </c>
      <c r="C42" s="18">
        <f>'2.測定データ貼付け用シート'!K40</f>
        <v>844</v>
      </c>
      <c r="D42" s="19">
        <f>'2.測定データ貼付け用シート'!AZ40</f>
        <v>805</v>
      </c>
      <c r="E42" s="20">
        <f>'2.測定データ貼付け用シート'!BI40</f>
        <v>832</v>
      </c>
      <c r="F42" s="24">
        <f>'2.測定データ貼付け用シート'!F40</f>
        <v>833</v>
      </c>
      <c r="G42" s="18">
        <f>'2.測定データ貼付け用シート'!G40</f>
        <v>836</v>
      </c>
      <c r="H42" s="18">
        <f>'2.測定データ貼付け用シート'!BD40</f>
        <v>828</v>
      </c>
      <c r="I42" s="18">
        <f>'2.測定データ貼付け用シート'!BE40</f>
        <v>813</v>
      </c>
      <c r="J42" s="18">
        <f>'2.測定データ貼付け用シート'!E40</f>
        <v>836</v>
      </c>
      <c r="K42" s="18">
        <f>'2.測定データ貼付け用シート'!H40</f>
        <v>819</v>
      </c>
      <c r="L42" s="18">
        <f>'2.測定データ貼付け用シート'!BC40</f>
        <v>814</v>
      </c>
      <c r="M42" s="18">
        <f>'2.測定データ貼付け用シート'!BF40</f>
        <v>809</v>
      </c>
      <c r="N42" s="18">
        <f>'2.測定データ貼付け用シート'!D40</f>
        <v>833</v>
      </c>
      <c r="O42" s="18">
        <f>'2.測定データ貼付け用シート'!I40</f>
        <v>834</v>
      </c>
      <c r="P42" s="18">
        <f>'2.測定データ貼付け用シート'!BB40</f>
        <v>808</v>
      </c>
      <c r="Q42" s="18">
        <f>'2.測定データ貼付け用シート'!BG40</f>
        <v>819</v>
      </c>
      <c r="R42" s="18">
        <f>'2.測定データ貼付け用シート'!C40</f>
        <v>835</v>
      </c>
      <c r="S42" s="18">
        <f>'2.測定データ貼付け用シート'!J40</f>
        <v>830</v>
      </c>
      <c r="T42" s="18">
        <f>'2.測定データ貼付け用シート'!BA40</f>
        <v>816</v>
      </c>
      <c r="U42" s="25">
        <f>'2.測定データ貼付け用シート'!BH40</f>
        <v>827</v>
      </c>
      <c r="V42" s="26">
        <f>'2.測定データ貼付け用シート'!L40</f>
        <v>26746</v>
      </c>
      <c r="W42" s="48">
        <f>'2.測定データ貼付け用シート'!V40</f>
        <v>26577</v>
      </c>
      <c r="X42" s="41">
        <f>'2.測定データ貼付け用シート'!AF40</f>
        <v>15078</v>
      </c>
      <c r="Y42" s="20">
        <f>'2.測定データ貼付け用シート'!AP40</f>
        <v>818</v>
      </c>
      <c r="Z42" s="26">
        <f>'2.測定データ貼付け用シート'!M40</f>
        <v>11935</v>
      </c>
      <c r="AA42" s="48">
        <f>'2.測定データ貼付け用シート'!W40</f>
        <v>856</v>
      </c>
      <c r="AB42" s="41">
        <f>'2.測定データ貼付け用シート'!AG40</f>
        <v>839</v>
      </c>
      <c r="AC42" s="20">
        <f>'2.測定データ貼付け用シート'!AQ40</f>
        <v>814</v>
      </c>
      <c r="AD42" s="26">
        <f>'2.測定データ貼付け用シート'!N40</f>
        <v>26648</v>
      </c>
      <c r="AE42" s="48">
        <f>'2.測定データ貼付け用シート'!X40</f>
        <v>1616</v>
      </c>
      <c r="AF42" s="41">
        <f>'2.測定データ貼付け用シート'!AH40</f>
        <v>838</v>
      </c>
      <c r="AG42" s="20">
        <f>'2.測定データ貼付け用シート'!AR40</f>
        <v>819</v>
      </c>
      <c r="AH42" s="26">
        <f>'2.測定データ貼付け用シート'!O40</f>
        <v>26566</v>
      </c>
      <c r="AI42" s="48">
        <f>'2.測定データ貼付け用シート'!Y40</f>
        <v>27136</v>
      </c>
      <c r="AJ42" s="41">
        <f>'2.測定データ貼付け用シート'!AI40</f>
        <v>14826</v>
      </c>
      <c r="AK42" s="20">
        <f>'2.測定データ貼付け用シート'!AS40</f>
        <v>830</v>
      </c>
      <c r="AL42" s="26">
        <f>'2.測定データ貼付け用シート'!P40</f>
        <v>11875</v>
      </c>
      <c r="AM42" s="48">
        <f>'2.測定データ貼付け用シート'!Z40</f>
        <v>850</v>
      </c>
      <c r="AN42" s="41">
        <f>'2.測定データ貼付け用シート'!AJ40</f>
        <v>842</v>
      </c>
      <c r="AO42" s="20">
        <f>'2.測定データ貼付け用シート'!AT40</f>
        <v>844</v>
      </c>
      <c r="AP42" s="26">
        <f>'2.測定データ貼付け用シート'!Q40</f>
        <v>26361</v>
      </c>
      <c r="AQ42" s="48">
        <f>'2.測定データ貼付け用シート'!AA40</f>
        <v>1510</v>
      </c>
      <c r="AR42" s="41">
        <f>'2.測定データ貼付け用シート'!AK40</f>
        <v>823</v>
      </c>
      <c r="AS42" s="20">
        <f>'2.測定データ貼付け用シート'!AU40</f>
        <v>822</v>
      </c>
      <c r="AT42" s="26">
        <f>'2.測定データ貼付け用シート'!R40</f>
        <v>827</v>
      </c>
      <c r="AU42" s="48">
        <f>'2.測定データ貼付け用シート'!AB40</f>
        <v>820</v>
      </c>
      <c r="AV42" s="41">
        <f>'2.測定データ貼付け用シート'!AL40</f>
        <v>822</v>
      </c>
      <c r="AW42" s="20">
        <f>'2.測定データ貼付け用シート'!AV40</f>
        <v>801</v>
      </c>
      <c r="AX42" s="26">
        <f>'2.測定データ貼付け用シート'!S40</f>
        <v>812</v>
      </c>
      <c r="AY42" s="48">
        <f>'2.測定データ貼付け用シート'!AC40</f>
        <v>817</v>
      </c>
      <c r="AZ42" s="41">
        <f>'2.測定データ貼付け用シート'!AM40</f>
        <v>820</v>
      </c>
      <c r="BA42" s="20">
        <f>'2.測定データ貼付け用シート'!AW40</f>
        <v>802</v>
      </c>
      <c r="BB42" s="26">
        <f>'2.測定データ貼付け用シート'!T40</f>
        <v>837</v>
      </c>
      <c r="BC42" s="48">
        <f>'2.測定データ貼付け用シート'!AD40</f>
        <v>822</v>
      </c>
      <c r="BD42" s="41">
        <f>'2.測定データ貼付け用シート'!AN40</f>
        <v>820</v>
      </c>
      <c r="BE42" s="20">
        <f>'2.測定データ貼付け用シート'!AX40</f>
        <v>810</v>
      </c>
      <c r="BF42" s="26">
        <f>'2.測定データ貼付け用シート'!U40</f>
        <v>813</v>
      </c>
      <c r="BG42" s="48">
        <f>'2.測定データ貼付け用シート'!AE40</f>
        <v>821</v>
      </c>
      <c r="BH42" s="41">
        <f>'2.測定データ貼付け用シート'!AO40</f>
        <v>825</v>
      </c>
      <c r="BI42" s="20">
        <f>'2.測定データ貼付け用シート'!AY40</f>
        <v>811</v>
      </c>
    </row>
    <row r="43" spans="1:61" x14ac:dyDescent="0.15">
      <c r="A43" s="6">
        <v>72</v>
      </c>
      <c r="B43" s="17">
        <f>'2.測定データ貼付け用シート'!B41</f>
        <v>830</v>
      </c>
      <c r="C43" s="18">
        <f>'2.測定データ貼付け用シート'!K41</f>
        <v>838</v>
      </c>
      <c r="D43" s="19">
        <f>'2.測定データ貼付け用シート'!AZ41</f>
        <v>803</v>
      </c>
      <c r="E43" s="20">
        <f>'2.測定データ貼付け用シート'!BI41</f>
        <v>831</v>
      </c>
      <c r="F43" s="24">
        <f>'2.測定データ貼付け用シート'!F41</f>
        <v>829</v>
      </c>
      <c r="G43" s="18">
        <f>'2.測定データ貼付け用シート'!G41</f>
        <v>839</v>
      </c>
      <c r="H43" s="18">
        <f>'2.測定データ貼付け用シート'!BD41</f>
        <v>820</v>
      </c>
      <c r="I43" s="18">
        <f>'2.測定データ貼付け用シート'!BE41</f>
        <v>813</v>
      </c>
      <c r="J43" s="18">
        <f>'2.測定データ貼付け用シート'!E41</f>
        <v>832</v>
      </c>
      <c r="K43" s="18">
        <f>'2.測定データ貼付け用シート'!H41</f>
        <v>817</v>
      </c>
      <c r="L43" s="18">
        <f>'2.測定データ貼付け用シート'!BC41</f>
        <v>816</v>
      </c>
      <c r="M43" s="18">
        <f>'2.測定データ貼付け用シート'!BF41</f>
        <v>806</v>
      </c>
      <c r="N43" s="18">
        <f>'2.測定データ貼付け用シート'!D41</f>
        <v>832</v>
      </c>
      <c r="O43" s="18">
        <f>'2.測定データ貼付け用シート'!I41</f>
        <v>830</v>
      </c>
      <c r="P43" s="18">
        <f>'2.測定データ貼付け用シート'!BB41</f>
        <v>806</v>
      </c>
      <c r="Q43" s="18">
        <f>'2.測定データ貼付け用シート'!BG41</f>
        <v>823</v>
      </c>
      <c r="R43" s="18">
        <f>'2.測定データ貼付け用シート'!C41</f>
        <v>836</v>
      </c>
      <c r="S43" s="18">
        <f>'2.測定データ貼付け用シート'!J41</f>
        <v>828</v>
      </c>
      <c r="T43" s="18">
        <f>'2.測定データ貼付け用シート'!BA41</f>
        <v>823</v>
      </c>
      <c r="U43" s="25">
        <f>'2.測定データ貼付け用シート'!BH41</f>
        <v>827</v>
      </c>
      <c r="V43" s="26">
        <f>'2.測定データ貼付け用シート'!L41</f>
        <v>26677</v>
      </c>
      <c r="W43" s="48">
        <f>'2.測定データ貼付け用シート'!V41</f>
        <v>26632</v>
      </c>
      <c r="X43" s="41">
        <f>'2.測定データ貼付け用シート'!AF41</f>
        <v>13151</v>
      </c>
      <c r="Y43" s="20">
        <f>'2.測定データ貼付け用シート'!AP41</f>
        <v>811</v>
      </c>
      <c r="Z43" s="26">
        <f>'2.測定データ貼付け用シート'!M41</f>
        <v>11325</v>
      </c>
      <c r="AA43" s="48">
        <f>'2.測定データ貼付け用シート'!W41</f>
        <v>852</v>
      </c>
      <c r="AB43" s="41">
        <f>'2.測定データ貼付け用シート'!AG41</f>
        <v>835</v>
      </c>
      <c r="AC43" s="20">
        <f>'2.測定データ貼付け用シート'!AQ41</f>
        <v>811</v>
      </c>
      <c r="AD43" s="26">
        <f>'2.測定データ貼付け用シート'!N41</f>
        <v>26642</v>
      </c>
      <c r="AE43" s="48">
        <f>'2.測定データ貼付け用シート'!X41</f>
        <v>1409</v>
      </c>
      <c r="AF43" s="41">
        <f>'2.測定データ貼付け用シート'!AH41</f>
        <v>838</v>
      </c>
      <c r="AG43" s="20">
        <f>'2.測定データ貼付け用シート'!AR41</f>
        <v>816</v>
      </c>
      <c r="AH43" s="26">
        <f>'2.測定データ貼付け用シート'!O41</f>
        <v>26561</v>
      </c>
      <c r="AI43" s="48">
        <f>'2.測定データ貼付け用シート'!Y41</f>
        <v>27132</v>
      </c>
      <c r="AJ43" s="41">
        <f>'2.測定データ貼付け用シート'!AI41</f>
        <v>12767</v>
      </c>
      <c r="AK43" s="20">
        <f>'2.測定データ貼付け用シート'!AS41</f>
        <v>826</v>
      </c>
      <c r="AL43" s="26">
        <f>'2.測定データ貼付け用シート'!P41</f>
        <v>11295</v>
      </c>
      <c r="AM43" s="48">
        <f>'2.測定データ貼付け用シート'!Z41</f>
        <v>847</v>
      </c>
      <c r="AN43" s="41">
        <f>'2.測定データ貼付け用シート'!AJ41</f>
        <v>839</v>
      </c>
      <c r="AO43" s="20">
        <f>'2.測定データ貼付け用シート'!AT41</f>
        <v>840</v>
      </c>
      <c r="AP43" s="26">
        <f>'2.測定データ貼付け用シート'!Q41</f>
        <v>26350</v>
      </c>
      <c r="AQ43" s="48">
        <f>'2.測定データ貼付け用シート'!AA41</f>
        <v>1330</v>
      </c>
      <c r="AR43" s="41">
        <f>'2.測定データ貼付け用シート'!AK41</f>
        <v>815</v>
      </c>
      <c r="AS43" s="20">
        <f>'2.測定データ貼付け用シート'!AU41</f>
        <v>819</v>
      </c>
      <c r="AT43" s="26">
        <f>'2.測定データ貼付け用シート'!R41</f>
        <v>827</v>
      </c>
      <c r="AU43" s="48">
        <f>'2.測定データ貼付け用シート'!AB41</f>
        <v>807</v>
      </c>
      <c r="AV43" s="41">
        <f>'2.測定データ貼付け用シート'!AL41</f>
        <v>822</v>
      </c>
      <c r="AW43" s="20">
        <f>'2.測定データ貼付け用シート'!AV41</f>
        <v>806</v>
      </c>
      <c r="AX43" s="26">
        <f>'2.測定データ貼付け用シート'!S41</f>
        <v>807</v>
      </c>
      <c r="AY43" s="48">
        <f>'2.測定データ貼付け用シート'!AC41</f>
        <v>815</v>
      </c>
      <c r="AZ43" s="41">
        <f>'2.測定データ貼付け用シート'!AM41</f>
        <v>822</v>
      </c>
      <c r="BA43" s="20">
        <f>'2.測定データ貼付け用シート'!AW41</f>
        <v>799</v>
      </c>
      <c r="BB43" s="26">
        <f>'2.測定データ貼付け用シート'!T41</f>
        <v>833</v>
      </c>
      <c r="BC43" s="48">
        <f>'2.測定データ貼付け用シート'!AD41</f>
        <v>823</v>
      </c>
      <c r="BD43" s="41">
        <f>'2.測定データ貼付け用シート'!AN41</f>
        <v>819</v>
      </c>
      <c r="BE43" s="20">
        <f>'2.測定データ貼付け用シート'!AX41</f>
        <v>812</v>
      </c>
      <c r="BF43" s="26">
        <f>'2.測定データ貼付け用シート'!U41</f>
        <v>812</v>
      </c>
      <c r="BG43" s="48">
        <f>'2.測定データ貼付け用シート'!AE41</f>
        <v>820</v>
      </c>
      <c r="BH43" s="41">
        <f>'2.測定データ貼付け用シート'!AO41</f>
        <v>827</v>
      </c>
      <c r="BI43" s="20">
        <f>'2.測定データ貼付け用シート'!AY41</f>
        <v>812</v>
      </c>
    </row>
    <row r="44" spans="1:61" x14ac:dyDescent="0.15">
      <c r="A44" s="6">
        <v>74</v>
      </c>
      <c r="B44" s="17">
        <f>'2.測定データ貼付け用シート'!B42</f>
        <v>827</v>
      </c>
      <c r="C44" s="18">
        <f>'2.測定データ貼付け用シート'!K42</f>
        <v>841</v>
      </c>
      <c r="D44" s="19">
        <f>'2.測定データ貼付け用シート'!AZ42</f>
        <v>806</v>
      </c>
      <c r="E44" s="20">
        <f>'2.測定データ貼付け用シート'!BI42</f>
        <v>827</v>
      </c>
      <c r="F44" s="24">
        <f>'2.測定データ貼付け用シート'!F42</f>
        <v>826</v>
      </c>
      <c r="G44" s="18">
        <f>'2.測定データ貼付け用シート'!G42</f>
        <v>838</v>
      </c>
      <c r="H44" s="18">
        <f>'2.測定データ貼付け用シート'!BD42</f>
        <v>818</v>
      </c>
      <c r="I44" s="18">
        <f>'2.測定データ貼付け用シート'!BE42</f>
        <v>814</v>
      </c>
      <c r="J44" s="18">
        <f>'2.測定データ貼付け用シート'!E42</f>
        <v>833</v>
      </c>
      <c r="K44" s="18">
        <f>'2.測定データ貼付け用シート'!H42</f>
        <v>820</v>
      </c>
      <c r="L44" s="18">
        <f>'2.測定データ貼付け用シート'!BC42</f>
        <v>813</v>
      </c>
      <c r="M44" s="18">
        <f>'2.測定データ貼付け用シート'!BF42</f>
        <v>808</v>
      </c>
      <c r="N44" s="18">
        <f>'2.測定データ貼付け用シート'!D42</f>
        <v>824</v>
      </c>
      <c r="O44" s="18">
        <f>'2.測定データ貼付け用シート'!I42</f>
        <v>833</v>
      </c>
      <c r="P44" s="18">
        <f>'2.測定データ貼付け用シート'!BB42</f>
        <v>802</v>
      </c>
      <c r="Q44" s="18">
        <f>'2.測定データ貼付け用シート'!BG42</f>
        <v>825</v>
      </c>
      <c r="R44" s="18">
        <f>'2.測定データ貼付け用シート'!C42</f>
        <v>840</v>
      </c>
      <c r="S44" s="18">
        <f>'2.測定データ貼付け用シート'!J42</f>
        <v>834</v>
      </c>
      <c r="T44" s="18">
        <f>'2.測定データ貼付け用シート'!BA42</f>
        <v>814</v>
      </c>
      <c r="U44" s="25">
        <f>'2.測定データ貼付け用シート'!BH42</f>
        <v>828</v>
      </c>
      <c r="V44" s="26">
        <f>'2.測定データ貼付け用シート'!L42</f>
        <v>26668</v>
      </c>
      <c r="W44" s="48">
        <f>'2.測定データ貼付け用シート'!V42</f>
        <v>26590</v>
      </c>
      <c r="X44" s="41">
        <f>'2.測定データ貼付け用シート'!AF42</f>
        <v>11121</v>
      </c>
      <c r="Y44" s="20">
        <f>'2.測定データ貼付け用シート'!AP42</f>
        <v>817</v>
      </c>
      <c r="Z44" s="26">
        <f>'2.測定データ貼付け用シート'!M42</f>
        <v>10795</v>
      </c>
      <c r="AA44" s="48">
        <f>'2.測定データ貼付け用シート'!W42</f>
        <v>849</v>
      </c>
      <c r="AB44" s="41">
        <f>'2.測定データ貼付け用シート'!AG42</f>
        <v>836</v>
      </c>
      <c r="AC44" s="20">
        <f>'2.測定データ貼付け用シート'!AQ42</f>
        <v>805</v>
      </c>
      <c r="AD44" s="26">
        <f>'2.測定データ貼付け用シート'!N42</f>
        <v>26622</v>
      </c>
      <c r="AE44" s="48">
        <f>'2.測定データ貼付け用シート'!X42</f>
        <v>1264</v>
      </c>
      <c r="AF44" s="41">
        <f>'2.測定データ貼付け用シート'!AH42</f>
        <v>834</v>
      </c>
      <c r="AG44" s="20">
        <f>'2.測定データ貼付け用シート'!AR42</f>
        <v>821</v>
      </c>
      <c r="AH44" s="26">
        <f>'2.測定データ貼付け用シート'!O42</f>
        <v>26574</v>
      </c>
      <c r="AI44" s="48">
        <f>'2.測定データ貼付け用シート'!Y42</f>
        <v>27142</v>
      </c>
      <c r="AJ44" s="41">
        <f>'2.測定データ貼付け用シート'!AI42</f>
        <v>10702</v>
      </c>
      <c r="AK44" s="20">
        <f>'2.測定データ貼付け用シート'!AS42</f>
        <v>820</v>
      </c>
      <c r="AL44" s="26">
        <f>'2.測定データ貼付け用シート'!P42</f>
        <v>10759</v>
      </c>
      <c r="AM44" s="48">
        <f>'2.測定データ貼付け用シート'!Z42</f>
        <v>846</v>
      </c>
      <c r="AN44" s="41">
        <f>'2.測定データ貼付け用シート'!AJ42</f>
        <v>831</v>
      </c>
      <c r="AO44" s="20">
        <f>'2.測定データ貼付け用シート'!AT42</f>
        <v>840</v>
      </c>
      <c r="AP44" s="26">
        <f>'2.測定データ貼付け用シート'!Q42</f>
        <v>26355</v>
      </c>
      <c r="AQ44" s="48">
        <f>'2.測定データ貼付け用シート'!AA42</f>
        <v>1191</v>
      </c>
      <c r="AR44" s="41">
        <f>'2.測定データ貼付け用シート'!AK42</f>
        <v>821</v>
      </c>
      <c r="AS44" s="20">
        <f>'2.測定データ貼付け用シート'!AU42</f>
        <v>820</v>
      </c>
      <c r="AT44" s="26">
        <f>'2.測定データ貼付け用シート'!R42</f>
        <v>831</v>
      </c>
      <c r="AU44" s="48">
        <f>'2.測定データ貼付け用シート'!AB42</f>
        <v>817</v>
      </c>
      <c r="AV44" s="41">
        <f>'2.測定データ貼付け用シート'!AL42</f>
        <v>819</v>
      </c>
      <c r="AW44" s="20">
        <f>'2.測定データ貼付け用シート'!AV42</f>
        <v>802</v>
      </c>
      <c r="AX44" s="26">
        <f>'2.測定データ貼付け用シート'!S42</f>
        <v>812</v>
      </c>
      <c r="AY44" s="48">
        <f>'2.測定データ貼付け用シート'!AC42</f>
        <v>811</v>
      </c>
      <c r="AZ44" s="41">
        <f>'2.測定データ貼付け用シート'!AM42</f>
        <v>819</v>
      </c>
      <c r="BA44" s="20">
        <f>'2.測定データ貼付け用シート'!AW42</f>
        <v>797</v>
      </c>
      <c r="BB44" s="26">
        <f>'2.測定データ貼付け用シート'!T42</f>
        <v>835</v>
      </c>
      <c r="BC44" s="48">
        <f>'2.測定データ貼付け用シート'!AD42</f>
        <v>829</v>
      </c>
      <c r="BD44" s="41">
        <f>'2.測定データ貼付け用シート'!AN42</f>
        <v>819</v>
      </c>
      <c r="BE44" s="20">
        <f>'2.測定データ貼付け用シート'!AX42</f>
        <v>807</v>
      </c>
      <c r="BF44" s="26">
        <f>'2.測定データ貼付け用シート'!U42</f>
        <v>810</v>
      </c>
      <c r="BG44" s="48">
        <f>'2.測定データ貼付け用シート'!AE42</f>
        <v>824</v>
      </c>
      <c r="BH44" s="41">
        <f>'2.測定データ貼付け用シート'!AO42</f>
        <v>823</v>
      </c>
      <c r="BI44" s="20">
        <f>'2.測定データ貼付け用シート'!AY42</f>
        <v>812</v>
      </c>
    </row>
    <row r="45" spans="1:61" x14ac:dyDescent="0.15">
      <c r="A45" s="6">
        <v>76</v>
      </c>
      <c r="B45" s="17">
        <f>'2.測定データ貼付け用シート'!B43</f>
        <v>827</v>
      </c>
      <c r="C45" s="18">
        <f>'2.測定データ貼付け用シート'!K43</f>
        <v>840</v>
      </c>
      <c r="D45" s="19">
        <f>'2.測定データ貼付け用シート'!AZ43</f>
        <v>804</v>
      </c>
      <c r="E45" s="20">
        <f>'2.測定データ貼付け用シート'!BI43</f>
        <v>825</v>
      </c>
      <c r="F45" s="24">
        <f>'2.測定データ貼付け用シート'!F43</f>
        <v>830</v>
      </c>
      <c r="G45" s="18">
        <f>'2.測定データ貼付け用シート'!G43</f>
        <v>836</v>
      </c>
      <c r="H45" s="18">
        <f>'2.測定データ貼付け用シート'!BD43</f>
        <v>821</v>
      </c>
      <c r="I45" s="18">
        <f>'2.測定データ貼付け用シート'!BE43</f>
        <v>809</v>
      </c>
      <c r="J45" s="18">
        <f>'2.測定データ貼付け用シート'!E43</f>
        <v>832</v>
      </c>
      <c r="K45" s="18">
        <f>'2.測定データ貼付け用シート'!H43</f>
        <v>817</v>
      </c>
      <c r="L45" s="18">
        <f>'2.測定データ貼付け用シート'!BC43</f>
        <v>816</v>
      </c>
      <c r="M45" s="18">
        <f>'2.測定データ貼付け用シート'!BF43</f>
        <v>803</v>
      </c>
      <c r="N45" s="18">
        <f>'2.測定データ貼付け用シート'!D43</f>
        <v>823</v>
      </c>
      <c r="O45" s="18">
        <f>'2.測定データ貼付け用シート'!I43</f>
        <v>830</v>
      </c>
      <c r="P45" s="18">
        <f>'2.測定データ貼付け用シート'!BB43</f>
        <v>801</v>
      </c>
      <c r="Q45" s="18">
        <f>'2.測定データ貼付け用シート'!BG43</f>
        <v>820</v>
      </c>
      <c r="R45" s="18">
        <f>'2.測定データ貼付け用シート'!C43</f>
        <v>837</v>
      </c>
      <c r="S45" s="18">
        <f>'2.測定データ貼付け用シート'!J43</f>
        <v>827</v>
      </c>
      <c r="T45" s="18">
        <f>'2.測定データ貼付け用シート'!BA43</f>
        <v>817</v>
      </c>
      <c r="U45" s="25">
        <f>'2.測定データ貼付け用シート'!BH43</f>
        <v>830</v>
      </c>
      <c r="V45" s="26">
        <f>'2.測定データ貼付け用シート'!L43</f>
        <v>26694</v>
      </c>
      <c r="W45" s="48">
        <f>'2.測定データ貼付け用シート'!V43</f>
        <v>26596</v>
      </c>
      <c r="X45" s="41">
        <f>'2.測定データ貼付け用シート'!AF43</f>
        <v>9151</v>
      </c>
      <c r="Y45" s="20">
        <f>'2.測定データ貼付け用シート'!AP43</f>
        <v>810</v>
      </c>
      <c r="Z45" s="26">
        <f>'2.測定データ貼付け用シート'!M43</f>
        <v>10234</v>
      </c>
      <c r="AA45" s="48">
        <f>'2.測定データ貼付け用シート'!W43</f>
        <v>847</v>
      </c>
      <c r="AB45" s="41">
        <f>'2.測定データ貼付け用シート'!AG43</f>
        <v>832</v>
      </c>
      <c r="AC45" s="20">
        <f>'2.測定データ貼付け用シート'!AQ43</f>
        <v>809</v>
      </c>
      <c r="AD45" s="26">
        <f>'2.測定データ貼付け用シート'!N43</f>
        <v>26621</v>
      </c>
      <c r="AE45" s="48">
        <f>'2.測定データ貼付け用シート'!X43</f>
        <v>1144</v>
      </c>
      <c r="AF45" s="41">
        <f>'2.測定データ貼付け用シート'!AH43</f>
        <v>837</v>
      </c>
      <c r="AG45" s="20">
        <f>'2.測定データ貼付け用シート'!AR43</f>
        <v>815</v>
      </c>
      <c r="AH45" s="26">
        <f>'2.測定データ貼付け用シート'!O43</f>
        <v>26572</v>
      </c>
      <c r="AI45" s="48">
        <f>'2.測定データ貼付け用シート'!Y43</f>
        <v>27160</v>
      </c>
      <c r="AJ45" s="41">
        <f>'2.測定データ貼付け用シート'!AI43</f>
        <v>8674</v>
      </c>
      <c r="AK45" s="20">
        <f>'2.測定データ貼付け用シート'!AS43</f>
        <v>823</v>
      </c>
      <c r="AL45" s="26">
        <f>'2.測定データ貼付け用シート'!P43</f>
        <v>10213</v>
      </c>
      <c r="AM45" s="48">
        <f>'2.測定データ貼付け用シート'!Z43</f>
        <v>842</v>
      </c>
      <c r="AN45" s="41">
        <f>'2.測定データ貼付け用シート'!AJ43</f>
        <v>834</v>
      </c>
      <c r="AO45" s="20">
        <f>'2.測定データ貼付け用シート'!AT43</f>
        <v>838</v>
      </c>
      <c r="AP45" s="26">
        <f>'2.測定データ貼付け用シート'!Q43</f>
        <v>26259</v>
      </c>
      <c r="AQ45" s="48">
        <f>'2.測定データ貼付け用シート'!AA43</f>
        <v>1090</v>
      </c>
      <c r="AR45" s="41">
        <f>'2.測定データ貼付け用シート'!AK43</f>
        <v>816</v>
      </c>
      <c r="AS45" s="20">
        <f>'2.測定データ貼付け用シート'!AU43</f>
        <v>820</v>
      </c>
      <c r="AT45" s="26">
        <f>'2.測定データ貼付け用シート'!R43</f>
        <v>822</v>
      </c>
      <c r="AU45" s="48">
        <f>'2.測定データ貼付け用シート'!AB43</f>
        <v>813</v>
      </c>
      <c r="AV45" s="41">
        <f>'2.測定データ貼付け用シート'!AL43</f>
        <v>823</v>
      </c>
      <c r="AW45" s="20">
        <f>'2.測定データ貼付け用シート'!AV43</f>
        <v>804</v>
      </c>
      <c r="AX45" s="26">
        <f>'2.測定データ貼付け用シート'!S43</f>
        <v>808</v>
      </c>
      <c r="AY45" s="48">
        <f>'2.測定データ貼付け用シート'!AC43</f>
        <v>812</v>
      </c>
      <c r="AZ45" s="41">
        <f>'2.測定データ貼付け用シート'!AM43</f>
        <v>816</v>
      </c>
      <c r="BA45" s="20">
        <f>'2.測定データ貼付け用シート'!AW43</f>
        <v>799</v>
      </c>
      <c r="BB45" s="26">
        <f>'2.測定データ貼付け用シート'!T43</f>
        <v>833</v>
      </c>
      <c r="BC45" s="48">
        <f>'2.測定データ貼付け用シート'!AD43</f>
        <v>819</v>
      </c>
      <c r="BD45" s="41">
        <f>'2.測定データ貼付け用シート'!AN43</f>
        <v>816</v>
      </c>
      <c r="BE45" s="20">
        <f>'2.測定データ貼付け用シート'!AX43</f>
        <v>809</v>
      </c>
      <c r="BF45" s="26">
        <f>'2.測定データ貼付け用シート'!U43</f>
        <v>814</v>
      </c>
      <c r="BG45" s="48">
        <f>'2.測定データ貼付け用シート'!AE43</f>
        <v>820</v>
      </c>
      <c r="BH45" s="41">
        <f>'2.測定データ貼付け用シート'!AO43</f>
        <v>830</v>
      </c>
      <c r="BI45" s="20">
        <f>'2.測定データ貼付け用シート'!AY43</f>
        <v>810</v>
      </c>
    </row>
    <row r="46" spans="1:61" x14ac:dyDescent="0.15">
      <c r="A46" s="6">
        <v>78</v>
      </c>
      <c r="B46" s="17">
        <f>'2.測定データ貼付け用シート'!B44</f>
        <v>822</v>
      </c>
      <c r="C46" s="18">
        <f>'2.測定データ貼付け用シート'!K44</f>
        <v>839</v>
      </c>
      <c r="D46" s="19">
        <f>'2.測定データ貼付け用シート'!AZ44</f>
        <v>800</v>
      </c>
      <c r="E46" s="20">
        <f>'2.測定データ貼付け用シート'!BI44</f>
        <v>829</v>
      </c>
      <c r="F46" s="24">
        <f>'2.測定データ貼付け用シート'!F44</f>
        <v>832</v>
      </c>
      <c r="G46" s="18">
        <f>'2.測定データ貼付け用シート'!G44</f>
        <v>835</v>
      </c>
      <c r="H46" s="18">
        <f>'2.測定データ貼付け用シート'!BD44</f>
        <v>821</v>
      </c>
      <c r="I46" s="18">
        <f>'2.測定データ貼付け用シート'!BE44</f>
        <v>810</v>
      </c>
      <c r="J46" s="18">
        <f>'2.測定データ貼付け用シート'!E44</f>
        <v>833</v>
      </c>
      <c r="K46" s="18">
        <f>'2.測定データ貼付け用シート'!H44</f>
        <v>820</v>
      </c>
      <c r="L46" s="18">
        <f>'2.測定データ貼付け用シート'!BC44</f>
        <v>817</v>
      </c>
      <c r="M46" s="18">
        <f>'2.測定データ貼付け用シート'!BF44</f>
        <v>804</v>
      </c>
      <c r="N46" s="18">
        <f>'2.測定データ貼付け用シート'!D44</f>
        <v>829</v>
      </c>
      <c r="O46" s="18">
        <f>'2.測定データ貼付け用シート'!I44</f>
        <v>832</v>
      </c>
      <c r="P46" s="18">
        <f>'2.測定データ貼付け用シート'!BB44</f>
        <v>802</v>
      </c>
      <c r="Q46" s="18">
        <f>'2.測定データ貼付け用シート'!BG44</f>
        <v>820</v>
      </c>
      <c r="R46" s="18">
        <f>'2.測定データ貼付け用シート'!C44</f>
        <v>839</v>
      </c>
      <c r="S46" s="18">
        <f>'2.測定データ貼付け用シート'!J44</f>
        <v>825</v>
      </c>
      <c r="T46" s="18">
        <f>'2.測定データ貼付け用シート'!BA44</f>
        <v>812</v>
      </c>
      <c r="U46" s="25">
        <f>'2.測定データ貼付け用シート'!BH44</f>
        <v>821</v>
      </c>
      <c r="V46" s="26">
        <f>'2.測定データ貼付け用シート'!L44</f>
        <v>26695</v>
      </c>
      <c r="W46" s="48">
        <f>'2.測定データ貼付け用シート'!V44</f>
        <v>26555</v>
      </c>
      <c r="X46" s="41">
        <f>'2.測定データ貼付け用シート'!AF44</f>
        <v>7258</v>
      </c>
      <c r="Y46" s="20">
        <f>'2.測定データ貼付け用シート'!AP44</f>
        <v>811</v>
      </c>
      <c r="Z46" s="26">
        <f>'2.測定データ貼付け用シート'!M44</f>
        <v>9733</v>
      </c>
      <c r="AA46" s="48">
        <f>'2.測定データ貼付け用シート'!W44</f>
        <v>845</v>
      </c>
      <c r="AB46" s="41">
        <f>'2.測定データ貼付け用シート'!AG44</f>
        <v>834</v>
      </c>
      <c r="AC46" s="20">
        <f>'2.測定データ貼付け用シート'!AQ44</f>
        <v>809</v>
      </c>
      <c r="AD46" s="26">
        <f>'2.測定データ貼付け用シート'!N44</f>
        <v>26535</v>
      </c>
      <c r="AE46" s="48">
        <f>'2.測定データ貼付け用シート'!X44</f>
        <v>1058</v>
      </c>
      <c r="AF46" s="41">
        <f>'2.測定データ貼付け用シート'!AH44</f>
        <v>833</v>
      </c>
      <c r="AG46" s="20">
        <f>'2.測定データ貼付け用シート'!AR44</f>
        <v>815</v>
      </c>
      <c r="AH46" s="26">
        <f>'2.測定データ貼付け用シート'!O44</f>
        <v>26580</v>
      </c>
      <c r="AI46" s="48">
        <f>'2.測定データ貼付け用シート'!Y44</f>
        <v>27135</v>
      </c>
      <c r="AJ46" s="41">
        <f>'2.測定データ貼付け用シート'!AI44</f>
        <v>6770</v>
      </c>
      <c r="AK46" s="20">
        <f>'2.測定データ貼付け用シート'!AS44</f>
        <v>818</v>
      </c>
      <c r="AL46" s="26">
        <f>'2.測定データ貼付け用シート'!P44</f>
        <v>9673</v>
      </c>
      <c r="AM46" s="48">
        <f>'2.測定データ貼付け用シート'!Z44</f>
        <v>840</v>
      </c>
      <c r="AN46" s="41">
        <f>'2.測定データ貼付け用シート'!AJ44</f>
        <v>830</v>
      </c>
      <c r="AO46" s="20">
        <f>'2.測定データ貼付け用シート'!AT44</f>
        <v>834</v>
      </c>
      <c r="AP46" s="26">
        <f>'2.測定データ貼付け用シート'!Q44</f>
        <v>26251</v>
      </c>
      <c r="AQ46" s="48">
        <f>'2.測定データ貼付け用シート'!AA44</f>
        <v>1010</v>
      </c>
      <c r="AR46" s="41">
        <f>'2.測定データ貼付け用シート'!AK44</f>
        <v>814</v>
      </c>
      <c r="AS46" s="20">
        <f>'2.測定データ貼付け用シート'!AU44</f>
        <v>818</v>
      </c>
      <c r="AT46" s="26">
        <f>'2.測定データ貼付け用シート'!R44</f>
        <v>822</v>
      </c>
      <c r="AU46" s="48">
        <f>'2.測定データ貼付け用シート'!AB44</f>
        <v>811</v>
      </c>
      <c r="AV46" s="41">
        <f>'2.測定データ貼付け用シート'!AL44</f>
        <v>826</v>
      </c>
      <c r="AW46" s="20">
        <f>'2.測定データ貼付け用シート'!AV44</f>
        <v>797</v>
      </c>
      <c r="AX46" s="26">
        <f>'2.測定データ貼付け用シート'!S44</f>
        <v>809</v>
      </c>
      <c r="AY46" s="48">
        <f>'2.測定データ貼付け用シート'!AC44</f>
        <v>814</v>
      </c>
      <c r="AZ46" s="41">
        <f>'2.測定データ貼付け用シート'!AM44</f>
        <v>817</v>
      </c>
      <c r="BA46" s="20">
        <f>'2.測定データ貼付け用シート'!AW44</f>
        <v>794</v>
      </c>
      <c r="BB46" s="26">
        <f>'2.測定データ貼付け用シート'!T44</f>
        <v>831</v>
      </c>
      <c r="BC46" s="48">
        <f>'2.測定データ貼付け用シート'!AD44</f>
        <v>818</v>
      </c>
      <c r="BD46" s="41">
        <f>'2.測定データ貼付け用シート'!AN44</f>
        <v>808</v>
      </c>
      <c r="BE46" s="20">
        <f>'2.測定データ貼付け用シート'!AX44</f>
        <v>814</v>
      </c>
      <c r="BF46" s="26">
        <f>'2.測定データ貼付け用シート'!U44</f>
        <v>810</v>
      </c>
      <c r="BG46" s="48">
        <f>'2.測定データ貼付け用シート'!AE44</f>
        <v>819</v>
      </c>
      <c r="BH46" s="41">
        <f>'2.測定データ貼付け用シート'!AO44</f>
        <v>826</v>
      </c>
      <c r="BI46" s="20">
        <f>'2.測定データ貼付け用シート'!AY44</f>
        <v>814</v>
      </c>
    </row>
    <row r="47" spans="1:61" x14ac:dyDescent="0.15">
      <c r="A47" s="6">
        <v>80</v>
      </c>
      <c r="B47" s="17">
        <f>'2.測定データ貼付け用シート'!B45</f>
        <v>825</v>
      </c>
      <c r="C47" s="18">
        <f>'2.測定データ貼付け用シート'!K45</f>
        <v>840</v>
      </c>
      <c r="D47" s="19">
        <f>'2.測定データ貼付け用シート'!AZ45</f>
        <v>800</v>
      </c>
      <c r="E47" s="20">
        <f>'2.測定データ貼付け用シート'!BI45</f>
        <v>826</v>
      </c>
      <c r="F47" s="24">
        <f>'2.測定データ貼付け用シート'!F45</f>
        <v>831</v>
      </c>
      <c r="G47" s="18">
        <f>'2.測定データ貼付け用シート'!G45</f>
        <v>835</v>
      </c>
      <c r="H47" s="18">
        <f>'2.測定データ貼付け用シート'!BD45</f>
        <v>822</v>
      </c>
      <c r="I47" s="18">
        <f>'2.測定データ貼付け用シート'!BE45</f>
        <v>809</v>
      </c>
      <c r="J47" s="18">
        <f>'2.測定データ貼付け用シート'!E45</f>
        <v>825</v>
      </c>
      <c r="K47" s="18">
        <f>'2.測定データ貼付け用シート'!H45</f>
        <v>814</v>
      </c>
      <c r="L47" s="18">
        <f>'2.測定データ貼付け用シート'!BC45</f>
        <v>812</v>
      </c>
      <c r="M47" s="18">
        <f>'2.測定データ貼付け用シート'!BF45</f>
        <v>801</v>
      </c>
      <c r="N47" s="18">
        <f>'2.測定データ貼付け用シート'!D45</f>
        <v>824</v>
      </c>
      <c r="O47" s="18">
        <f>'2.測定データ貼付け用シート'!I45</f>
        <v>825</v>
      </c>
      <c r="P47" s="18">
        <f>'2.測定データ貼付け用シート'!BB45</f>
        <v>800</v>
      </c>
      <c r="Q47" s="18">
        <f>'2.測定データ貼付け用シート'!BG45</f>
        <v>823</v>
      </c>
      <c r="R47" s="18">
        <f>'2.測定データ貼付け用シート'!C45</f>
        <v>832</v>
      </c>
      <c r="S47" s="18">
        <f>'2.測定データ貼付け用シート'!J45</f>
        <v>828</v>
      </c>
      <c r="T47" s="18">
        <f>'2.測定データ貼付け用シート'!BA45</f>
        <v>813</v>
      </c>
      <c r="U47" s="25">
        <f>'2.測定データ貼付け用シート'!BH45</f>
        <v>828</v>
      </c>
      <c r="V47" s="26">
        <f>'2.測定データ貼付け用シート'!L45</f>
        <v>26704</v>
      </c>
      <c r="W47" s="48">
        <f>'2.測定データ貼付け用シート'!V45</f>
        <v>26591</v>
      </c>
      <c r="X47" s="41">
        <f>'2.測定データ貼付け用シート'!AF45</f>
        <v>5542</v>
      </c>
      <c r="Y47" s="20">
        <f>'2.測定データ貼付け用シート'!AP45</f>
        <v>807</v>
      </c>
      <c r="Z47" s="26">
        <f>'2.測定データ貼付け用シート'!M45</f>
        <v>9217</v>
      </c>
      <c r="AA47" s="48">
        <f>'2.測定データ貼付け用シート'!W45</f>
        <v>847</v>
      </c>
      <c r="AB47" s="41">
        <f>'2.測定データ貼付け用シート'!AG45</f>
        <v>829</v>
      </c>
      <c r="AC47" s="20">
        <f>'2.測定データ貼付け用シート'!AQ45</f>
        <v>802</v>
      </c>
      <c r="AD47" s="26">
        <f>'2.測定データ貼付け用シート'!N45</f>
        <v>26505</v>
      </c>
      <c r="AE47" s="48">
        <f>'2.測定データ貼付け用シート'!X45</f>
        <v>996</v>
      </c>
      <c r="AF47" s="41">
        <f>'2.測定データ貼付け用シート'!AH45</f>
        <v>833</v>
      </c>
      <c r="AG47" s="20">
        <f>'2.測定データ貼付け用シート'!AR45</f>
        <v>815</v>
      </c>
      <c r="AH47" s="26">
        <f>'2.測定データ貼付け用シート'!O45</f>
        <v>26543</v>
      </c>
      <c r="AI47" s="48">
        <f>'2.測定データ貼付け用シート'!Y45</f>
        <v>27122</v>
      </c>
      <c r="AJ47" s="41">
        <f>'2.測定データ貼付け用シート'!AI45</f>
        <v>5068</v>
      </c>
      <c r="AK47" s="20">
        <f>'2.測定データ貼付け用シート'!AS45</f>
        <v>819</v>
      </c>
      <c r="AL47" s="26">
        <f>'2.測定データ貼付け用シート'!P45</f>
        <v>9177</v>
      </c>
      <c r="AM47" s="48">
        <f>'2.測定データ貼付け用シート'!Z45</f>
        <v>840</v>
      </c>
      <c r="AN47" s="41">
        <f>'2.測定データ貼付け用シート'!AJ45</f>
        <v>831</v>
      </c>
      <c r="AO47" s="20">
        <f>'2.測定データ貼付け用シート'!AT45</f>
        <v>831</v>
      </c>
      <c r="AP47" s="26">
        <f>'2.測定データ貼付け用シート'!Q45</f>
        <v>26163</v>
      </c>
      <c r="AQ47" s="48">
        <f>'2.測定データ貼付け用シート'!AA45</f>
        <v>949</v>
      </c>
      <c r="AR47" s="41">
        <f>'2.測定データ貼付け用シート'!AK45</f>
        <v>816</v>
      </c>
      <c r="AS47" s="20">
        <f>'2.測定データ貼付け用シート'!AU45</f>
        <v>814</v>
      </c>
      <c r="AT47" s="26">
        <f>'2.測定データ貼付け用シート'!R45</f>
        <v>822</v>
      </c>
      <c r="AU47" s="48">
        <f>'2.測定データ貼付け用シート'!AB45</f>
        <v>811</v>
      </c>
      <c r="AV47" s="41">
        <f>'2.測定データ貼付け用シート'!AL45</f>
        <v>818</v>
      </c>
      <c r="AW47" s="20">
        <f>'2.測定データ貼付け用シート'!AV45</f>
        <v>805</v>
      </c>
      <c r="AX47" s="26">
        <f>'2.測定データ貼付け用シート'!S45</f>
        <v>809</v>
      </c>
      <c r="AY47" s="48">
        <f>'2.測定データ貼付け用シート'!AC45</f>
        <v>812</v>
      </c>
      <c r="AZ47" s="41">
        <f>'2.測定データ貼付け用シート'!AM45</f>
        <v>816</v>
      </c>
      <c r="BA47" s="20">
        <f>'2.測定データ貼付け用シート'!AW45</f>
        <v>800</v>
      </c>
      <c r="BB47" s="26">
        <f>'2.測定データ貼付け用シート'!T45</f>
        <v>838</v>
      </c>
      <c r="BC47" s="48">
        <f>'2.測定データ貼付け用シート'!AD45</f>
        <v>820</v>
      </c>
      <c r="BD47" s="41">
        <f>'2.測定データ貼付け用シート'!AN45</f>
        <v>813</v>
      </c>
      <c r="BE47" s="20">
        <f>'2.測定データ貼付け用シート'!AX45</f>
        <v>810</v>
      </c>
      <c r="BF47" s="26">
        <f>'2.測定データ貼付け用シート'!U45</f>
        <v>809</v>
      </c>
      <c r="BG47" s="48">
        <f>'2.測定データ貼付け用シート'!AE45</f>
        <v>818</v>
      </c>
      <c r="BH47" s="41">
        <f>'2.測定データ貼付け用シート'!AO45</f>
        <v>827</v>
      </c>
      <c r="BI47" s="20">
        <f>'2.測定データ貼付け用シート'!AY45</f>
        <v>808</v>
      </c>
    </row>
    <row r="48" spans="1:61" x14ac:dyDescent="0.15">
      <c r="A48" s="6">
        <v>82</v>
      </c>
      <c r="B48" s="17">
        <f>'2.測定データ貼付け用シート'!B46</f>
        <v>823</v>
      </c>
      <c r="C48" s="18">
        <f>'2.測定データ貼付け用シート'!K46</f>
        <v>841</v>
      </c>
      <c r="D48" s="19">
        <f>'2.測定データ貼付け用シート'!AZ46</f>
        <v>796</v>
      </c>
      <c r="E48" s="20">
        <f>'2.測定データ貼付け用シート'!BI46</f>
        <v>825</v>
      </c>
      <c r="F48" s="24">
        <f>'2.測定データ貼付け用シート'!F46</f>
        <v>828</v>
      </c>
      <c r="G48" s="18">
        <f>'2.測定データ貼付け用シート'!G46</f>
        <v>837</v>
      </c>
      <c r="H48" s="18">
        <f>'2.測定データ貼付け用シート'!BD46</f>
        <v>818</v>
      </c>
      <c r="I48" s="18">
        <f>'2.測定データ貼付け用シート'!BE46</f>
        <v>809</v>
      </c>
      <c r="J48" s="18">
        <f>'2.測定データ貼付け用シート'!E46</f>
        <v>828</v>
      </c>
      <c r="K48" s="18">
        <f>'2.測定データ貼付け用シート'!H46</f>
        <v>816</v>
      </c>
      <c r="L48" s="18">
        <f>'2.測定データ貼付け用シート'!BC46</f>
        <v>814</v>
      </c>
      <c r="M48" s="18">
        <f>'2.測定データ貼付け用シート'!BF46</f>
        <v>802</v>
      </c>
      <c r="N48" s="18">
        <f>'2.測定データ貼付け用シート'!D46</f>
        <v>824</v>
      </c>
      <c r="O48" s="18">
        <f>'2.測定データ貼付け用シート'!I46</f>
        <v>830</v>
      </c>
      <c r="P48" s="18">
        <f>'2.測定データ貼付け用シート'!BB46</f>
        <v>799</v>
      </c>
      <c r="Q48" s="18">
        <f>'2.測定データ貼付け用シート'!BG46</f>
        <v>818</v>
      </c>
      <c r="R48" s="18">
        <f>'2.測定データ貼付け用シート'!C46</f>
        <v>831</v>
      </c>
      <c r="S48" s="18">
        <f>'2.測定データ貼付け用シート'!J46</f>
        <v>817</v>
      </c>
      <c r="T48" s="18">
        <f>'2.測定データ貼付け用シート'!BA46</f>
        <v>811</v>
      </c>
      <c r="U48" s="25">
        <f>'2.測定データ貼付け用シート'!BH46</f>
        <v>823</v>
      </c>
      <c r="V48" s="26">
        <f>'2.測定データ貼付け用シート'!L46</f>
        <v>26658</v>
      </c>
      <c r="W48" s="48">
        <f>'2.測定データ貼付け用シート'!V46</f>
        <v>26540</v>
      </c>
      <c r="X48" s="41">
        <f>'2.測定データ貼付け用シート'!AF46</f>
        <v>4076</v>
      </c>
      <c r="Y48" s="20">
        <f>'2.測定データ貼付け用シート'!AP46</f>
        <v>801</v>
      </c>
      <c r="Z48" s="26">
        <f>'2.測定データ貼付け用シート'!M46</f>
        <v>8743</v>
      </c>
      <c r="AA48" s="48">
        <f>'2.測定データ貼付け用シート'!W46</f>
        <v>844</v>
      </c>
      <c r="AB48" s="41">
        <f>'2.測定データ貼付け用シート'!AG46</f>
        <v>826</v>
      </c>
      <c r="AC48" s="20">
        <f>'2.測定データ貼付け用シート'!AQ46</f>
        <v>806</v>
      </c>
      <c r="AD48" s="26">
        <f>'2.測定データ貼付け用シート'!N46</f>
        <v>26457</v>
      </c>
      <c r="AE48" s="48">
        <f>'2.測定データ貼付け用シート'!X46</f>
        <v>949</v>
      </c>
      <c r="AF48" s="41">
        <f>'2.測定データ貼付け用シート'!AH46</f>
        <v>829</v>
      </c>
      <c r="AG48" s="20">
        <f>'2.測定データ貼付け用シート'!AR46</f>
        <v>814</v>
      </c>
      <c r="AH48" s="26">
        <f>'2.測定データ貼付け用シート'!O46</f>
        <v>26558</v>
      </c>
      <c r="AI48" s="48">
        <f>'2.測定データ貼付け用シート'!Y46</f>
        <v>27097</v>
      </c>
      <c r="AJ48" s="41">
        <f>'2.測定データ貼付け用シート'!AI46</f>
        <v>3669</v>
      </c>
      <c r="AK48" s="20">
        <f>'2.測定データ貼付け用シート'!AS46</f>
        <v>817</v>
      </c>
      <c r="AL48" s="26">
        <f>'2.測定データ貼付け用シート'!P46</f>
        <v>8697</v>
      </c>
      <c r="AM48" s="48">
        <f>'2.測定データ貼付け用シート'!Z46</f>
        <v>841</v>
      </c>
      <c r="AN48" s="41">
        <f>'2.測定データ貼付け用シート'!AJ46</f>
        <v>826</v>
      </c>
      <c r="AO48" s="20">
        <f>'2.測定データ貼付け用シート'!AT46</f>
        <v>837</v>
      </c>
      <c r="AP48" s="26">
        <f>'2.測定データ貼付け用シート'!Q46</f>
        <v>26145</v>
      </c>
      <c r="AQ48" s="48">
        <f>'2.測定データ貼付け用シート'!AA46</f>
        <v>913</v>
      </c>
      <c r="AR48" s="41">
        <f>'2.測定データ貼付け用シート'!AK46</f>
        <v>815</v>
      </c>
      <c r="AS48" s="20">
        <f>'2.測定データ貼付け用シート'!AU46</f>
        <v>810</v>
      </c>
      <c r="AT48" s="26">
        <f>'2.測定データ貼付け用シート'!R46</f>
        <v>825</v>
      </c>
      <c r="AU48" s="48">
        <f>'2.測定データ貼付け用シート'!AB46</f>
        <v>809</v>
      </c>
      <c r="AV48" s="41">
        <f>'2.測定データ貼付け用シート'!AL46</f>
        <v>818</v>
      </c>
      <c r="AW48" s="20">
        <f>'2.測定データ貼付け用シート'!AV46</f>
        <v>800</v>
      </c>
      <c r="AX48" s="26">
        <f>'2.測定データ貼付け用シート'!S46</f>
        <v>811</v>
      </c>
      <c r="AY48" s="48">
        <f>'2.測定データ貼付け用シート'!AC46</f>
        <v>813</v>
      </c>
      <c r="AZ48" s="41">
        <f>'2.測定データ貼付け用シート'!AM46</f>
        <v>812</v>
      </c>
      <c r="BA48" s="20">
        <f>'2.測定データ貼付け用シート'!AW46</f>
        <v>797</v>
      </c>
      <c r="BB48" s="26">
        <f>'2.測定データ貼付け用シート'!T46</f>
        <v>835</v>
      </c>
      <c r="BC48" s="48">
        <f>'2.測定データ貼付け用シート'!AD46</f>
        <v>820</v>
      </c>
      <c r="BD48" s="41">
        <f>'2.測定データ貼付け用シート'!AN46</f>
        <v>812</v>
      </c>
      <c r="BE48" s="20">
        <f>'2.測定データ貼付け用シート'!AX46</f>
        <v>808</v>
      </c>
      <c r="BF48" s="26">
        <f>'2.測定データ貼付け用シート'!U46</f>
        <v>808</v>
      </c>
      <c r="BG48" s="48">
        <f>'2.測定データ貼付け用シート'!AE46</f>
        <v>823</v>
      </c>
      <c r="BH48" s="41">
        <f>'2.測定データ貼付け用シート'!AO46</f>
        <v>828</v>
      </c>
      <c r="BI48" s="20">
        <f>'2.測定データ貼付け用シート'!AY46</f>
        <v>804</v>
      </c>
    </row>
    <row r="49" spans="1:61" x14ac:dyDescent="0.15">
      <c r="A49" s="6">
        <v>84</v>
      </c>
      <c r="B49" s="17">
        <f>'2.測定データ貼付け用シート'!B47</f>
        <v>819</v>
      </c>
      <c r="C49" s="18">
        <f>'2.測定データ貼付け用シート'!K47</f>
        <v>838</v>
      </c>
      <c r="D49" s="19">
        <f>'2.測定データ貼付け用シート'!AZ47</f>
        <v>796</v>
      </c>
      <c r="E49" s="20">
        <f>'2.測定データ貼付け用シート'!BI47</f>
        <v>826</v>
      </c>
      <c r="F49" s="24">
        <f>'2.測定データ貼付け用シート'!F47</f>
        <v>827</v>
      </c>
      <c r="G49" s="18">
        <f>'2.測定データ貼付け用シート'!G47</f>
        <v>831</v>
      </c>
      <c r="H49" s="18">
        <f>'2.測定データ貼付け用シート'!BD47</f>
        <v>818</v>
      </c>
      <c r="I49" s="18">
        <f>'2.測定データ貼付け用シート'!BE47</f>
        <v>813</v>
      </c>
      <c r="J49" s="18">
        <f>'2.測定データ貼付け用シート'!E47</f>
        <v>830</v>
      </c>
      <c r="K49" s="18">
        <f>'2.測定データ貼付け用シート'!H47</f>
        <v>814</v>
      </c>
      <c r="L49" s="18">
        <f>'2.測定データ貼付け用シート'!BC47</f>
        <v>804</v>
      </c>
      <c r="M49" s="18">
        <f>'2.測定データ貼付け用シート'!BF47</f>
        <v>801</v>
      </c>
      <c r="N49" s="18">
        <f>'2.測定データ貼付け用シート'!D47</f>
        <v>826</v>
      </c>
      <c r="O49" s="18">
        <f>'2.測定データ貼付け用シート'!I47</f>
        <v>823</v>
      </c>
      <c r="P49" s="18">
        <f>'2.測定データ貼付け用シート'!BB47</f>
        <v>801</v>
      </c>
      <c r="Q49" s="18">
        <f>'2.測定データ貼付け用シート'!BG47</f>
        <v>822</v>
      </c>
      <c r="R49" s="18">
        <f>'2.測定データ貼付け用シート'!C47</f>
        <v>829</v>
      </c>
      <c r="S49" s="18">
        <f>'2.測定データ貼付け用シート'!J47</f>
        <v>828</v>
      </c>
      <c r="T49" s="18">
        <f>'2.測定データ貼付け用シート'!BA47</f>
        <v>810</v>
      </c>
      <c r="U49" s="25">
        <f>'2.測定データ貼付け用シート'!BH47</f>
        <v>820</v>
      </c>
      <c r="V49" s="26">
        <f>'2.測定データ貼付け用シート'!L47</f>
        <v>26681</v>
      </c>
      <c r="W49" s="48">
        <f>'2.測定データ貼付け用シート'!V47</f>
        <v>26564</v>
      </c>
      <c r="X49" s="41">
        <f>'2.測定データ貼付け用シート'!AF47</f>
        <v>2914</v>
      </c>
      <c r="Y49" s="20">
        <f>'2.測定データ貼付け用シート'!AP47</f>
        <v>807</v>
      </c>
      <c r="Z49" s="26">
        <f>'2.測定データ貼付け用シート'!M47</f>
        <v>8275</v>
      </c>
      <c r="AA49" s="48">
        <f>'2.測定データ貼付け用シート'!W47</f>
        <v>842</v>
      </c>
      <c r="AB49" s="41">
        <f>'2.測定データ貼付け用シート'!AG47</f>
        <v>825</v>
      </c>
      <c r="AC49" s="20">
        <f>'2.測定データ貼付け用シート'!AQ47</f>
        <v>805</v>
      </c>
      <c r="AD49" s="26">
        <f>'2.測定データ貼付け用シート'!N47</f>
        <v>26394</v>
      </c>
      <c r="AE49" s="48">
        <f>'2.測定データ貼付け用シート'!X47</f>
        <v>920</v>
      </c>
      <c r="AF49" s="41">
        <f>'2.測定データ貼付け用シート'!AH47</f>
        <v>831</v>
      </c>
      <c r="AG49" s="20">
        <f>'2.測定データ貼付け用シート'!AR47</f>
        <v>814</v>
      </c>
      <c r="AH49" s="26">
        <f>'2.測定データ貼付け用シート'!O47</f>
        <v>26580</v>
      </c>
      <c r="AI49" s="48">
        <f>'2.測定データ貼付け用シート'!Y47</f>
        <v>27117</v>
      </c>
      <c r="AJ49" s="41">
        <f>'2.測定データ貼付け用シート'!AI47</f>
        <v>2598</v>
      </c>
      <c r="AK49" s="20">
        <f>'2.測定データ貼付け用シート'!AS47</f>
        <v>811</v>
      </c>
      <c r="AL49" s="26">
        <f>'2.測定データ貼付け用シート'!P47</f>
        <v>8220</v>
      </c>
      <c r="AM49" s="48">
        <f>'2.測定データ貼付け用シート'!Z47</f>
        <v>842</v>
      </c>
      <c r="AN49" s="41">
        <f>'2.測定データ貼付け用シート'!AJ47</f>
        <v>825</v>
      </c>
      <c r="AO49" s="20">
        <f>'2.測定データ貼付け用シート'!AT47</f>
        <v>833</v>
      </c>
      <c r="AP49" s="26">
        <f>'2.測定データ貼付け用シート'!Q47</f>
        <v>26064</v>
      </c>
      <c r="AQ49" s="48">
        <f>'2.測定データ貼付け用シート'!AA47</f>
        <v>889</v>
      </c>
      <c r="AR49" s="41">
        <f>'2.測定データ貼付け用シート'!AK47</f>
        <v>815</v>
      </c>
      <c r="AS49" s="20">
        <f>'2.測定データ貼付け用シート'!AU47</f>
        <v>814</v>
      </c>
      <c r="AT49" s="26">
        <f>'2.測定データ貼付け用シート'!R47</f>
        <v>821</v>
      </c>
      <c r="AU49" s="48">
        <f>'2.測定データ貼付け用シート'!AB47</f>
        <v>807</v>
      </c>
      <c r="AV49" s="41">
        <f>'2.測定データ貼付け用シート'!AL47</f>
        <v>820</v>
      </c>
      <c r="AW49" s="20">
        <f>'2.測定データ貼付け用シート'!AV47</f>
        <v>801</v>
      </c>
      <c r="AX49" s="26">
        <f>'2.測定データ貼付け用シート'!S47</f>
        <v>805</v>
      </c>
      <c r="AY49" s="48">
        <f>'2.測定データ貼付け用シート'!AC47</f>
        <v>814</v>
      </c>
      <c r="AZ49" s="41">
        <f>'2.測定データ貼付け用シート'!AM47</f>
        <v>814</v>
      </c>
      <c r="BA49" s="20">
        <f>'2.測定データ貼付け用シート'!AW47</f>
        <v>798</v>
      </c>
      <c r="BB49" s="26">
        <f>'2.測定データ貼付け用シート'!T47</f>
        <v>834</v>
      </c>
      <c r="BC49" s="48">
        <f>'2.測定データ貼付け用シート'!AD47</f>
        <v>816</v>
      </c>
      <c r="BD49" s="41">
        <f>'2.測定データ貼付け用シート'!AN47</f>
        <v>813</v>
      </c>
      <c r="BE49" s="20">
        <f>'2.測定データ貼付け用シート'!AX47</f>
        <v>805</v>
      </c>
      <c r="BF49" s="26">
        <f>'2.測定データ貼付け用シート'!U47</f>
        <v>806</v>
      </c>
      <c r="BG49" s="48">
        <f>'2.測定データ貼付け用シート'!AE47</f>
        <v>818</v>
      </c>
      <c r="BH49" s="41">
        <f>'2.測定データ貼付け用シート'!AO47</f>
        <v>830</v>
      </c>
      <c r="BI49" s="20">
        <f>'2.測定データ貼付け用シート'!AY47</f>
        <v>811</v>
      </c>
    </row>
    <row r="50" spans="1:61" x14ac:dyDescent="0.15">
      <c r="A50" s="6">
        <v>86</v>
      </c>
      <c r="B50" s="17">
        <f>'2.測定データ貼付け用シート'!B48</f>
        <v>825</v>
      </c>
      <c r="C50" s="18">
        <f>'2.測定データ貼付け用シート'!K48</f>
        <v>838</v>
      </c>
      <c r="D50" s="19">
        <f>'2.測定データ貼付け用シート'!AZ48</f>
        <v>801</v>
      </c>
      <c r="E50" s="20">
        <f>'2.測定データ貼付け用シート'!BI48</f>
        <v>820</v>
      </c>
      <c r="F50" s="24">
        <f>'2.測定データ貼付け用シート'!F48</f>
        <v>825</v>
      </c>
      <c r="G50" s="18">
        <f>'2.測定データ貼付け用シート'!G48</f>
        <v>833</v>
      </c>
      <c r="H50" s="18">
        <f>'2.測定データ貼付け用シート'!BD48</f>
        <v>819</v>
      </c>
      <c r="I50" s="18">
        <f>'2.測定データ貼付け用シート'!BE48</f>
        <v>806</v>
      </c>
      <c r="J50" s="18">
        <f>'2.測定データ貼付け用シート'!E48</f>
        <v>825</v>
      </c>
      <c r="K50" s="18">
        <f>'2.測定データ貼付け用シート'!H48</f>
        <v>815</v>
      </c>
      <c r="L50" s="18">
        <f>'2.測定データ貼付け用シート'!BC48</f>
        <v>810</v>
      </c>
      <c r="M50" s="18">
        <f>'2.測定データ貼付け用シート'!BF48</f>
        <v>798</v>
      </c>
      <c r="N50" s="18">
        <f>'2.測定データ貼付け用シート'!D48</f>
        <v>820</v>
      </c>
      <c r="O50" s="18">
        <f>'2.測定データ貼付け用シート'!I48</f>
        <v>828</v>
      </c>
      <c r="P50" s="18">
        <f>'2.測定データ貼付け用シート'!BB48</f>
        <v>801</v>
      </c>
      <c r="Q50" s="18">
        <f>'2.測定データ貼付け用シート'!BG48</f>
        <v>821</v>
      </c>
      <c r="R50" s="18">
        <f>'2.測定データ貼付け用シート'!C48</f>
        <v>829</v>
      </c>
      <c r="S50" s="18">
        <f>'2.測定データ貼付け用シート'!J48</f>
        <v>821</v>
      </c>
      <c r="T50" s="18">
        <f>'2.測定データ貼付け用シート'!BA48</f>
        <v>809</v>
      </c>
      <c r="U50" s="25">
        <f>'2.測定データ貼付け用シート'!BH48</f>
        <v>825</v>
      </c>
      <c r="V50" s="26">
        <f>'2.測定データ貼付け用シート'!L48</f>
        <v>26630</v>
      </c>
      <c r="W50" s="48">
        <f>'2.測定データ貼付け用シート'!V48</f>
        <v>26509</v>
      </c>
      <c r="X50" s="41">
        <f>'2.測定データ貼付け用シート'!AF48</f>
        <v>2077</v>
      </c>
      <c r="Y50" s="20">
        <f>'2.測定データ貼付け用シート'!AP48</f>
        <v>806</v>
      </c>
      <c r="Z50" s="26">
        <f>'2.測定データ貼付け用シート'!M48</f>
        <v>7854</v>
      </c>
      <c r="AA50" s="48">
        <f>'2.測定データ貼付け用シート'!W48</f>
        <v>845</v>
      </c>
      <c r="AB50" s="41">
        <f>'2.測定データ貼付け用シート'!AG48</f>
        <v>825</v>
      </c>
      <c r="AC50" s="20">
        <f>'2.測定データ貼付け用シート'!AQ48</f>
        <v>805</v>
      </c>
      <c r="AD50" s="26">
        <f>'2.測定データ貼付け用シート'!N48</f>
        <v>26335</v>
      </c>
      <c r="AE50" s="48">
        <f>'2.測定データ貼付け用シート'!X48</f>
        <v>899</v>
      </c>
      <c r="AF50" s="41">
        <f>'2.測定データ貼付け用シート'!AH48</f>
        <v>825</v>
      </c>
      <c r="AG50" s="20">
        <f>'2.測定データ貼付け用シート'!AR48</f>
        <v>815</v>
      </c>
      <c r="AH50" s="26">
        <f>'2.測定データ貼付け用シート'!O48</f>
        <v>26573</v>
      </c>
      <c r="AI50" s="48">
        <f>'2.測定データ貼付け用シート'!Y48</f>
        <v>27140</v>
      </c>
      <c r="AJ50" s="41">
        <f>'2.測定データ貼付け用シート'!AI48</f>
        <v>1845</v>
      </c>
      <c r="AK50" s="20">
        <f>'2.測定データ貼付け用シート'!AS48</f>
        <v>814</v>
      </c>
      <c r="AL50" s="26">
        <f>'2.測定データ貼付け用シート'!P48</f>
        <v>7780</v>
      </c>
      <c r="AM50" s="48">
        <f>'2.測定データ貼付け用シート'!Z48</f>
        <v>838</v>
      </c>
      <c r="AN50" s="41">
        <f>'2.測定データ貼付け用シート'!AJ48</f>
        <v>828</v>
      </c>
      <c r="AO50" s="20">
        <f>'2.測定データ貼付け用シート'!AT48</f>
        <v>836</v>
      </c>
      <c r="AP50" s="26">
        <f>'2.測定データ貼付け用シート'!Q48</f>
        <v>26014</v>
      </c>
      <c r="AQ50" s="48">
        <f>'2.測定データ貼付け用シート'!AA48</f>
        <v>864</v>
      </c>
      <c r="AR50" s="41">
        <f>'2.測定データ貼付け用シート'!AK48</f>
        <v>811</v>
      </c>
      <c r="AS50" s="20">
        <f>'2.測定データ貼付け用シート'!AU48</f>
        <v>815</v>
      </c>
      <c r="AT50" s="26">
        <f>'2.測定データ貼付け用シート'!R48</f>
        <v>822</v>
      </c>
      <c r="AU50" s="48">
        <f>'2.測定データ貼付け用シート'!AB48</f>
        <v>807</v>
      </c>
      <c r="AV50" s="41">
        <f>'2.測定データ貼付け用シート'!AL48</f>
        <v>815</v>
      </c>
      <c r="AW50" s="20">
        <f>'2.測定データ貼付け用シート'!AV48</f>
        <v>797</v>
      </c>
      <c r="AX50" s="26">
        <f>'2.測定データ貼付け用シート'!S48</f>
        <v>806</v>
      </c>
      <c r="AY50" s="48">
        <f>'2.測定データ貼付け用シート'!AC48</f>
        <v>811</v>
      </c>
      <c r="AZ50" s="41">
        <f>'2.測定データ貼付け用シート'!AM48</f>
        <v>812</v>
      </c>
      <c r="BA50" s="20">
        <f>'2.測定データ貼付け用シート'!AW48</f>
        <v>797</v>
      </c>
      <c r="BB50" s="26">
        <f>'2.測定データ貼付け用シート'!T48</f>
        <v>835</v>
      </c>
      <c r="BC50" s="48">
        <f>'2.測定データ貼付け用シート'!AD48</f>
        <v>818</v>
      </c>
      <c r="BD50" s="41">
        <f>'2.測定データ貼付け用シート'!AN48</f>
        <v>809</v>
      </c>
      <c r="BE50" s="20">
        <f>'2.測定データ貼付け用シート'!AX48</f>
        <v>808</v>
      </c>
      <c r="BF50" s="26">
        <f>'2.測定データ貼付け用シート'!U48</f>
        <v>808</v>
      </c>
      <c r="BG50" s="48">
        <f>'2.測定データ貼付け用シート'!AE48</f>
        <v>818</v>
      </c>
      <c r="BH50" s="41">
        <f>'2.測定データ貼付け用シート'!AO48</f>
        <v>821</v>
      </c>
      <c r="BI50" s="20">
        <f>'2.測定データ貼付け用シート'!AY48</f>
        <v>807</v>
      </c>
    </row>
    <row r="51" spans="1:61" x14ac:dyDescent="0.15">
      <c r="A51" s="6">
        <v>88</v>
      </c>
      <c r="B51" s="17">
        <f>'2.測定データ貼付け用シート'!B49</f>
        <v>823</v>
      </c>
      <c r="C51" s="18">
        <f>'2.測定データ貼付け用シート'!K49</f>
        <v>837</v>
      </c>
      <c r="D51" s="19">
        <f>'2.測定データ貼付け用シート'!AZ49</f>
        <v>799</v>
      </c>
      <c r="E51" s="20">
        <f>'2.測定データ貼付け用シート'!BI49</f>
        <v>827</v>
      </c>
      <c r="F51" s="24">
        <f>'2.測定データ貼付け用シート'!F49</f>
        <v>825</v>
      </c>
      <c r="G51" s="18">
        <f>'2.測定データ貼付け用シート'!G49</f>
        <v>826</v>
      </c>
      <c r="H51" s="18">
        <f>'2.測定データ貼付け用シート'!BD49</f>
        <v>817</v>
      </c>
      <c r="I51" s="18">
        <f>'2.測定データ貼付け用シート'!BE49</f>
        <v>813</v>
      </c>
      <c r="J51" s="18">
        <f>'2.測定データ貼付け用シート'!E49</f>
        <v>826</v>
      </c>
      <c r="K51" s="18">
        <f>'2.測定データ貼付け用シート'!H49</f>
        <v>813</v>
      </c>
      <c r="L51" s="18">
        <f>'2.測定データ貼付け用シート'!BC49</f>
        <v>807</v>
      </c>
      <c r="M51" s="18">
        <f>'2.測定データ貼付け用シート'!BF49</f>
        <v>803</v>
      </c>
      <c r="N51" s="18">
        <f>'2.測定データ貼付け用シート'!D49</f>
        <v>826</v>
      </c>
      <c r="O51" s="18">
        <f>'2.測定データ貼付け用シート'!I49</f>
        <v>822</v>
      </c>
      <c r="P51" s="18">
        <f>'2.測定データ貼付け用シート'!BB49</f>
        <v>798</v>
      </c>
      <c r="Q51" s="18">
        <f>'2.測定データ貼付け用シート'!BG49</f>
        <v>815</v>
      </c>
      <c r="R51" s="18">
        <f>'2.測定データ貼付け用シート'!C49</f>
        <v>833</v>
      </c>
      <c r="S51" s="18">
        <f>'2.測定データ貼付け用シート'!J49</f>
        <v>822</v>
      </c>
      <c r="T51" s="18">
        <f>'2.測定データ貼付け用シート'!BA49</f>
        <v>804</v>
      </c>
      <c r="U51" s="25">
        <f>'2.測定データ貼付け用シート'!BH49</f>
        <v>820</v>
      </c>
      <c r="V51" s="26">
        <f>'2.測定データ貼付け用シート'!L49</f>
        <v>26698</v>
      </c>
      <c r="W51" s="48">
        <f>'2.測定データ貼付け用シート'!V49</f>
        <v>26529</v>
      </c>
      <c r="X51" s="41">
        <f>'2.測定データ貼付け用シート'!AF49</f>
        <v>1512</v>
      </c>
      <c r="Y51" s="20">
        <f>'2.測定データ貼付け用シート'!AP49</f>
        <v>800</v>
      </c>
      <c r="Z51" s="26">
        <f>'2.測定データ貼付け用シート'!M49</f>
        <v>7424</v>
      </c>
      <c r="AA51" s="48">
        <f>'2.測定データ貼付け用シート'!W49</f>
        <v>839</v>
      </c>
      <c r="AB51" s="41">
        <f>'2.測定データ貼付け用シート'!AG49</f>
        <v>828</v>
      </c>
      <c r="AC51" s="20">
        <f>'2.測定データ貼付け用シート'!AQ49</f>
        <v>799</v>
      </c>
      <c r="AD51" s="26">
        <f>'2.測定データ貼付け用シート'!N49</f>
        <v>26245</v>
      </c>
      <c r="AE51" s="48">
        <f>'2.測定データ貼付け用シート'!X49</f>
        <v>883</v>
      </c>
      <c r="AF51" s="41">
        <f>'2.測定データ貼付け用シート'!AH49</f>
        <v>826</v>
      </c>
      <c r="AG51" s="20">
        <f>'2.測定データ貼付け用シート'!AR49</f>
        <v>814</v>
      </c>
      <c r="AH51" s="26">
        <f>'2.測定データ貼付け用シート'!O49</f>
        <v>26550</v>
      </c>
      <c r="AI51" s="48">
        <f>'2.測定データ貼付け用シート'!Y49</f>
        <v>27088</v>
      </c>
      <c r="AJ51" s="41">
        <f>'2.測定データ貼付け用シート'!AI49</f>
        <v>1376</v>
      </c>
      <c r="AK51" s="20">
        <f>'2.測定データ貼付け用シート'!AS49</f>
        <v>814</v>
      </c>
      <c r="AL51" s="26">
        <f>'2.測定データ貼付け用シート'!P49</f>
        <v>7360</v>
      </c>
      <c r="AM51" s="48">
        <f>'2.測定データ貼付け用シート'!Z49</f>
        <v>841</v>
      </c>
      <c r="AN51" s="41">
        <f>'2.測定データ貼付け用シート'!AJ49</f>
        <v>822</v>
      </c>
      <c r="AO51" s="20">
        <f>'2.測定データ貼付け用シート'!AT49</f>
        <v>832</v>
      </c>
      <c r="AP51" s="26">
        <f>'2.測定データ貼付け用シート'!Q49</f>
        <v>25918</v>
      </c>
      <c r="AQ51" s="48">
        <f>'2.測定データ貼付け用シート'!AA49</f>
        <v>850</v>
      </c>
      <c r="AR51" s="41">
        <f>'2.測定データ貼付け用シート'!AK49</f>
        <v>811</v>
      </c>
      <c r="AS51" s="20">
        <f>'2.測定データ貼付け用シート'!AU49</f>
        <v>812</v>
      </c>
      <c r="AT51" s="26">
        <f>'2.測定データ貼付け用シート'!R49</f>
        <v>822</v>
      </c>
      <c r="AU51" s="48">
        <f>'2.測定データ貼付け用シート'!AB49</f>
        <v>811</v>
      </c>
      <c r="AV51" s="41">
        <f>'2.測定データ貼付け用シート'!AL49</f>
        <v>816</v>
      </c>
      <c r="AW51" s="20">
        <f>'2.測定データ貼付け用シート'!AV49</f>
        <v>801</v>
      </c>
      <c r="AX51" s="26">
        <f>'2.測定データ貼付け用シート'!S49</f>
        <v>806</v>
      </c>
      <c r="AY51" s="48">
        <f>'2.測定データ貼付け用シート'!AC49</f>
        <v>814</v>
      </c>
      <c r="AZ51" s="41">
        <f>'2.測定データ貼付け用シート'!AM49</f>
        <v>812</v>
      </c>
      <c r="BA51" s="20">
        <f>'2.測定データ貼付け用シート'!AW49</f>
        <v>794</v>
      </c>
      <c r="BB51" s="26">
        <f>'2.測定データ貼付け用シート'!T49</f>
        <v>830</v>
      </c>
      <c r="BC51" s="48">
        <f>'2.測定データ貼付け用シート'!AD49</f>
        <v>816</v>
      </c>
      <c r="BD51" s="41">
        <f>'2.測定データ貼付け用シート'!AN49</f>
        <v>812</v>
      </c>
      <c r="BE51" s="20">
        <f>'2.測定データ貼付け用シート'!AX49</f>
        <v>808</v>
      </c>
      <c r="BF51" s="26">
        <f>'2.測定データ貼付け用シート'!U49</f>
        <v>803</v>
      </c>
      <c r="BG51" s="48">
        <f>'2.測定データ貼付け用シート'!AE49</f>
        <v>817</v>
      </c>
      <c r="BH51" s="41">
        <f>'2.測定データ貼付け用シート'!AO49</f>
        <v>823</v>
      </c>
      <c r="BI51" s="20">
        <f>'2.測定データ貼付け用シート'!AY49</f>
        <v>808</v>
      </c>
    </row>
    <row r="52" spans="1:61" ht="15" thickBot="1" x14ac:dyDescent="0.2">
      <c r="A52" s="7">
        <v>90</v>
      </c>
      <c r="B52" s="27">
        <f>'2.測定データ貼付け用シート'!B50</f>
        <v>822</v>
      </c>
      <c r="C52" s="28">
        <f>'2.測定データ貼付け用シート'!K50</f>
        <v>838</v>
      </c>
      <c r="D52" s="29">
        <f>'2.測定データ貼付け用シート'!AZ50</f>
        <v>796</v>
      </c>
      <c r="E52" s="30">
        <f>'2.測定データ貼付け用シート'!BI50</f>
        <v>823</v>
      </c>
      <c r="F52" s="31">
        <f>'2.測定データ貼付け用シート'!F50</f>
        <v>822</v>
      </c>
      <c r="G52" s="28">
        <f>'2.測定データ貼付け用シート'!G50</f>
        <v>829</v>
      </c>
      <c r="H52" s="28">
        <f>'2.測定データ貼付け用シート'!BD50</f>
        <v>814</v>
      </c>
      <c r="I52" s="28">
        <f>'2.測定データ貼付け用シート'!BE50</f>
        <v>804</v>
      </c>
      <c r="J52" s="28">
        <f>'2.測定データ貼付け用シート'!E50</f>
        <v>818</v>
      </c>
      <c r="K52" s="28">
        <f>'2.測定データ貼付け用シート'!H50</f>
        <v>813</v>
      </c>
      <c r="L52" s="28">
        <f>'2.測定データ貼付け用シート'!BC50</f>
        <v>809</v>
      </c>
      <c r="M52" s="28">
        <f>'2.測定データ貼付け用シート'!BF50</f>
        <v>799</v>
      </c>
      <c r="N52" s="28">
        <f>'2.測定データ貼付け用シート'!D50</f>
        <v>818</v>
      </c>
      <c r="O52" s="28">
        <f>'2.測定データ貼付け用シート'!I50</f>
        <v>824</v>
      </c>
      <c r="P52" s="28">
        <f>'2.測定データ貼付け用シート'!BB50</f>
        <v>798</v>
      </c>
      <c r="Q52" s="28">
        <f>'2.測定データ貼付け用シート'!BG50</f>
        <v>816</v>
      </c>
      <c r="R52" s="28">
        <f>'2.測定データ貼付け用シート'!C50</f>
        <v>834</v>
      </c>
      <c r="S52" s="28">
        <f>'2.測定データ貼付け用シート'!J50</f>
        <v>820</v>
      </c>
      <c r="T52" s="28">
        <f>'2.測定データ貼付け用シート'!BA50</f>
        <v>805</v>
      </c>
      <c r="U52" s="32">
        <f>'2.測定データ貼付け用シート'!BH50</f>
        <v>826</v>
      </c>
      <c r="V52" s="33">
        <f>'2.測定データ貼付け用シート'!L50</f>
        <v>26643</v>
      </c>
      <c r="W52" s="50">
        <f>'2.測定データ貼付け用シート'!V50</f>
        <v>26571</v>
      </c>
      <c r="X52" s="42">
        <f>'2.測定データ貼付け用シート'!AF50</f>
        <v>1183</v>
      </c>
      <c r="Y52" s="30">
        <f>'2.測定データ貼付け用シート'!AP50</f>
        <v>801</v>
      </c>
      <c r="Z52" s="33">
        <f>'2.測定データ貼付け用シート'!M50</f>
        <v>7012</v>
      </c>
      <c r="AA52" s="50">
        <f>'2.測定データ貼付け用シート'!W50</f>
        <v>845</v>
      </c>
      <c r="AB52" s="42">
        <f>'2.測定データ貼付け用シート'!AG50</f>
        <v>820</v>
      </c>
      <c r="AC52" s="30">
        <f>'2.測定データ貼付け用シート'!AQ50</f>
        <v>799</v>
      </c>
      <c r="AD52" s="33">
        <f>'2.測定データ貼付け用シート'!N50</f>
        <v>26164</v>
      </c>
      <c r="AE52" s="50">
        <f>'2.測定データ貼付け用シート'!X50</f>
        <v>874</v>
      </c>
      <c r="AF52" s="42">
        <f>'2.測定データ貼付け用シート'!AH50</f>
        <v>825</v>
      </c>
      <c r="AG52" s="30">
        <f>'2.測定データ貼付け用シート'!AR50</f>
        <v>809</v>
      </c>
      <c r="AH52" s="33">
        <f>'2.測定データ貼付け用シート'!O50</f>
        <v>26490</v>
      </c>
      <c r="AI52" s="50">
        <f>'2.測定データ貼付け用シート'!Y50</f>
        <v>27086</v>
      </c>
      <c r="AJ52" s="42">
        <f>'2.測定データ貼付け用シート'!AI50</f>
        <v>1104</v>
      </c>
      <c r="AK52" s="30">
        <f>'2.測定データ貼付け用シート'!AS50</f>
        <v>811</v>
      </c>
      <c r="AL52" s="33">
        <f>'2.測定データ貼付け用シート'!P50</f>
        <v>6955</v>
      </c>
      <c r="AM52" s="50">
        <f>'2.測定データ貼付け用シート'!Z50</f>
        <v>836</v>
      </c>
      <c r="AN52" s="42">
        <f>'2.測定データ貼付け用シート'!AJ50</f>
        <v>824</v>
      </c>
      <c r="AO52" s="30">
        <f>'2.測定データ貼付け用シート'!AT50</f>
        <v>835</v>
      </c>
      <c r="AP52" s="33">
        <f>'2.測定データ貼付け用シート'!Q50</f>
        <v>25859</v>
      </c>
      <c r="AQ52" s="50">
        <f>'2.測定データ貼付け用シート'!AA50</f>
        <v>841</v>
      </c>
      <c r="AR52" s="42">
        <f>'2.測定データ貼付け用シート'!AK50</f>
        <v>813</v>
      </c>
      <c r="AS52" s="30">
        <f>'2.測定データ貼付け用シート'!AU50</f>
        <v>815</v>
      </c>
      <c r="AT52" s="33">
        <f>'2.測定データ貼付け用シート'!R50</f>
        <v>820</v>
      </c>
      <c r="AU52" s="50">
        <f>'2.測定データ貼付け用シート'!AB50</f>
        <v>807</v>
      </c>
      <c r="AV52" s="42">
        <f>'2.測定データ貼付け用シート'!AL50</f>
        <v>814</v>
      </c>
      <c r="AW52" s="30">
        <f>'2.測定データ貼付け用シート'!AV50</f>
        <v>797</v>
      </c>
      <c r="AX52" s="33">
        <f>'2.測定データ貼付け用シート'!S50</f>
        <v>807</v>
      </c>
      <c r="AY52" s="50">
        <f>'2.測定データ貼付け用シート'!AC50</f>
        <v>806</v>
      </c>
      <c r="AZ52" s="42">
        <f>'2.測定データ貼付け用シート'!AM50</f>
        <v>811</v>
      </c>
      <c r="BA52" s="30">
        <f>'2.測定データ貼付け用シート'!AW50</f>
        <v>799</v>
      </c>
      <c r="BB52" s="33">
        <f>'2.測定データ貼付け用シート'!T50</f>
        <v>830</v>
      </c>
      <c r="BC52" s="50">
        <f>'2.測定データ貼付け用シート'!AD50</f>
        <v>822</v>
      </c>
      <c r="BD52" s="42">
        <f>'2.測定データ貼付け用シート'!AN50</f>
        <v>807</v>
      </c>
      <c r="BE52" s="30">
        <f>'2.測定データ貼付け用シート'!AX50</f>
        <v>807</v>
      </c>
      <c r="BF52" s="33">
        <f>'2.測定データ貼付け用シート'!U50</f>
        <v>804</v>
      </c>
      <c r="BG52" s="50">
        <f>'2.測定データ貼付け用シート'!AE50</f>
        <v>819</v>
      </c>
      <c r="BH52" s="42">
        <f>'2.測定データ貼付け用シート'!AO50</f>
        <v>824</v>
      </c>
      <c r="BI52" s="30">
        <f>'2.測定データ貼付け用シート'!AY50</f>
        <v>805</v>
      </c>
    </row>
  </sheetData>
  <sheetProtection password="BD4D" sheet="1" objects="1" scenarios="1"/>
  <mergeCells count="17">
    <mergeCell ref="A4:A6"/>
    <mergeCell ref="B4:E5"/>
    <mergeCell ref="F4:U4"/>
    <mergeCell ref="F5:I5"/>
    <mergeCell ref="J5:M5"/>
    <mergeCell ref="R5:U5"/>
    <mergeCell ref="N5:Q5"/>
    <mergeCell ref="V4:Y4"/>
    <mergeCell ref="Z4:AC4"/>
    <mergeCell ref="AD4:AG4"/>
    <mergeCell ref="AH4:AK4"/>
    <mergeCell ref="BF4:BI4"/>
    <mergeCell ref="AP4:AS4"/>
    <mergeCell ref="AL4:AO4"/>
    <mergeCell ref="AT4:AW4"/>
    <mergeCell ref="AX4:BA4"/>
    <mergeCell ref="BB4:BE4"/>
  </mergeCells>
  <phoneticPr fontId="4"/>
  <pageMargins left="0.7" right="0.7" top="0.75" bottom="0.75" header="0.51200000000000001" footer="0.5120000000000000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 enableFormatConditionsCalculation="0">
    <tabColor indexed="43"/>
  </sheetPr>
  <dimension ref="A1:P100"/>
  <sheetViews>
    <sheetView zoomScale="125" zoomScaleNormal="75" zoomScalePageLayoutView="75" workbookViewId="0">
      <selection activeCell="A6" sqref="A6"/>
    </sheetView>
  </sheetViews>
  <sheetFormatPr baseColWidth="12" defaultColWidth="9" defaultRowHeight="14" x14ac:dyDescent="0.15"/>
  <cols>
    <col min="1" max="1" width="10.6640625" style="1" customWidth="1"/>
    <col min="2" max="2" width="10.33203125" style="1" bestFit="1" customWidth="1"/>
    <col min="3" max="4" width="9.5" style="1" customWidth="1"/>
    <col min="5" max="5" width="10.5" style="1" bestFit="1" customWidth="1"/>
    <col min="6" max="7" width="10" style="1" customWidth="1"/>
    <col min="8" max="8" width="11.1640625" style="1" customWidth="1"/>
    <col min="9" max="9" width="10" style="1" customWidth="1"/>
    <col min="10" max="10" width="6.1640625" style="1" customWidth="1"/>
    <col min="11" max="11" width="11.1640625" style="1" customWidth="1"/>
    <col min="12" max="12" width="9" style="1"/>
    <col min="13" max="13" width="8.6640625" style="1" customWidth="1"/>
    <col min="14" max="14" width="9" style="1"/>
    <col min="15" max="15" width="9.33203125" style="1" bestFit="1" customWidth="1"/>
    <col min="16" max="16384" width="9" style="1"/>
  </cols>
  <sheetData>
    <row r="1" spans="1:11" customFormat="1" ht="18" x14ac:dyDescent="0.15">
      <c r="A1" s="159" t="s">
        <v>87</v>
      </c>
    </row>
    <row r="2" spans="1:11" customFormat="1" ht="14.25" customHeight="1" thickBot="1" x14ac:dyDescent="0.2">
      <c r="A2" s="62"/>
      <c r="B2" s="5"/>
      <c r="C2" s="5"/>
      <c r="D2" s="5"/>
      <c r="E2" s="5"/>
      <c r="F2" s="5"/>
      <c r="G2" s="5"/>
      <c r="H2" s="5"/>
      <c r="I2" s="5"/>
      <c r="J2" s="5"/>
      <c r="K2" s="5"/>
    </row>
    <row r="3" spans="1:11" customFormat="1" ht="14.25" customHeight="1" thickBot="1" x14ac:dyDescent="0.2">
      <c r="A3" s="69" t="s">
        <v>84</v>
      </c>
      <c r="B3" s="397" t="s">
        <v>48</v>
      </c>
      <c r="C3" s="397"/>
      <c r="D3" s="397"/>
      <c r="E3" s="397"/>
      <c r="F3" s="66" t="s">
        <v>79</v>
      </c>
      <c r="G3" s="67" t="s">
        <v>80</v>
      </c>
      <c r="H3" s="68" t="s">
        <v>81</v>
      </c>
      <c r="I3" s="82"/>
      <c r="J3" s="5"/>
      <c r="K3" s="5"/>
    </row>
    <row r="4" spans="1:11" customFormat="1" x14ac:dyDescent="0.15">
      <c r="A4" s="58">
        <f>ROUND('1. 実験内容を入力するシート'!D33,2)</f>
        <v>6.24</v>
      </c>
      <c r="B4" s="51">
        <f>'データ処理シート No. 2'!F54</f>
        <v>6.1307319307651564</v>
      </c>
      <c r="C4" s="51">
        <f>'データ処理シート No. 2'!G54</f>
        <v>6.0075590954432947</v>
      </c>
      <c r="D4" s="51">
        <f>'データ処理シート No. 2'!H54</f>
        <v>5.5527509517576679</v>
      </c>
      <c r="E4" s="51">
        <f>'データ処理シート No. 2'!I54</f>
        <v>5.5020959649840897</v>
      </c>
      <c r="F4" s="60">
        <f>AVERAGE(B4:E4)</f>
        <v>5.7982844857375522</v>
      </c>
      <c r="G4" s="52">
        <f>STDEV(B4:E4)</f>
        <v>0.31745420777788202</v>
      </c>
      <c r="H4" s="53">
        <f>G4/F4</f>
        <v>5.474967786743587E-2</v>
      </c>
      <c r="I4" s="81"/>
      <c r="J4" s="5"/>
      <c r="K4" s="5"/>
    </row>
    <row r="5" spans="1:11" customFormat="1" x14ac:dyDescent="0.15">
      <c r="A5" s="58">
        <f>ROUND('1. 実験内容を入力するシート'!C33,2)</f>
        <v>12.49</v>
      </c>
      <c r="B5" s="51">
        <f>'データ処理シート No. 2'!J54</f>
        <v>11.657525517458861</v>
      </c>
      <c r="C5" s="51">
        <f>'データ処理シート No. 2'!K54</f>
        <v>11.426250960939491</v>
      </c>
      <c r="D5" s="51">
        <f>'データ処理シート No. 2'!L54</f>
        <v>11.195014322359489</v>
      </c>
      <c r="E5" s="51">
        <f>'データ処理シート No. 2'!M54</f>
        <v>11.01978914837542</v>
      </c>
      <c r="F5" s="60">
        <f>AVERAGE(B5:E5)</f>
        <v>11.324644987283314</v>
      </c>
      <c r="G5" s="52">
        <f>STDEV(B5:E5)</f>
        <v>0.27741329760089134</v>
      </c>
      <c r="H5" s="53">
        <f>G5/F5</f>
        <v>2.4496423323857364E-2</v>
      </c>
      <c r="I5" s="81"/>
      <c r="J5" s="5"/>
      <c r="K5" s="5"/>
    </row>
    <row r="6" spans="1:11" customFormat="1" x14ac:dyDescent="0.15">
      <c r="A6" s="58">
        <f>ROUND('1. 実験内容を入力するシート'!B33,2)</f>
        <v>24.97</v>
      </c>
      <c r="B6" s="51">
        <f>'データ処理シート No. 2'!N54</f>
        <v>20.757947521296252</v>
      </c>
      <c r="C6" s="51">
        <f>'データ処理シート No. 2'!O54</f>
        <v>20.350252623826893</v>
      </c>
      <c r="D6" s="51">
        <f>'データ処理シート No. 2'!P54</f>
        <v>20.489338457353401</v>
      </c>
      <c r="E6" s="51">
        <f>'データ処理シート No. 2'!Q54</f>
        <v>20.05356735148538</v>
      </c>
      <c r="F6" s="60">
        <f>AVERAGE(B6:E6)</f>
        <v>20.412776488490483</v>
      </c>
      <c r="G6" s="52">
        <f>STDEV(B6:E6)</f>
        <v>0.2932264282795744</v>
      </c>
      <c r="H6" s="53">
        <f>G6/F6</f>
        <v>1.4364847841493139E-2</v>
      </c>
      <c r="I6" s="81"/>
      <c r="J6" s="5"/>
      <c r="K6" s="5"/>
    </row>
    <row r="7" spans="1:11" customFormat="1" ht="15" thickBot="1" x14ac:dyDescent="0.2">
      <c r="A7" s="59">
        <f>ROUND('1. 実験内容を入力するシート'!A33,2)</f>
        <v>49.94</v>
      </c>
      <c r="B7" s="55">
        <f>'データ処理シート No. 2'!R54</f>
        <v>36.807564171758933</v>
      </c>
      <c r="C7" s="55">
        <f>'データ処理シート No. 2'!S54</f>
        <v>35.956425155910566</v>
      </c>
      <c r="D7" s="55">
        <f>'データ処理シート No. 2'!T54</f>
        <v>37.15524632288362</v>
      </c>
      <c r="E7" s="55">
        <f>'データ処理シート No. 2'!U54</f>
        <v>35.986087617365371</v>
      </c>
      <c r="F7" s="61">
        <f>AVERAGE(B7:E7)</f>
        <v>36.476330816979619</v>
      </c>
      <c r="G7" s="56">
        <f>STDEV(B7:E7)</f>
        <v>0.600356030661504</v>
      </c>
      <c r="H7" s="57">
        <f>G7/F7</f>
        <v>1.6458783469033574E-2</v>
      </c>
      <c r="I7" s="81"/>
      <c r="J7" s="5"/>
      <c r="K7" s="5"/>
    </row>
    <row r="8" spans="1:11" customFormat="1" x14ac:dyDescent="0.15">
      <c r="A8" s="5"/>
      <c r="B8" s="5"/>
      <c r="C8" s="5"/>
      <c r="D8" s="5"/>
      <c r="E8" s="5"/>
      <c r="F8" s="5"/>
      <c r="G8" s="5"/>
      <c r="H8" s="5"/>
      <c r="I8" s="5"/>
      <c r="J8" s="5"/>
      <c r="K8" s="5"/>
    </row>
    <row r="9" spans="1:11" customFormat="1" x14ac:dyDescent="0.15">
      <c r="A9" s="62" t="s">
        <v>88</v>
      </c>
      <c r="B9" s="5"/>
      <c r="C9" s="5"/>
      <c r="D9" s="5"/>
      <c r="E9" s="5"/>
      <c r="F9" s="5"/>
      <c r="G9" s="5"/>
      <c r="H9" s="5"/>
      <c r="I9" s="5"/>
      <c r="J9" s="5"/>
      <c r="K9" s="5"/>
    </row>
    <row r="10" spans="1:11" customFormat="1" x14ac:dyDescent="0.15">
      <c r="A10" s="1"/>
      <c r="B10" s="5"/>
      <c r="C10" s="157"/>
      <c r="D10" s="5"/>
      <c r="E10" s="5"/>
      <c r="F10" s="5"/>
      <c r="G10" s="5"/>
      <c r="H10" s="5"/>
      <c r="I10" s="5"/>
      <c r="J10" s="5"/>
      <c r="K10" s="1"/>
    </row>
    <row r="11" spans="1:11" customFormat="1" x14ac:dyDescent="0.15">
      <c r="A11" s="65" t="s">
        <v>49</v>
      </c>
      <c r="B11" s="160">
        <f>'データ処理シート No. 3'!B19</f>
        <v>0.8808872968492043</v>
      </c>
      <c r="C11" s="65"/>
      <c r="D11" s="5"/>
      <c r="E11" s="5"/>
      <c r="F11" s="5"/>
      <c r="G11" s="5"/>
      <c r="H11" s="5"/>
      <c r="I11" s="5"/>
      <c r="J11" s="5"/>
      <c r="K11" s="1"/>
    </row>
    <row r="12" spans="1:11" customFormat="1" x14ac:dyDescent="0.15">
      <c r="A12" s="65" t="s">
        <v>45</v>
      </c>
      <c r="B12" s="161">
        <f>'データ処理シート No. 3'!B20</f>
        <v>1.1855717930751437</v>
      </c>
      <c r="C12" s="65"/>
      <c r="D12" s="5"/>
      <c r="E12" s="5"/>
      <c r="F12" s="5"/>
      <c r="G12" s="5"/>
      <c r="H12" s="5"/>
      <c r="I12" s="5"/>
      <c r="J12" s="5"/>
      <c r="K12" s="1"/>
    </row>
    <row r="13" spans="1:11" customFormat="1" ht="15" x14ac:dyDescent="0.15">
      <c r="A13" s="65" t="s">
        <v>132</v>
      </c>
      <c r="B13" s="162">
        <f>'データ処理シート No. 3'!B21</f>
        <v>0.99882607129994661</v>
      </c>
      <c r="C13" s="65"/>
      <c r="D13" s="5"/>
      <c r="E13" s="5"/>
      <c r="F13" s="5"/>
      <c r="G13" s="5"/>
      <c r="H13" s="5"/>
      <c r="I13" s="5"/>
      <c r="J13" s="5"/>
      <c r="K13" s="1"/>
    </row>
    <row r="14" spans="1:11" customFormat="1" x14ac:dyDescent="0.15">
      <c r="A14" s="1"/>
      <c r="B14" s="1"/>
      <c r="C14" s="65"/>
      <c r="D14" s="5"/>
      <c r="E14" s="5"/>
      <c r="F14" s="5"/>
      <c r="G14" s="5"/>
      <c r="H14" s="5"/>
      <c r="I14" s="5"/>
      <c r="J14" s="5"/>
      <c r="K14" s="5"/>
    </row>
    <row r="15" spans="1:11" customFormat="1" x14ac:dyDescent="0.15">
      <c r="A15" s="1"/>
      <c r="B15" s="5"/>
      <c r="C15" s="5"/>
      <c r="D15" s="5"/>
      <c r="E15" s="5"/>
      <c r="F15" s="5"/>
      <c r="G15" s="5"/>
      <c r="H15" s="5"/>
      <c r="I15" s="5"/>
      <c r="J15" s="5"/>
      <c r="K15" s="5"/>
    </row>
    <row r="16" spans="1:11" customFormat="1" ht="15" thickBot="1" x14ac:dyDescent="0.2">
      <c r="A16" t="s">
        <v>9</v>
      </c>
      <c r="B16" s="1"/>
      <c r="C16" s="5"/>
      <c r="D16" s="5"/>
      <c r="E16" s="5"/>
      <c r="F16" s="5"/>
      <c r="G16" s="5"/>
      <c r="H16" s="5"/>
      <c r="I16" s="5"/>
      <c r="J16" s="5"/>
      <c r="K16" s="5"/>
    </row>
    <row r="17" spans="1:16" customFormat="1" ht="15" thickBot="1" x14ac:dyDescent="0.2">
      <c r="A17" s="1"/>
      <c r="B17" s="191" t="s">
        <v>285</v>
      </c>
      <c r="C17" s="5"/>
      <c r="D17" s="5"/>
      <c r="E17" s="5"/>
      <c r="F17" s="5"/>
      <c r="G17" s="5"/>
      <c r="H17" s="5"/>
      <c r="I17" s="5"/>
      <c r="J17" s="5"/>
      <c r="K17" s="5"/>
    </row>
    <row r="18" spans="1:16" customFormat="1" x14ac:dyDescent="0.15">
      <c r="A18" s="1"/>
      <c r="B18" s="1"/>
      <c r="C18" s="5"/>
      <c r="D18" s="5"/>
      <c r="E18" s="5"/>
      <c r="F18" s="5"/>
      <c r="G18" s="5"/>
      <c r="H18" s="5"/>
      <c r="I18" s="5"/>
      <c r="J18" s="5"/>
      <c r="K18" s="5"/>
    </row>
    <row r="19" spans="1:16" customFormat="1" x14ac:dyDescent="0.15">
      <c r="A19" t="s">
        <v>100</v>
      </c>
      <c r="B19" s="1"/>
      <c r="C19" s="5"/>
      <c r="D19" s="5"/>
      <c r="E19" s="5"/>
      <c r="F19" s="5"/>
      <c r="G19" s="5"/>
      <c r="H19" s="5"/>
      <c r="I19" s="5"/>
      <c r="J19" s="5"/>
      <c r="K19" s="5"/>
    </row>
    <row r="20" spans="1:16" customFormat="1" x14ac:dyDescent="0.15">
      <c r="A20" s="1"/>
      <c r="B20" s="163"/>
      <c r="C20" s="5"/>
      <c r="D20" s="5"/>
      <c r="E20" s="5"/>
      <c r="F20" s="5"/>
      <c r="G20" s="5"/>
      <c r="H20" s="5"/>
      <c r="I20" s="5"/>
      <c r="J20" s="5"/>
      <c r="K20" s="5"/>
    </row>
    <row r="21" spans="1:16" ht="14.25" customHeight="1" x14ac:dyDescent="0.15">
      <c r="A21" s="166"/>
      <c r="B21" s="166"/>
      <c r="C21" s="166"/>
      <c r="D21" s="166"/>
      <c r="E21" s="164"/>
      <c r="F21" s="167"/>
      <c r="G21" s="164"/>
      <c r="H21" s="168"/>
      <c r="I21" s="169"/>
      <c r="J21" s="169"/>
      <c r="K21" s="165"/>
      <c r="L21"/>
    </row>
    <row r="22" spans="1:16" ht="18" x14ac:dyDescent="0.15">
      <c r="A22" s="159" t="s">
        <v>21</v>
      </c>
    </row>
    <row r="23" spans="1:16" x14ac:dyDescent="0.15">
      <c r="A23" s="44"/>
    </row>
    <row r="24" spans="1:16" ht="18" thickBot="1" x14ac:dyDescent="0.2">
      <c r="A24" s="171" t="s">
        <v>177</v>
      </c>
    </row>
    <row r="25" spans="1:16" ht="15" thickBot="1" x14ac:dyDescent="0.2">
      <c r="A25" s="170" t="s">
        <v>258</v>
      </c>
      <c r="B25" s="43"/>
      <c r="C25" s="43"/>
      <c r="E25" s="191" t="s">
        <v>285</v>
      </c>
    </row>
    <row r="26" spans="1:16" ht="15" thickBot="1" x14ac:dyDescent="0.2">
      <c r="A26" s="62"/>
    </row>
    <row r="27" spans="1:16" ht="15" customHeight="1" x14ac:dyDescent="0.15">
      <c r="A27" s="84" t="s">
        <v>178</v>
      </c>
      <c r="B27" s="85"/>
      <c r="C27" s="86"/>
      <c r="D27" s="98" t="str">
        <f>"Trolox "&amp;ROUND('1. 実験内容を入力するシート'!D33,2)&amp;" uM"</f>
        <v>Trolox 6.24 uM</v>
      </c>
      <c r="E27" s="85"/>
      <c r="F27" s="86"/>
      <c r="G27" s="98" t="str">
        <f>"Trolox "&amp;ROUND('1. 実験内容を入力するシート'!C33,2)&amp;" uM"</f>
        <v>Trolox 12.49 uM</v>
      </c>
      <c r="H27" s="85"/>
      <c r="I27" s="86"/>
      <c r="K27" s="407" t="s">
        <v>114</v>
      </c>
      <c r="L27" s="408">
        <v>0</v>
      </c>
      <c r="M27" s="408">
        <v>0</v>
      </c>
      <c r="N27" s="408">
        <v>0</v>
      </c>
      <c r="O27" s="390" t="s">
        <v>115</v>
      </c>
      <c r="P27" s="392" t="s">
        <v>116</v>
      </c>
    </row>
    <row r="28" spans="1:16" ht="15" thickBot="1" x14ac:dyDescent="0.2">
      <c r="A28" s="87"/>
      <c r="B28" s="43"/>
      <c r="C28" s="88"/>
      <c r="D28" s="87"/>
      <c r="E28" s="43"/>
      <c r="F28" s="88"/>
      <c r="G28" s="87"/>
      <c r="H28" s="43"/>
      <c r="I28" s="88"/>
      <c r="K28" s="409">
        <v>0</v>
      </c>
      <c r="L28" s="410">
        <v>0</v>
      </c>
      <c r="M28" s="410">
        <v>0</v>
      </c>
      <c r="N28" s="410">
        <v>0</v>
      </c>
      <c r="O28" s="391">
        <v>0</v>
      </c>
      <c r="P28" s="393">
        <v>0</v>
      </c>
    </row>
    <row r="29" spans="1:16" ht="14.25" customHeight="1" x14ac:dyDescent="0.15">
      <c r="A29" s="87"/>
      <c r="B29" s="43"/>
      <c r="C29" s="88"/>
      <c r="D29" s="87"/>
      <c r="E29" s="43"/>
      <c r="F29" s="88"/>
      <c r="G29" s="87"/>
      <c r="H29" s="43"/>
      <c r="I29" s="88"/>
      <c r="K29" s="398" t="str">
        <f>'4. レポート (手を加えず印刷)'!A30</f>
        <v>フェルラ酸 (well: 2)</v>
      </c>
      <c r="L29" s="399"/>
      <c r="M29" s="399"/>
      <c r="N29" s="400"/>
      <c r="O29" s="117">
        <f>'4. レポート (手を加えず印刷)'!E30</f>
        <v>10</v>
      </c>
      <c r="P29" s="118" t="str">
        <f>'4. レポート (手を加えず印刷)'!F30</f>
        <v>NG</v>
      </c>
    </row>
    <row r="30" spans="1:16" ht="14.25" customHeight="1" x14ac:dyDescent="0.15">
      <c r="A30" s="87"/>
      <c r="B30" s="43"/>
      <c r="C30" s="88"/>
      <c r="D30" s="87"/>
      <c r="E30" s="43"/>
      <c r="F30" s="88"/>
      <c r="G30" s="87"/>
      <c r="H30" s="43"/>
      <c r="I30" s="88"/>
      <c r="K30" s="401"/>
      <c r="L30" s="402"/>
      <c r="M30" s="402"/>
      <c r="N30" s="403"/>
      <c r="O30" s="116">
        <f>'4. レポート (手を加えず印刷)'!E31</f>
        <v>50</v>
      </c>
      <c r="P30" s="238" t="str">
        <f>'4. レポート (手を加えず印刷)'!F31</f>
        <v>NG</v>
      </c>
    </row>
    <row r="31" spans="1:16" ht="14.25" customHeight="1" x14ac:dyDescent="0.15">
      <c r="A31" s="87"/>
      <c r="B31" s="43"/>
      <c r="C31" s="88"/>
      <c r="D31" s="87"/>
      <c r="E31" s="43"/>
      <c r="F31" s="88"/>
      <c r="G31" s="87"/>
      <c r="H31" s="43"/>
      <c r="I31" s="88"/>
      <c r="K31" s="401"/>
      <c r="L31" s="402"/>
      <c r="M31" s="402"/>
      <c r="N31" s="403"/>
      <c r="O31" s="116">
        <f>'4. レポート (手を加えず印刷)'!E32</f>
        <v>250</v>
      </c>
      <c r="P31" s="238" t="str">
        <f>'4. レポート (手を加えず印刷)'!F32</f>
        <v>NG</v>
      </c>
    </row>
    <row r="32" spans="1:16" ht="15" customHeight="1" thickBot="1" x14ac:dyDescent="0.2">
      <c r="A32" s="87"/>
      <c r="B32" s="43"/>
      <c r="C32" s="88"/>
      <c r="D32" s="87"/>
      <c r="E32" s="43"/>
      <c r="F32" s="88"/>
      <c r="G32" s="87"/>
      <c r="H32" s="43"/>
      <c r="I32" s="88"/>
      <c r="K32" s="404"/>
      <c r="L32" s="405"/>
      <c r="M32" s="405"/>
      <c r="N32" s="406"/>
      <c r="O32" s="232">
        <f>'4. レポート (手を加えず印刷)'!E33</f>
        <v>1250</v>
      </c>
      <c r="P32" s="115" t="str">
        <f>'4. レポート (手を加えず印刷)'!F33</f>
        <v>OK</v>
      </c>
    </row>
    <row r="33" spans="1:16" ht="14.25" customHeight="1" x14ac:dyDescent="0.15">
      <c r="A33" s="87"/>
      <c r="B33" s="43"/>
      <c r="C33" s="88"/>
      <c r="D33" s="87"/>
      <c r="E33" s="43"/>
      <c r="F33" s="88"/>
      <c r="G33" s="87"/>
      <c r="H33" s="43"/>
      <c r="I33" s="88"/>
      <c r="K33" s="398" t="str">
        <f>'4. レポート (手を加えず印刷)'!A34</f>
        <v>キュウリ (well: 3)</v>
      </c>
      <c r="L33" s="399"/>
      <c r="M33" s="399"/>
      <c r="N33" s="400"/>
      <c r="O33" s="117">
        <f>'4. レポート (手を加えず印刷)'!E34</f>
        <v>10</v>
      </c>
      <c r="P33" s="118" t="str">
        <f>'4. レポート (手を加えず印刷)'!F34</f>
        <v>NG</v>
      </c>
    </row>
    <row r="34" spans="1:16" ht="14.25" customHeight="1" x14ac:dyDescent="0.15">
      <c r="A34" s="87"/>
      <c r="B34" s="43"/>
      <c r="C34" s="88"/>
      <c r="D34" s="87"/>
      <c r="E34" s="43"/>
      <c r="F34" s="88"/>
      <c r="G34" s="87"/>
      <c r="H34" s="43"/>
      <c r="I34" s="88"/>
      <c r="K34" s="401"/>
      <c r="L34" s="402"/>
      <c r="M34" s="402"/>
      <c r="N34" s="403"/>
      <c r="O34" s="116">
        <f>'4. レポート (手を加えず印刷)'!E35</f>
        <v>50</v>
      </c>
      <c r="P34" s="238" t="str">
        <f>'4. レポート (手を加えず印刷)'!F35</f>
        <v>OK</v>
      </c>
    </row>
    <row r="35" spans="1:16" ht="15" customHeight="1" thickBot="1" x14ac:dyDescent="0.2">
      <c r="A35" s="54"/>
      <c r="B35" s="78"/>
      <c r="C35" s="90"/>
      <c r="D35" s="89"/>
      <c r="E35" s="78"/>
      <c r="F35" s="90"/>
      <c r="G35" s="89"/>
      <c r="H35" s="78"/>
      <c r="I35" s="90"/>
      <c r="K35" s="401"/>
      <c r="L35" s="402"/>
      <c r="M35" s="402"/>
      <c r="N35" s="403"/>
      <c r="O35" s="116">
        <f>'4. レポート (手を加えず印刷)'!E36</f>
        <v>250</v>
      </c>
      <c r="P35" s="238" t="str">
        <f>'4. レポート (手を加えず印刷)'!F36</f>
        <v>NG</v>
      </c>
    </row>
    <row r="36" spans="1:16" ht="15.75" customHeight="1" thickBot="1" x14ac:dyDescent="0.2">
      <c r="A36" s="98" t="str">
        <f>"Trolox "&amp;ROUND('1. 実験内容を入力するシート'!B33,2)&amp;" uM"</f>
        <v>Trolox 24.97 uM</v>
      </c>
      <c r="B36" s="85"/>
      <c r="C36" s="85"/>
      <c r="D36" s="98" t="str">
        <f>"Trolox "&amp;ROUND('1. 実験内容を入力するシート'!A33,2)&amp;" uM"</f>
        <v>Trolox 49.94 uM</v>
      </c>
      <c r="E36" s="85"/>
      <c r="F36" s="86"/>
      <c r="G36" s="97" t="s">
        <v>179</v>
      </c>
      <c r="H36" s="85"/>
      <c r="I36" s="86"/>
      <c r="K36" s="404"/>
      <c r="L36" s="405"/>
      <c r="M36" s="405"/>
      <c r="N36" s="406"/>
      <c r="O36" s="232">
        <f>'4. レポート (手を加えず印刷)'!E37</f>
        <v>1250</v>
      </c>
      <c r="P36" s="115" t="str">
        <f>'4. レポート (手を加えず印刷)'!F37</f>
        <v>NG</v>
      </c>
    </row>
    <row r="37" spans="1:16" ht="14.25" customHeight="1" x14ac:dyDescent="0.15">
      <c r="A37" s="87"/>
      <c r="B37" s="43"/>
      <c r="C37" s="43"/>
      <c r="D37" s="87"/>
      <c r="E37" s="43"/>
      <c r="F37" s="88"/>
      <c r="G37" s="43"/>
      <c r="H37" s="43"/>
      <c r="I37" s="88"/>
      <c r="K37" s="398" t="str">
        <f>'4. レポート (手を加えず印刷)'!A38</f>
        <v>レタス (well: 4)</v>
      </c>
      <c r="L37" s="399"/>
      <c r="M37" s="399"/>
      <c r="N37" s="400"/>
      <c r="O37" s="117">
        <f>'4. レポート (手を加えず印刷)'!E38</f>
        <v>10</v>
      </c>
      <c r="P37" s="118" t="str">
        <f>'4. レポート (手を加えず印刷)'!F38</f>
        <v>NG</v>
      </c>
    </row>
    <row r="38" spans="1:16" ht="14.25" customHeight="1" x14ac:dyDescent="0.15">
      <c r="A38" s="87"/>
      <c r="B38" s="43"/>
      <c r="C38" s="43"/>
      <c r="D38" s="87"/>
      <c r="E38" s="43"/>
      <c r="F38" s="88"/>
      <c r="G38" s="43"/>
      <c r="H38" s="43"/>
      <c r="I38" s="88"/>
      <c r="K38" s="401"/>
      <c r="L38" s="402"/>
      <c r="M38" s="402"/>
      <c r="N38" s="403"/>
      <c r="O38" s="116">
        <f>'4. レポート (手を加えず印刷)'!E39</f>
        <v>50</v>
      </c>
      <c r="P38" s="238" t="str">
        <f>'4. レポート (手を加えず印刷)'!F39</f>
        <v>OK</v>
      </c>
    </row>
    <row r="39" spans="1:16" ht="14.25" customHeight="1" x14ac:dyDescent="0.15">
      <c r="A39" s="87"/>
      <c r="B39" s="43"/>
      <c r="C39" s="43"/>
      <c r="D39" s="87"/>
      <c r="E39" s="43"/>
      <c r="F39" s="88"/>
      <c r="G39" s="43"/>
      <c r="H39" s="43"/>
      <c r="I39" s="88"/>
      <c r="K39" s="401"/>
      <c r="L39" s="402"/>
      <c r="M39" s="402"/>
      <c r="N39" s="403"/>
      <c r="O39" s="116">
        <f>'4. レポート (手を加えず印刷)'!E40</f>
        <v>250</v>
      </c>
      <c r="P39" s="238" t="str">
        <f>'4. レポート (手を加えず印刷)'!F40</f>
        <v>OK</v>
      </c>
    </row>
    <row r="40" spans="1:16" ht="15" customHeight="1" thickBot="1" x14ac:dyDescent="0.2">
      <c r="A40" s="87"/>
      <c r="B40" s="43"/>
      <c r="C40" s="43"/>
      <c r="D40" s="87"/>
      <c r="E40" s="43"/>
      <c r="F40" s="88"/>
      <c r="G40" s="43"/>
      <c r="H40" s="43"/>
      <c r="I40" s="88"/>
      <c r="K40" s="404"/>
      <c r="L40" s="405"/>
      <c r="M40" s="405"/>
      <c r="N40" s="406"/>
      <c r="O40" s="232">
        <f>'4. レポート (手を加えず印刷)'!E41</f>
        <v>1250</v>
      </c>
      <c r="P40" s="115" t="str">
        <f>'4. レポート (手を加えず印刷)'!F41</f>
        <v>NG</v>
      </c>
    </row>
    <row r="41" spans="1:16" ht="14.25" customHeight="1" x14ac:dyDescent="0.15">
      <c r="A41" s="87"/>
      <c r="B41" s="43"/>
      <c r="C41" s="43"/>
      <c r="D41" s="87"/>
      <c r="E41" s="43"/>
      <c r="F41" s="88"/>
      <c r="G41" s="43"/>
      <c r="H41" s="43"/>
      <c r="I41" s="88"/>
      <c r="K41" s="398" t="str">
        <f>'4. レポート (手を加えず印刷)'!A42</f>
        <v>0 (well: 5)</v>
      </c>
      <c r="L41" s="399"/>
      <c r="M41" s="399"/>
      <c r="N41" s="400"/>
      <c r="O41" s="117">
        <f>'4. レポート (手を加えず印刷)'!E42</f>
        <v>10</v>
      </c>
      <c r="P41" s="118" t="str">
        <f>'4. レポート (手を加えず印刷)'!F42</f>
        <v>NG</v>
      </c>
    </row>
    <row r="42" spans="1:16" ht="14.25" customHeight="1" x14ac:dyDescent="0.15">
      <c r="A42" s="87"/>
      <c r="B42" s="43"/>
      <c r="C42" s="43"/>
      <c r="D42" s="87"/>
      <c r="E42" s="43"/>
      <c r="F42" s="88"/>
      <c r="G42" s="43"/>
      <c r="H42" s="43"/>
      <c r="I42" s="88"/>
      <c r="K42" s="401"/>
      <c r="L42" s="402"/>
      <c r="M42" s="402"/>
      <c r="N42" s="403"/>
      <c r="O42" s="116">
        <f>'4. レポート (手を加えず印刷)'!E43</f>
        <v>50</v>
      </c>
      <c r="P42" s="238" t="str">
        <f>'4. レポート (手を加えず印刷)'!F43</f>
        <v>NG</v>
      </c>
    </row>
    <row r="43" spans="1:16" ht="14.25" customHeight="1" x14ac:dyDescent="0.15">
      <c r="A43" s="87"/>
      <c r="B43" s="43"/>
      <c r="C43" s="43"/>
      <c r="D43" s="87"/>
      <c r="E43" s="43"/>
      <c r="F43" s="88"/>
      <c r="G43" s="43"/>
      <c r="H43" s="43"/>
      <c r="I43" s="88"/>
      <c r="K43" s="401"/>
      <c r="L43" s="402"/>
      <c r="M43" s="402"/>
      <c r="N43" s="403"/>
      <c r="O43" s="116">
        <f>'4. レポート (手を加えず印刷)'!E44</f>
        <v>250</v>
      </c>
      <c r="P43" s="238" t="str">
        <f>'4. レポート (手を加えず印刷)'!F44</f>
        <v>NG</v>
      </c>
    </row>
    <row r="44" spans="1:16" ht="15" customHeight="1" thickBot="1" x14ac:dyDescent="0.2">
      <c r="A44" s="89"/>
      <c r="B44" s="78"/>
      <c r="C44" s="78"/>
      <c r="D44" s="89"/>
      <c r="E44" s="78"/>
      <c r="F44" s="90"/>
      <c r="G44" s="78"/>
      <c r="H44" s="78"/>
      <c r="I44" s="90"/>
      <c r="K44" s="404"/>
      <c r="L44" s="405"/>
      <c r="M44" s="405"/>
      <c r="N44" s="406"/>
      <c r="O44" s="232">
        <f>'4. レポート (手を加えず印刷)'!E45</f>
        <v>1250</v>
      </c>
      <c r="P44" s="115" t="str">
        <f>'4. レポート (手を加えず印刷)'!F45</f>
        <v>OK</v>
      </c>
    </row>
    <row r="45" spans="1:16" ht="14.25" customHeight="1" x14ac:dyDescent="0.15">
      <c r="A45" s="43"/>
      <c r="B45" s="43"/>
      <c r="C45" s="43"/>
      <c r="D45" s="43"/>
      <c r="E45" s="43"/>
      <c r="F45" s="43"/>
      <c r="G45" s="43"/>
      <c r="H45" s="43"/>
      <c r="I45" s="43"/>
      <c r="K45" s="398" t="str">
        <f>'4. レポート (手を加えず印刷)'!A46</f>
        <v>0 (well: 6)</v>
      </c>
      <c r="L45" s="399"/>
      <c r="M45" s="399"/>
      <c r="N45" s="400"/>
      <c r="O45" s="117">
        <f>'4. レポート (手を加えず印刷)'!E46</f>
        <v>10</v>
      </c>
      <c r="P45" s="118" t="str">
        <f>'4. レポート (手を加えず印刷)'!F46</f>
        <v>NG</v>
      </c>
    </row>
    <row r="46" spans="1:16" ht="18" customHeight="1" thickBot="1" x14ac:dyDescent="0.2">
      <c r="A46" s="2" t="s">
        <v>43</v>
      </c>
      <c r="B46" s="43"/>
      <c r="C46" s="43"/>
      <c r="D46" s="43"/>
      <c r="E46" s="43"/>
      <c r="F46" s="43"/>
      <c r="G46" s="43"/>
      <c r="H46" s="43"/>
      <c r="I46" s="43"/>
      <c r="K46" s="401"/>
      <c r="L46" s="402"/>
      <c r="M46" s="402"/>
      <c r="N46" s="403"/>
      <c r="O46" s="116">
        <f>'4. レポート (手を加えず印刷)'!E47</f>
        <v>50</v>
      </c>
      <c r="P46" s="238" t="str">
        <f>'4. レポート (手を加えず印刷)'!F47</f>
        <v>OK</v>
      </c>
    </row>
    <row r="47" spans="1:16" ht="15.75" customHeight="1" thickBot="1" x14ac:dyDescent="0.2">
      <c r="A47" s="170" t="s">
        <v>258</v>
      </c>
      <c r="B47" s="43"/>
      <c r="C47" s="43"/>
      <c r="E47" s="192" t="s">
        <v>285</v>
      </c>
      <c r="F47" s="43"/>
      <c r="G47" s="43"/>
      <c r="H47" s="43"/>
      <c r="I47" s="43"/>
      <c r="K47" s="401"/>
      <c r="L47" s="402"/>
      <c r="M47" s="402"/>
      <c r="N47" s="403"/>
      <c r="O47" s="116">
        <f>'4. レポート (手を加えず印刷)'!E48</f>
        <v>250</v>
      </c>
      <c r="P47" s="238" t="str">
        <f>'4. レポート (手を加えず印刷)'!F48</f>
        <v>NG</v>
      </c>
    </row>
    <row r="48" spans="1:16" ht="15" customHeight="1" thickBot="1" x14ac:dyDescent="0.2">
      <c r="A48" s="43"/>
      <c r="B48" s="43"/>
      <c r="C48" s="43"/>
      <c r="D48" s="43"/>
      <c r="E48" s="43"/>
      <c r="F48" s="43"/>
      <c r="G48" s="43"/>
      <c r="H48" s="43"/>
      <c r="I48" s="43"/>
      <c r="K48" s="404"/>
      <c r="L48" s="405"/>
      <c r="M48" s="405"/>
      <c r="N48" s="406"/>
      <c r="O48" s="232">
        <f>'4. レポート (手を加えず印刷)'!E49</f>
        <v>1250</v>
      </c>
      <c r="P48" s="115" t="str">
        <f>'4. レポート (手を加えず印刷)'!F49</f>
        <v>NG</v>
      </c>
    </row>
    <row r="49" spans="1:16" ht="17" customHeight="1" x14ac:dyDescent="0.15">
      <c r="A49" s="394" t="str">
        <f>'1. 実験内容を入力するシート'!A16</f>
        <v>フェルラ酸</v>
      </c>
      <c r="B49" s="395"/>
      <c r="C49" s="396"/>
      <c r="D49" s="394" t="str">
        <f>'1. 実験内容を入力するシート'!A17</f>
        <v>キュウリ</v>
      </c>
      <c r="E49" s="395"/>
      <c r="F49" s="396"/>
      <c r="G49" s="394" t="str">
        <f>'1. 実験内容を入力するシート'!A18</f>
        <v>レタス</v>
      </c>
      <c r="H49" s="395"/>
      <c r="I49" s="396"/>
      <c r="K49" s="398" t="str">
        <f>'4. レポート (手を加えず印刷)'!A50</f>
        <v>0 (well: 7)</v>
      </c>
      <c r="L49" s="399"/>
      <c r="M49" s="399"/>
      <c r="N49" s="400"/>
      <c r="O49" s="117">
        <f>'4. レポート (手を加えず印刷)'!E50</f>
        <v>10</v>
      </c>
      <c r="P49" s="118" t="str">
        <f>'4. レポート (手を加えず印刷)'!F50</f>
        <v>NG</v>
      </c>
    </row>
    <row r="50" spans="1:16" ht="14" customHeight="1" x14ac:dyDescent="0.15">
      <c r="A50" s="87"/>
      <c r="B50" s="43"/>
      <c r="C50" s="88"/>
      <c r="D50" s="87"/>
      <c r="E50" s="43"/>
      <c r="F50" s="88"/>
      <c r="G50" s="87"/>
      <c r="H50" s="43"/>
      <c r="I50" s="88"/>
      <c r="K50" s="401"/>
      <c r="L50" s="402"/>
      <c r="M50" s="402"/>
      <c r="N50" s="403"/>
      <c r="O50" s="116">
        <f>'4. レポート (手を加えず印刷)'!E51</f>
        <v>50</v>
      </c>
      <c r="P50" s="238" t="str">
        <f>'4. レポート (手を加えず印刷)'!F51</f>
        <v>OK</v>
      </c>
    </row>
    <row r="51" spans="1:16" ht="12.75" customHeight="1" x14ac:dyDescent="0.15">
      <c r="A51" s="87"/>
      <c r="B51" s="43"/>
      <c r="C51" s="88"/>
      <c r="D51" s="87"/>
      <c r="E51" s="43"/>
      <c r="F51" s="88"/>
      <c r="G51" s="87"/>
      <c r="H51" s="43"/>
      <c r="I51" s="88"/>
      <c r="K51" s="401"/>
      <c r="L51" s="402"/>
      <c r="M51" s="402"/>
      <c r="N51" s="403"/>
      <c r="O51" s="116">
        <f>'4. レポート (手を加えず印刷)'!E52</f>
        <v>250</v>
      </c>
      <c r="P51" s="238" t="str">
        <f>'4. レポート (手を加えず印刷)'!F52</f>
        <v>OK</v>
      </c>
    </row>
    <row r="52" spans="1:16" ht="12.75" customHeight="1" thickBot="1" x14ac:dyDescent="0.2">
      <c r="A52" s="87"/>
      <c r="B52" s="43"/>
      <c r="C52" s="88"/>
      <c r="D52" s="87"/>
      <c r="E52" s="43"/>
      <c r="F52" s="88"/>
      <c r="G52" s="87"/>
      <c r="H52" s="43"/>
      <c r="I52" s="88"/>
      <c r="K52" s="404"/>
      <c r="L52" s="405"/>
      <c r="M52" s="405"/>
      <c r="N52" s="406"/>
      <c r="O52" s="232">
        <f>'4. レポート (手を加えず印刷)'!E53</f>
        <v>1250</v>
      </c>
      <c r="P52" s="115" t="str">
        <f>'4. レポート (手を加えず印刷)'!F53</f>
        <v>NG</v>
      </c>
    </row>
    <row r="53" spans="1:16" ht="12.75" customHeight="1" x14ac:dyDescent="0.15">
      <c r="A53" s="87"/>
      <c r="B53" s="43"/>
      <c r="C53" s="88"/>
      <c r="D53" s="87"/>
      <c r="E53" s="43"/>
      <c r="F53" s="88"/>
      <c r="G53" s="87"/>
      <c r="H53" s="43"/>
      <c r="I53" s="88"/>
      <c r="K53" s="398" t="str">
        <f>'4. レポート (手を加えず印刷)'!A54</f>
        <v>0 (well: 8)</v>
      </c>
      <c r="L53" s="399"/>
      <c r="M53" s="399"/>
      <c r="N53" s="400"/>
      <c r="O53" s="117">
        <f>'4. レポート (手を加えず印刷)'!E54</f>
        <v>10</v>
      </c>
      <c r="P53" s="118" t="str">
        <f>'4. レポート (手を加えず印刷)'!F54</f>
        <v>NG</v>
      </c>
    </row>
    <row r="54" spans="1:16" ht="14" customHeight="1" x14ac:dyDescent="0.15">
      <c r="A54" s="87"/>
      <c r="B54" s="43"/>
      <c r="C54" s="88"/>
      <c r="D54" s="87"/>
      <c r="E54" s="43"/>
      <c r="F54" s="88"/>
      <c r="G54" s="87"/>
      <c r="H54" s="43"/>
      <c r="I54" s="88"/>
      <c r="K54" s="401"/>
      <c r="L54" s="402"/>
      <c r="M54" s="402"/>
      <c r="N54" s="403"/>
      <c r="O54" s="116">
        <f>'4. レポート (手を加えず印刷)'!E55</f>
        <v>50</v>
      </c>
      <c r="P54" s="238" t="str">
        <f>'4. レポート (手を加えず印刷)'!F55</f>
        <v>NG</v>
      </c>
    </row>
    <row r="55" spans="1:16" ht="12.75" customHeight="1" x14ac:dyDescent="0.15">
      <c r="A55" s="87"/>
      <c r="B55" s="43"/>
      <c r="C55" s="88"/>
      <c r="D55" s="87"/>
      <c r="E55" s="43"/>
      <c r="F55" s="88"/>
      <c r="G55" s="87"/>
      <c r="H55" s="43"/>
      <c r="I55" s="88"/>
      <c r="K55" s="401"/>
      <c r="L55" s="402"/>
      <c r="M55" s="402"/>
      <c r="N55" s="403"/>
      <c r="O55" s="116">
        <f>'4. レポート (手を加えず印刷)'!E56</f>
        <v>250</v>
      </c>
      <c r="P55" s="238" t="str">
        <f>'4. レポート (手を加えず印刷)'!F56</f>
        <v>NG</v>
      </c>
    </row>
    <row r="56" spans="1:16" ht="12.75" customHeight="1" thickBot="1" x14ac:dyDescent="0.2">
      <c r="A56" s="87"/>
      <c r="B56" s="43"/>
      <c r="C56" s="88"/>
      <c r="D56" s="87"/>
      <c r="E56" s="43"/>
      <c r="F56" s="88"/>
      <c r="G56" s="87"/>
      <c r="H56" s="43"/>
      <c r="I56" s="88"/>
      <c r="K56" s="404"/>
      <c r="L56" s="405"/>
      <c r="M56" s="405"/>
      <c r="N56" s="406"/>
      <c r="O56" s="232">
        <f>'4. レポート (手を加えず印刷)'!E57</f>
        <v>1250</v>
      </c>
      <c r="P56" s="115" t="str">
        <f>'4. レポート (手を加えず印刷)'!F57</f>
        <v>NG</v>
      </c>
    </row>
    <row r="57" spans="1:16" ht="14" customHeight="1" thickBot="1" x14ac:dyDescent="0.2">
      <c r="A57" s="87"/>
      <c r="B57" s="43"/>
      <c r="C57" s="88"/>
      <c r="D57" s="87"/>
      <c r="E57" s="43"/>
      <c r="F57" s="88"/>
      <c r="G57" s="87"/>
      <c r="H57" s="43"/>
      <c r="I57" s="88"/>
      <c r="K57" s="398" t="str">
        <f>'4. レポート (手を加えず印刷)'!A58</f>
        <v>0 (well: 9)</v>
      </c>
      <c r="L57" s="399"/>
      <c r="M57" s="399"/>
      <c r="N57" s="400"/>
      <c r="O57" s="117">
        <f>'4. レポート (手を加えず印刷)'!E58</f>
        <v>10</v>
      </c>
      <c r="P57" s="118" t="str">
        <f>'4. レポート (手を加えず印刷)'!F58</f>
        <v>NG</v>
      </c>
    </row>
    <row r="58" spans="1:16" ht="15" thickTop="1" x14ac:dyDescent="0.15">
      <c r="A58" s="102" t="str">
        <f>"x "&amp;'1. 実験内容を入力するシート'!B16</f>
        <v>x 10</v>
      </c>
      <c r="B58" s="95" t="s">
        <v>188</v>
      </c>
      <c r="C58" s="185" t="s">
        <v>286</v>
      </c>
      <c r="D58" s="102" t="str">
        <f>"x "&amp;'1. 実験内容を入力するシート'!B17</f>
        <v>x 10</v>
      </c>
      <c r="E58" s="95" t="s">
        <v>187</v>
      </c>
      <c r="F58" s="185" t="s">
        <v>286</v>
      </c>
      <c r="G58" s="102" t="str">
        <f>"x "&amp;'1. 実験内容を入力するシート'!B18</f>
        <v>x 10</v>
      </c>
      <c r="H58" s="95" t="s">
        <v>187</v>
      </c>
      <c r="I58" s="185" t="s">
        <v>286</v>
      </c>
      <c r="K58" s="401"/>
      <c r="L58" s="402"/>
      <c r="M58" s="402"/>
      <c r="N58" s="403"/>
      <c r="O58" s="116">
        <f>'4. レポート (手を加えず印刷)'!E59</f>
        <v>50</v>
      </c>
      <c r="P58" s="238" t="str">
        <f>'4. レポート (手を加えず印刷)'!F59</f>
        <v>NG</v>
      </c>
    </row>
    <row r="59" spans="1:16" ht="17" customHeight="1" x14ac:dyDescent="0.15">
      <c r="A59" s="101" t="str">
        <f>"x "&amp;'1. 実験内容を入力するシート'!C16</f>
        <v>x 50</v>
      </c>
      <c r="B59" s="72" t="s">
        <v>186</v>
      </c>
      <c r="C59" s="186" t="s">
        <v>286</v>
      </c>
      <c r="D59" s="101" t="str">
        <f>"x "&amp;'1. 実験内容を入力するシート'!C17</f>
        <v>x 50</v>
      </c>
      <c r="E59" s="72" t="s">
        <v>185</v>
      </c>
      <c r="F59" s="186" t="s">
        <v>190</v>
      </c>
      <c r="G59" s="101" t="str">
        <f>"x "&amp;'1. 実験内容を入力するシート'!C18</f>
        <v>x 50</v>
      </c>
      <c r="H59" s="72" t="s">
        <v>185</v>
      </c>
      <c r="I59" s="186" t="s">
        <v>190</v>
      </c>
      <c r="K59" s="401"/>
      <c r="L59" s="402"/>
      <c r="M59" s="402"/>
      <c r="N59" s="403"/>
      <c r="O59" s="116">
        <f>'4. レポート (手を加えず印刷)'!E60</f>
        <v>250</v>
      </c>
      <c r="P59" s="238" t="str">
        <f>'4. レポート (手を加えず印刷)'!F60</f>
        <v>NG</v>
      </c>
    </row>
    <row r="60" spans="1:16" ht="17" customHeight="1" thickBot="1" x14ac:dyDescent="0.2">
      <c r="A60" s="101" t="str">
        <f>"x "&amp;'1. 実験内容を入力するシート'!D16</f>
        <v>x 250</v>
      </c>
      <c r="B60" s="233" t="s">
        <v>99</v>
      </c>
      <c r="C60" s="186" t="s">
        <v>279</v>
      </c>
      <c r="D60" s="173" t="str">
        <f>"x "&amp;'1. 実験内容を入力するシート'!D17</f>
        <v>x 250</v>
      </c>
      <c r="E60" s="72" t="s">
        <v>189</v>
      </c>
      <c r="F60" s="186" t="s">
        <v>101</v>
      </c>
      <c r="G60" s="101" t="str">
        <f>"x "&amp;'1. 実験内容を入力するシート'!D18</f>
        <v>x 250</v>
      </c>
      <c r="H60" s="72" t="s">
        <v>189</v>
      </c>
      <c r="I60" s="186" t="s">
        <v>190</v>
      </c>
      <c r="K60" s="404"/>
      <c r="L60" s="405"/>
      <c r="M60" s="405"/>
      <c r="N60" s="406"/>
      <c r="O60" s="232">
        <f>'4. レポート (手を加えず印刷)'!E61</f>
        <v>1250</v>
      </c>
      <c r="P60" s="115" t="str">
        <f>'4. レポート (手を加えず印刷)'!F61</f>
        <v>NG</v>
      </c>
    </row>
    <row r="61" spans="1:16" ht="17" customHeight="1" thickBot="1" x14ac:dyDescent="0.2">
      <c r="A61" s="101" t="str">
        <f>"x "&amp;'1. 実験内容を入力するシート'!E16</f>
        <v>x 1250</v>
      </c>
      <c r="B61" s="234" t="s">
        <v>191</v>
      </c>
      <c r="C61" s="187" t="s">
        <v>190</v>
      </c>
      <c r="D61" s="173" t="str">
        <f>"x "&amp;'1. 実験内容を入力するシート'!E17</f>
        <v>x 1250</v>
      </c>
      <c r="E61" s="72" t="s">
        <v>190</v>
      </c>
      <c r="F61" s="187" t="s">
        <v>101</v>
      </c>
      <c r="G61" s="101" t="str">
        <f>"x "&amp;'1. 実験内容を入力するシート'!E18</f>
        <v>x 1250</v>
      </c>
      <c r="H61" s="72" t="s">
        <v>190</v>
      </c>
      <c r="I61" s="187" t="s">
        <v>101</v>
      </c>
      <c r="K61" s="398" t="str">
        <f>'4. レポート (手を加えず印刷)'!A62</f>
        <v>0 (well: 10)</v>
      </c>
      <c r="L61" s="399"/>
      <c r="M61" s="399"/>
      <c r="N61" s="400"/>
      <c r="O61" s="117">
        <f>'4. レポート (手を加えず印刷)'!E62</f>
        <v>10</v>
      </c>
      <c r="P61" s="118" t="str">
        <f>'4. レポート (手を加えず印刷)'!F62</f>
        <v>NG</v>
      </c>
    </row>
    <row r="62" spans="1:16" ht="17" customHeight="1" x14ac:dyDescent="0.15">
      <c r="A62" s="394">
        <f>'1. 実験内容を入力するシート'!A19</f>
        <v>0</v>
      </c>
      <c r="B62" s="395"/>
      <c r="C62" s="396"/>
      <c r="D62" s="394">
        <f>'1. 実験内容を入力するシート'!A20</f>
        <v>0</v>
      </c>
      <c r="E62" s="395"/>
      <c r="F62" s="396"/>
      <c r="G62" s="394">
        <f>'1. 実験内容を入力するシート'!A21</f>
        <v>0</v>
      </c>
      <c r="H62" s="395"/>
      <c r="I62" s="396"/>
      <c r="K62" s="401"/>
      <c r="L62" s="402"/>
      <c r="M62" s="402"/>
      <c r="N62" s="403"/>
      <c r="O62" s="116">
        <f>'4. レポート (手を加えず印刷)'!E63</f>
        <v>50</v>
      </c>
      <c r="P62" s="238" t="str">
        <f>'4. レポート (手を加えず印刷)'!F63</f>
        <v>NG</v>
      </c>
    </row>
    <row r="63" spans="1:16" ht="14" customHeight="1" x14ac:dyDescent="0.15">
      <c r="A63" s="87"/>
      <c r="B63" s="43"/>
      <c r="C63" s="88"/>
      <c r="D63" s="87"/>
      <c r="E63" s="43"/>
      <c r="F63" s="88"/>
      <c r="G63" s="87"/>
      <c r="H63" s="43"/>
      <c r="I63" s="88"/>
      <c r="K63" s="401"/>
      <c r="L63" s="402"/>
      <c r="M63" s="402"/>
      <c r="N63" s="403"/>
      <c r="O63" s="116">
        <f>'4. レポート (手を加えず印刷)'!E64</f>
        <v>250</v>
      </c>
      <c r="P63" s="238" t="str">
        <f>'4. レポート (手を加えず印刷)'!F64</f>
        <v>NG</v>
      </c>
    </row>
    <row r="64" spans="1:16" ht="12.75" customHeight="1" thickBot="1" x14ac:dyDescent="0.2">
      <c r="A64" s="87"/>
      <c r="B64" s="43"/>
      <c r="C64" s="88"/>
      <c r="D64" s="87"/>
      <c r="E64" s="43"/>
      <c r="F64" s="88"/>
      <c r="G64" s="87"/>
      <c r="H64" s="43"/>
      <c r="I64" s="88"/>
      <c r="K64" s="404"/>
      <c r="L64" s="405"/>
      <c r="M64" s="405"/>
      <c r="N64" s="406"/>
      <c r="O64" s="232">
        <f>'4. レポート (手を加えず印刷)'!E65</f>
        <v>1250</v>
      </c>
      <c r="P64" s="115" t="str">
        <f>'4. レポート (手を加えず印刷)'!F65</f>
        <v>NG</v>
      </c>
    </row>
    <row r="65" spans="1:16" ht="12.75" customHeight="1" x14ac:dyDescent="0.15">
      <c r="A65" s="87"/>
      <c r="B65" s="43"/>
      <c r="C65" s="88"/>
      <c r="D65" s="87"/>
      <c r="E65" s="43"/>
      <c r="F65" s="88"/>
      <c r="G65" s="87"/>
      <c r="H65" s="43"/>
      <c r="I65" s="88"/>
      <c r="K65" s="398" t="str">
        <f>'4. レポート (手を加えず印刷)'!A66</f>
        <v>0 (well: 11)</v>
      </c>
      <c r="L65" s="399"/>
      <c r="M65" s="399"/>
      <c r="N65" s="400"/>
      <c r="O65" s="117">
        <f>'4. レポート (手を加えず印刷)'!E66</f>
        <v>10</v>
      </c>
      <c r="P65" s="118" t="str">
        <f>'4. レポート (手を加えず印刷)'!F66</f>
        <v>NG</v>
      </c>
    </row>
    <row r="66" spans="1:16" ht="12.75" customHeight="1" x14ac:dyDescent="0.15">
      <c r="A66" s="87"/>
      <c r="B66" s="43"/>
      <c r="C66" s="88"/>
      <c r="D66" s="87"/>
      <c r="E66" s="43"/>
      <c r="F66" s="88"/>
      <c r="G66" s="87"/>
      <c r="H66" s="43"/>
      <c r="I66" s="88"/>
      <c r="K66" s="401"/>
      <c r="L66" s="402"/>
      <c r="M66" s="402"/>
      <c r="N66" s="403"/>
      <c r="O66" s="116">
        <f>'4. レポート (手を加えず印刷)'!E67</f>
        <v>50</v>
      </c>
      <c r="P66" s="238" t="str">
        <f>'4. レポート (手を加えず印刷)'!F67</f>
        <v>NG</v>
      </c>
    </row>
    <row r="67" spans="1:16" ht="14" customHeight="1" x14ac:dyDescent="0.15">
      <c r="A67" s="87"/>
      <c r="B67" s="43"/>
      <c r="C67" s="88"/>
      <c r="D67" s="87"/>
      <c r="E67" s="43"/>
      <c r="F67" s="88"/>
      <c r="G67" s="87"/>
      <c r="H67" s="43"/>
      <c r="I67" s="88"/>
      <c r="K67" s="401"/>
      <c r="L67" s="402"/>
      <c r="M67" s="402"/>
      <c r="N67" s="403"/>
      <c r="O67" s="116">
        <f>'4. レポート (手を加えず印刷)'!E68</f>
        <v>250</v>
      </c>
      <c r="P67" s="238" t="str">
        <f>'4. レポート (手を加えず印刷)'!F68</f>
        <v>NG</v>
      </c>
    </row>
    <row r="68" spans="1:16" ht="12.75" customHeight="1" thickBot="1" x14ac:dyDescent="0.2">
      <c r="A68" s="87"/>
      <c r="B68" s="43"/>
      <c r="C68" s="88"/>
      <c r="D68" s="87"/>
      <c r="E68" s="43"/>
      <c r="F68" s="88"/>
      <c r="G68" s="87"/>
      <c r="H68" s="43"/>
      <c r="I68" s="88"/>
      <c r="K68" s="404"/>
      <c r="L68" s="405"/>
      <c r="M68" s="405"/>
      <c r="N68" s="406"/>
      <c r="O68" s="119">
        <f>'4. レポート (手を加えず印刷)'!E69</f>
        <v>1250</v>
      </c>
      <c r="P68" s="239" t="str">
        <f>'4. レポート (手を加えず印刷)'!F69</f>
        <v>NG</v>
      </c>
    </row>
    <row r="69" spans="1:16" ht="12.75" customHeight="1" x14ac:dyDescent="0.15">
      <c r="A69" s="87"/>
      <c r="B69" s="43"/>
      <c r="C69" s="88"/>
      <c r="D69" s="87"/>
      <c r="E69" s="43"/>
      <c r="F69" s="88"/>
      <c r="G69" s="87"/>
      <c r="H69" s="43"/>
      <c r="I69" s="88"/>
    </row>
    <row r="70" spans="1:16" ht="14" customHeight="1" thickBot="1" x14ac:dyDescent="0.2">
      <c r="A70" s="87"/>
      <c r="B70" s="43"/>
      <c r="C70" s="88"/>
      <c r="D70" s="87"/>
      <c r="E70" s="43"/>
      <c r="F70" s="88"/>
      <c r="G70" s="87"/>
      <c r="H70" s="43"/>
      <c r="I70" s="88"/>
    </row>
    <row r="71" spans="1:16" ht="15" thickTop="1" x14ac:dyDescent="0.15">
      <c r="A71" s="102" t="str">
        <f>"x "&amp;'1. 実験内容を入力するシート'!B19</f>
        <v>x 10</v>
      </c>
      <c r="B71" s="95" t="s">
        <v>187</v>
      </c>
      <c r="C71" s="185" t="s">
        <v>101</v>
      </c>
      <c r="D71" s="102" t="str">
        <f>"x "&amp;'1. 実験内容を入力するシート'!B20</f>
        <v>x 10</v>
      </c>
      <c r="E71" s="95" t="s">
        <v>187</v>
      </c>
      <c r="F71" s="185" t="s">
        <v>101</v>
      </c>
      <c r="G71" s="102" t="str">
        <f>"x "&amp;'1. 実験内容を入力するシート'!B21</f>
        <v>x 10</v>
      </c>
      <c r="H71" s="95" t="s">
        <v>187</v>
      </c>
      <c r="I71" s="185" t="s">
        <v>101</v>
      </c>
      <c r="K71" s="174" t="s">
        <v>85</v>
      </c>
      <c r="L71" s="175"/>
      <c r="M71" s="175"/>
      <c r="N71" s="175"/>
      <c r="O71" s="176"/>
    </row>
    <row r="72" spans="1:16" ht="17" customHeight="1" x14ac:dyDescent="0.15">
      <c r="A72" s="101" t="str">
        <f>"x "&amp;'1. 実験内容を入力するシート'!C19</f>
        <v>x 50</v>
      </c>
      <c r="B72" s="72" t="s">
        <v>185</v>
      </c>
      <c r="C72" s="186"/>
      <c r="D72" s="101" t="str">
        <f>"x "&amp;'1. 実験内容を入力するシート'!C20</f>
        <v>x 50</v>
      </c>
      <c r="E72" s="72" t="s">
        <v>185</v>
      </c>
      <c r="F72" s="186"/>
      <c r="G72" s="101" t="str">
        <f>"x "&amp;'1. 実験内容を入力するシート'!C21</f>
        <v>x 50</v>
      </c>
      <c r="H72" s="72" t="s">
        <v>185</v>
      </c>
      <c r="I72" s="186"/>
      <c r="K72" s="177" t="s">
        <v>180</v>
      </c>
      <c r="L72" s="172" t="s">
        <v>19</v>
      </c>
      <c r="M72" s="43"/>
      <c r="N72" s="43"/>
      <c r="O72" s="178"/>
    </row>
    <row r="73" spans="1:16" ht="17" customHeight="1" x14ac:dyDescent="0.15">
      <c r="A73" s="101" t="str">
        <f>"x "&amp;'1. 実験内容を入力するシート'!D19</f>
        <v>x 250</v>
      </c>
      <c r="B73" s="233" t="s">
        <v>189</v>
      </c>
      <c r="C73" s="186"/>
      <c r="D73" s="173" t="str">
        <f>"x "&amp;'1. 実験内容を入力するシート'!D20</f>
        <v>x 250</v>
      </c>
      <c r="E73" s="72" t="s">
        <v>189</v>
      </c>
      <c r="F73" s="186"/>
      <c r="G73" s="101" t="str">
        <f>"x "&amp;'1. 実験内容を入力するシート'!D21</f>
        <v>x 250</v>
      </c>
      <c r="H73" s="72" t="s">
        <v>189</v>
      </c>
      <c r="I73" s="186"/>
      <c r="K73" s="177" t="s">
        <v>181</v>
      </c>
      <c r="L73" s="172" t="s">
        <v>127</v>
      </c>
      <c r="M73" s="43"/>
      <c r="N73" s="43"/>
      <c r="O73" s="178"/>
    </row>
    <row r="74" spans="1:16" ht="17" customHeight="1" thickBot="1" x14ac:dyDescent="0.2">
      <c r="A74" s="101" t="str">
        <f>"x "&amp;'1. 実験内容を入力するシート'!E19</f>
        <v>x 1250</v>
      </c>
      <c r="B74" s="234" t="s">
        <v>190</v>
      </c>
      <c r="C74" s="187"/>
      <c r="D74" s="173" t="str">
        <f>"x "&amp;'1. 実験内容を入力するシート'!E20</f>
        <v>x 1250</v>
      </c>
      <c r="E74" s="72" t="s">
        <v>190</v>
      </c>
      <c r="F74" s="187"/>
      <c r="G74" s="101" t="str">
        <f>"x "&amp;'1. 実験内容を入力するシート'!E21</f>
        <v>x 1250</v>
      </c>
      <c r="H74" s="72" t="s">
        <v>190</v>
      </c>
      <c r="I74" s="187"/>
      <c r="K74" s="177" t="s">
        <v>182</v>
      </c>
      <c r="L74" s="172" t="s">
        <v>261</v>
      </c>
      <c r="M74" s="43"/>
      <c r="N74" s="43"/>
      <c r="O74" s="178"/>
    </row>
    <row r="75" spans="1:16" x14ac:dyDescent="0.15">
      <c r="A75" s="414">
        <f>'1. 実験内容を入力するシート'!A22</f>
        <v>0</v>
      </c>
      <c r="B75" s="395"/>
      <c r="C75" s="396"/>
      <c r="D75" s="414">
        <f>'1. 実験内容を入力するシート'!A23</f>
        <v>0</v>
      </c>
      <c r="E75" s="395"/>
      <c r="F75" s="396"/>
      <c r="G75" s="414">
        <f>'1. 実験内容を入力するシート'!A24</f>
        <v>0</v>
      </c>
      <c r="H75" s="395"/>
      <c r="I75" s="396"/>
      <c r="K75" s="179" t="s">
        <v>183</v>
      </c>
      <c r="L75" s="180" t="s">
        <v>11</v>
      </c>
      <c r="M75" s="181"/>
      <c r="N75" s="181"/>
      <c r="O75" s="182"/>
    </row>
    <row r="76" spans="1:16" x14ac:dyDescent="0.15">
      <c r="A76" s="87"/>
      <c r="B76" s="43"/>
      <c r="C76" s="88"/>
      <c r="D76" s="87"/>
      <c r="E76" s="43"/>
      <c r="F76" s="88"/>
      <c r="G76" s="87"/>
      <c r="H76" s="43"/>
      <c r="I76" s="88"/>
    </row>
    <row r="77" spans="1:16" x14ac:dyDescent="0.15">
      <c r="A77" s="87"/>
      <c r="B77" s="43"/>
      <c r="C77" s="88"/>
      <c r="D77" s="87"/>
      <c r="E77" s="43"/>
      <c r="F77" s="88"/>
      <c r="G77" s="87"/>
      <c r="H77" s="43"/>
      <c r="I77" s="88"/>
    </row>
    <row r="78" spans="1:16" x14ac:dyDescent="0.15">
      <c r="A78" s="87"/>
      <c r="B78" s="43"/>
      <c r="C78" s="88"/>
      <c r="D78" s="87"/>
      <c r="E78" s="43"/>
      <c r="F78" s="88"/>
      <c r="G78" s="87"/>
      <c r="H78" s="43"/>
      <c r="I78" s="88"/>
    </row>
    <row r="79" spans="1:16" x14ac:dyDescent="0.15">
      <c r="A79" s="87"/>
      <c r="B79" s="43"/>
      <c r="C79" s="88"/>
      <c r="D79" s="87"/>
      <c r="E79" s="43"/>
      <c r="F79" s="88"/>
      <c r="G79" s="87"/>
      <c r="H79" s="43"/>
      <c r="I79" s="88"/>
    </row>
    <row r="80" spans="1:16" x14ac:dyDescent="0.15">
      <c r="A80" s="87"/>
      <c r="B80" s="43"/>
      <c r="C80" s="88"/>
      <c r="D80" s="87"/>
      <c r="E80" s="43"/>
      <c r="F80" s="88"/>
      <c r="G80" s="87"/>
      <c r="H80" s="43"/>
      <c r="I80" s="88"/>
    </row>
    <row r="81" spans="1:9" x14ac:dyDescent="0.15">
      <c r="A81" s="87"/>
      <c r="B81" s="43"/>
      <c r="C81" s="88"/>
      <c r="D81" s="87"/>
      <c r="E81" s="43"/>
      <c r="F81" s="88"/>
      <c r="G81" s="87"/>
      <c r="H81" s="43"/>
      <c r="I81" s="88"/>
    </row>
    <row r="82" spans="1:9" x14ac:dyDescent="0.15">
      <c r="A82" s="87"/>
      <c r="B82" s="43"/>
      <c r="C82" s="88"/>
      <c r="D82" s="87"/>
      <c r="E82" s="43"/>
      <c r="F82" s="88"/>
      <c r="G82" s="87"/>
      <c r="H82" s="43"/>
      <c r="I82" s="88"/>
    </row>
    <row r="83" spans="1:9" ht="15" thickBot="1" x14ac:dyDescent="0.2">
      <c r="A83" s="87"/>
      <c r="B83" s="43"/>
      <c r="C83" s="88"/>
      <c r="D83" s="87"/>
      <c r="E83" s="43"/>
      <c r="F83" s="88"/>
      <c r="G83" s="87"/>
      <c r="H83" s="43"/>
      <c r="I83" s="88"/>
    </row>
    <row r="84" spans="1:9" ht="15" thickTop="1" x14ac:dyDescent="0.15">
      <c r="A84" s="102" t="str">
        <f>"x "&amp;'1. 実験内容を入力するシート'!B22</f>
        <v>x 10</v>
      </c>
      <c r="B84" s="95" t="s">
        <v>187</v>
      </c>
      <c r="C84" s="185" t="s">
        <v>101</v>
      </c>
      <c r="D84" s="102" t="str">
        <f>"x "&amp;'1. 実験内容を入力するシート'!B23</f>
        <v>x 10</v>
      </c>
      <c r="E84" s="95" t="s">
        <v>187</v>
      </c>
      <c r="F84" s="185" t="s">
        <v>101</v>
      </c>
      <c r="G84" s="102" t="str">
        <f>"x "&amp;'1. 実験内容を入力するシート'!B24</f>
        <v>x 10</v>
      </c>
      <c r="H84" s="95" t="s">
        <v>187</v>
      </c>
      <c r="I84" s="185" t="s">
        <v>279</v>
      </c>
    </row>
    <row r="85" spans="1:9" x14ac:dyDescent="0.15">
      <c r="A85" s="101" t="str">
        <f>"x "&amp;'1. 実験内容を入力するシート'!C22</f>
        <v>x 50</v>
      </c>
      <c r="B85" s="72" t="s">
        <v>185</v>
      </c>
      <c r="C85" s="186"/>
      <c r="D85" s="101" t="str">
        <f>"x "&amp;'1. 実験内容を入力するシート'!C23</f>
        <v>x 50</v>
      </c>
      <c r="E85" s="72" t="s">
        <v>185</v>
      </c>
      <c r="F85" s="186"/>
      <c r="G85" s="101" t="str">
        <f>"x "&amp;'1. 実験内容を入力するシート'!C24</f>
        <v>x 50</v>
      </c>
      <c r="H85" s="72" t="s">
        <v>185</v>
      </c>
      <c r="I85" s="186"/>
    </row>
    <row r="86" spans="1:9" x14ac:dyDescent="0.15">
      <c r="A86" s="101" t="str">
        <f>"x "&amp;'1. 実験内容を入力するシート'!D22</f>
        <v>x 250</v>
      </c>
      <c r="B86" s="233" t="s">
        <v>189</v>
      </c>
      <c r="C86" s="186"/>
      <c r="D86" s="173" t="str">
        <f>"x "&amp;'1. 実験内容を入力するシート'!D23</f>
        <v>x 250</v>
      </c>
      <c r="E86" s="72" t="s">
        <v>189</v>
      </c>
      <c r="F86" s="186"/>
      <c r="G86" s="101" t="str">
        <f>"x "&amp;'1. 実験内容を入力するシート'!D24</f>
        <v>x 250</v>
      </c>
      <c r="H86" s="72" t="s">
        <v>189</v>
      </c>
      <c r="I86" s="186"/>
    </row>
    <row r="87" spans="1:9" ht="15" thickBot="1" x14ac:dyDescent="0.2">
      <c r="A87" s="103" t="str">
        <f>"x "&amp;'1. 実験内容を入力するシート'!E22</f>
        <v>x 1250</v>
      </c>
      <c r="B87" s="234" t="s">
        <v>190</v>
      </c>
      <c r="C87" s="187"/>
      <c r="D87" s="252" t="str">
        <f>"x "&amp;'1. 実験内容を入力するシート'!E23</f>
        <v>x 1250</v>
      </c>
      <c r="E87" s="234" t="s">
        <v>190</v>
      </c>
      <c r="F87" s="187"/>
      <c r="G87" s="252" t="str">
        <f>"x "&amp;'1. 実験内容を入力するシート'!E24</f>
        <v>x 1250</v>
      </c>
      <c r="H87" s="234" t="s">
        <v>190</v>
      </c>
      <c r="I87" s="187"/>
    </row>
    <row r="88" spans="1:9" x14ac:dyDescent="0.15">
      <c r="A88" s="411">
        <f>'1. 実験内容を入力するシート'!A25</f>
        <v>0</v>
      </c>
      <c r="B88" s="412"/>
      <c r="C88" s="413"/>
    </row>
    <row r="89" spans="1:9" x14ac:dyDescent="0.15">
      <c r="A89" s="87"/>
      <c r="B89" s="43"/>
      <c r="C89" s="88"/>
    </row>
    <row r="90" spans="1:9" x14ac:dyDescent="0.15">
      <c r="A90" s="87"/>
      <c r="B90" s="43"/>
      <c r="C90" s="88"/>
    </row>
    <row r="91" spans="1:9" x14ac:dyDescent="0.15">
      <c r="A91" s="87"/>
      <c r="B91" s="43"/>
      <c r="C91" s="88"/>
    </row>
    <row r="92" spans="1:9" x14ac:dyDescent="0.15">
      <c r="A92" s="87"/>
      <c r="B92" s="43"/>
      <c r="C92" s="88"/>
    </row>
    <row r="93" spans="1:9" x14ac:dyDescent="0.15">
      <c r="A93" s="87"/>
      <c r="B93" s="43"/>
      <c r="C93" s="88"/>
    </row>
    <row r="94" spans="1:9" x14ac:dyDescent="0.15">
      <c r="A94" s="87"/>
      <c r="B94" s="43"/>
      <c r="C94" s="88"/>
    </row>
    <row r="95" spans="1:9" x14ac:dyDescent="0.15">
      <c r="A95" s="87"/>
      <c r="B95" s="43"/>
      <c r="C95" s="88"/>
    </row>
    <row r="96" spans="1:9" ht="15" thickBot="1" x14ac:dyDescent="0.2">
      <c r="A96" s="87"/>
      <c r="B96" s="43"/>
      <c r="C96" s="88"/>
    </row>
    <row r="97" spans="1:3" ht="15" thickTop="1" x14ac:dyDescent="0.15">
      <c r="A97" s="102" t="str">
        <f>"x "&amp;'1. 実験内容を入力するシート'!B25</f>
        <v>x 10</v>
      </c>
      <c r="B97" s="95" t="s">
        <v>187</v>
      </c>
      <c r="C97" s="185" t="s">
        <v>101</v>
      </c>
    </row>
    <row r="98" spans="1:3" x14ac:dyDescent="0.15">
      <c r="A98" s="101" t="str">
        <f>"x "&amp;'1. 実験内容を入力するシート'!C25</f>
        <v>x 50</v>
      </c>
      <c r="B98" s="72" t="s">
        <v>185</v>
      </c>
      <c r="C98" s="186"/>
    </row>
    <row r="99" spans="1:3" x14ac:dyDescent="0.15">
      <c r="A99" s="101" t="str">
        <f>"x "&amp;'1. 実験内容を入力するシート'!D25</f>
        <v>x 250</v>
      </c>
      <c r="B99" s="233" t="s">
        <v>189</v>
      </c>
      <c r="C99" s="186"/>
    </row>
    <row r="100" spans="1:3" ht="15" thickBot="1" x14ac:dyDescent="0.2">
      <c r="A100" s="103" t="str">
        <f>"x "&amp;'1. 実験内容を入力するシート'!E25</f>
        <v>x 1250</v>
      </c>
      <c r="B100" s="234" t="s">
        <v>190</v>
      </c>
      <c r="C100" s="187"/>
    </row>
  </sheetData>
  <sheetProtection password="BD4D" sheet="1" objects="1" scenarios="1"/>
  <mergeCells count="24">
    <mergeCell ref="K53:N56"/>
    <mergeCell ref="A88:C88"/>
    <mergeCell ref="K29:N32"/>
    <mergeCell ref="K33:N36"/>
    <mergeCell ref="K37:N40"/>
    <mergeCell ref="K41:N44"/>
    <mergeCell ref="K45:N48"/>
    <mergeCell ref="K57:N60"/>
    <mergeCell ref="K61:N64"/>
    <mergeCell ref="K65:N68"/>
    <mergeCell ref="G62:I62"/>
    <mergeCell ref="A75:C75"/>
    <mergeCell ref="D75:F75"/>
    <mergeCell ref="G75:I75"/>
    <mergeCell ref="A62:C62"/>
    <mergeCell ref="D62:F62"/>
    <mergeCell ref="O27:O28"/>
    <mergeCell ref="P27:P28"/>
    <mergeCell ref="G49:I49"/>
    <mergeCell ref="B3:E3"/>
    <mergeCell ref="A49:C49"/>
    <mergeCell ref="D49:F49"/>
    <mergeCell ref="K49:N52"/>
    <mergeCell ref="K27:N28"/>
  </mergeCells>
  <phoneticPr fontId="4"/>
  <dataValidations count="3">
    <dataValidation type="list" allowBlank="1" showInputMessage="1" showErrorMessage="1" sqref="H21">
      <formula1>"○"</formula1>
    </dataValidation>
    <dataValidation type="list" allowBlank="1" showInputMessage="1" showErrorMessage="1" sqref="B17 E25 E47">
      <formula1>コメント</formula1>
    </dataValidation>
    <dataValidation type="list" allowBlank="1" showInputMessage="1" showErrorMessage="1" sqref="C58:C61 F58:F61 I58:I61 C71:C74 F71:F74 I71:I74 C84:C87 F84:F87 I84:I87 C97:C100">
      <formula1>$K$72:$K$75</formula1>
    </dataValidation>
  </dataValidations>
  <pageMargins left="0.7" right="0.7" top="0.75" bottom="0.75" header="0.51200000000000001" footer="0.51200000000000001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 enableFormatConditionsCalculation="0">
    <tabColor indexed="45"/>
    <pageSetUpPr fitToPage="1"/>
  </sheetPr>
  <dimension ref="A1:R166"/>
  <sheetViews>
    <sheetView topLeftCell="A18" zoomScale="125" zoomScaleNormal="75" zoomScalePageLayoutView="75" workbookViewId="0">
      <selection activeCell="O30" sqref="O30:R39"/>
    </sheetView>
  </sheetViews>
  <sheetFormatPr baseColWidth="12" defaultColWidth="9" defaultRowHeight="14" x14ac:dyDescent="0.15"/>
  <cols>
    <col min="1" max="1" width="10.6640625" style="1" customWidth="1"/>
    <col min="2" max="2" width="10.33203125" style="1" bestFit="1" customWidth="1"/>
    <col min="3" max="4" width="9.5" style="1" customWidth="1"/>
    <col min="5" max="5" width="9.6640625" style="1" bestFit="1" customWidth="1"/>
    <col min="6" max="8" width="9.1640625" style="1" bestFit="1" customWidth="1"/>
    <col min="9" max="9" width="9" style="1"/>
    <col min="10" max="10" width="9.33203125" style="1" bestFit="1" customWidth="1"/>
    <col min="11" max="12" width="9" style="1"/>
    <col min="13" max="13" width="9.33203125" style="1" bestFit="1" customWidth="1"/>
    <col min="14" max="14" width="8.6640625" style="1" customWidth="1"/>
    <col min="15" max="15" width="9" style="1"/>
    <col min="16" max="16" width="9.83203125" style="1" bestFit="1" customWidth="1"/>
    <col min="17" max="16384" width="9" style="1"/>
  </cols>
  <sheetData>
    <row r="1" spans="1:12" ht="19" x14ac:dyDescent="0.15">
      <c r="A1" s="126" t="str">
        <f>'1. 実験内容を入力するシート'!B1</f>
        <v>ワークショップ用試料の測定</v>
      </c>
      <c r="H1" s="63"/>
      <c r="J1" s="63"/>
    </row>
    <row r="2" spans="1:12" x14ac:dyDescent="0.15">
      <c r="A2" s="44"/>
      <c r="G2" s="209" t="str">
        <f>"実験番号: "&amp;'1. 実験内容を入力するシート'!B6</f>
        <v>実験番号: 3</v>
      </c>
      <c r="H2" s="210"/>
    </row>
    <row r="3" spans="1:12" ht="14.25" customHeight="1" x14ac:dyDescent="0.15">
      <c r="A3" s="449" t="str">
        <f>"備考:"&amp;'1. 実験内容を入力するシート'!B12</f>
        <v>備考:特になし</v>
      </c>
      <c r="B3" s="450"/>
      <c r="C3" s="450"/>
      <c r="D3" s="450"/>
      <c r="E3" s="450"/>
      <c r="F3" s="451"/>
      <c r="G3" s="211" t="str">
        <f>"実験日: "&amp;'1. 実験内容を入力するシート'!B5</f>
        <v>実験日: 2016.9.12</v>
      </c>
      <c r="H3" s="212"/>
    </row>
    <row r="4" spans="1:12" ht="27" customHeight="1" x14ac:dyDescent="0.15">
      <c r="A4" s="452"/>
      <c r="B4" s="453"/>
      <c r="C4" s="453"/>
      <c r="D4" s="453"/>
      <c r="E4" s="453"/>
      <c r="F4" s="454"/>
      <c r="G4" s="455" t="str">
        <f>"実施機関: "&amp;'1. 実験内容を入力するシート'!B7</f>
        <v>実施機関: 農研機構　食品総合研究所　食品機能研究領域</v>
      </c>
      <c r="H4" s="456"/>
      <c r="I4" s="456"/>
      <c r="J4" s="456"/>
      <c r="L4" s="64"/>
    </row>
    <row r="5" spans="1:12" x14ac:dyDescent="0.15">
      <c r="A5" s="5"/>
      <c r="B5" s="5"/>
      <c r="C5" s="5"/>
      <c r="D5" s="5"/>
      <c r="E5" s="5"/>
      <c r="F5" s="5"/>
      <c r="G5" s="211" t="str">
        <f>"実験者: "&amp;'1. 実験内容を入力するシート'!B8</f>
        <v>実験者: 渡辺　純</v>
      </c>
      <c r="H5" s="212"/>
      <c r="I5" s="5"/>
    </row>
    <row r="6" spans="1:12" x14ac:dyDescent="0.15">
      <c r="A6" s="5"/>
      <c r="B6" s="5"/>
      <c r="C6" s="5"/>
      <c r="D6" s="5"/>
      <c r="E6" s="5"/>
      <c r="F6" s="5"/>
      <c r="G6" s="211" t="str">
        <f>"使用機器: "&amp;'1. 実験内容を入力するシート'!B9</f>
        <v>使用機器: POWERSCAN HT</v>
      </c>
      <c r="H6" s="212"/>
      <c r="I6" s="5"/>
    </row>
    <row r="7" spans="1:12" x14ac:dyDescent="0.15">
      <c r="A7" s="5"/>
      <c r="B7" s="5"/>
      <c r="C7" s="5"/>
      <c r="D7" s="5"/>
      <c r="E7" s="5"/>
      <c r="F7" s="5"/>
      <c r="G7" s="211" t="str">
        <f>"分注: "&amp;'1. 実験内容を入力するシート'!B11</f>
        <v>分注: 手動</v>
      </c>
      <c r="H7" s="212"/>
      <c r="I7" s="5"/>
    </row>
    <row r="8" spans="1:12" ht="15" thickBot="1" x14ac:dyDescent="0.2">
      <c r="A8" s="62" t="s">
        <v>78</v>
      </c>
      <c r="B8" s="5"/>
      <c r="C8" s="5"/>
      <c r="D8" s="5"/>
      <c r="E8" s="5"/>
      <c r="F8" s="5"/>
      <c r="G8" s="5"/>
      <c r="H8" s="5"/>
      <c r="I8" s="5"/>
    </row>
    <row r="9" spans="1:12" ht="15" thickBot="1" x14ac:dyDescent="0.2">
      <c r="A9" s="69" t="s">
        <v>83</v>
      </c>
      <c r="B9" s="397" t="s">
        <v>256</v>
      </c>
      <c r="C9" s="397"/>
      <c r="D9" s="397"/>
      <c r="E9" s="397"/>
      <c r="F9" s="66" t="s">
        <v>192</v>
      </c>
      <c r="G9" s="67" t="s">
        <v>125</v>
      </c>
      <c r="H9" s="68" t="s">
        <v>112</v>
      </c>
      <c r="I9" s="5"/>
    </row>
    <row r="10" spans="1:12" x14ac:dyDescent="0.15">
      <c r="A10" s="58">
        <f>ROUND('1. 実験内容を入力するシート'!D33,2)</f>
        <v>6.24</v>
      </c>
      <c r="B10" s="51">
        <f>'データ処理シート No. 2'!F54</f>
        <v>6.1307319307651564</v>
      </c>
      <c r="C10" s="51">
        <f>'データ処理シート No. 2'!G54</f>
        <v>6.0075590954432947</v>
      </c>
      <c r="D10" s="51">
        <f>'データ処理シート No. 2'!H54</f>
        <v>5.5527509517576679</v>
      </c>
      <c r="E10" s="51">
        <f>'データ処理シート No. 2'!I54</f>
        <v>5.5020959649840897</v>
      </c>
      <c r="F10" s="60">
        <f>AVERAGE(B10:E10)</f>
        <v>5.7982844857375522</v>
      </c>
      <c r="G10" s="52">
        <f>STDEV(B10:E10)</f>
        <v>0.31745420777788202</v>
      </c>
      <c r="H10" s="53">
        <f>G10/F10</f>
        <v>5.474967786743587E-2</v>
      </c>
      <c r="I10" s="5"/>
    </row>
    <row r="11" spans="1:12" x14ac:dyDescent="0.15">
      <c r="A11" s="58">
        <f>ROUND('1. 実験内容を入力するシート'!C33,2)</f>
        <v>12.49</v>
      </c>
      <c r="B11" s="51">
        <f>'データ処理シート No. 2'!J54</f>
        <v>11.657525517458861</v>
      </c>
      <c r="C11" s="51">
        <f>'データ処理シート No. 2'!K54</f>
        <v>11.426250960939491</v>
      </c>
      <c r="D11" s="51">
        <f>'データ処理シート No. 2'!L54</f>
        <v>11.195014322359489</v>
      </c>
      <c r="E11" s="51">
        <f>'データ処理シート No. 2'!M54</f>
        <v>11.01978914837542</v>
      </c>
      <c r="F11" s="60">
        <f>AVERAGE(B11:E11)</f>
        <v>11.324644987283314</v>
      </c>
      <c r="G11" s="52">
        <f>STDEV(B11:E11)</f>
        <v>0.27741329760089134</v>
      </c>
      <c r="H11" s="53">
        <f>G11/F11</f>
        <v>2.4496423323857364E-2</v>
      </c>
      <c r="I11" s="5"/>
    </row>
    <row r="12" spans="1:12" x14ac:dyDescent="0.15">
      <c r="A12" s="58">
        <f>ROUND('1. 実験内容を入力するシート'!B33,2)</f>
        <v>24.97</v>
      </c>
      <c r="B12" s="51">
        <f>'データ処理シート No. 2'!N54</f>
        <v>20.757947521296252</v>
      </c>
      <c r="C12" s="51">
        <f>'データ処理シート No. 2'!O54</f>
        <v>20.350252623826893</v>
      </c>
      <c r="D12" s="51">
        <f>'データ処理シート No. 2'!P54</f>
        <v>20.489338457353401</v>
      </c>
      <c r="E12" s="51">
        <f>'データ処理シート No. 2'!Q54</f>
        <v>20.05356735148538</v>
      </c>
      <c r="F12" s="60">
        <f>AVERAGE(B12:E12)</f>
        <v>20.412776488490483</v>
      </c>
      <c r="G12" s="52">
        <f>STDEV(B12:E12)</f>
        <v>0.2932264282795744</v>
      </c>
      <c r="H12" s="53">
        <f>G12/F12</f>
        <v>1.4364847841493139E-2</v>
      </c>
      <c r="I12" s="5"/>
    </row>
    <row r="13" spans="1:12" ht="15" thickBot="1" x14ac:dyDescent="0.2">
      <c r="A13" s="59">
        <f>ROUND('1. 実験内容を入力するシート'!A33,2)</f>
        <v>49.94</v>
      </c>
      <c r="B13" s="55">
        <f>'データ処理シート No. 2'!R54</f>
        <v>36.807564171758933</v>
      </c>
      <c r="C13" s="55">
        <f>'データ処理シート No. 2'!S54</f>
        <v>35.956425155910566</v>
      </c>
      <c r="D13" s="55">
        <f>'データ処理シート No. 2'!T54</f>
        <v>37.15524632288362</v>
      </c>
      <c r="E13" s="55">
        <f>'データ処理シート No. 2'!U54</f>
        <v>35.986087617365371</v>
      </c>
      <c r="F13" s="61">
        <f>AVERAGE(B13:E13)</f>
        <v>36.476330816979619</v>
      </c>
      <c r="G13" s="56">
        <f>STDEV(B13:E13)</f>
        <v>0.600356030661504</v>
      </c>
      <c r="H13" s="57">
        <f>G13/F13</f>
        <v>1.6458783469033574E-2</v>
      </c>
      <c r="I13" s="5"/>
    </row>
    <row r="14" spans="1:12" x14ac:dyDescent="0.15">
      <c r="A14" s="5"/>
      <c r="B14" s="5"/>
      <c r="C14" s="5"/>
      <c r="D14" s="5"/>
      <c r="E14" s="5"/>
      <c r="F14" s="5"/>
      <c r="G14" s="5"/>
      <c r="H14" s="5"/>
      <c r="I14" s="5"/>
    </row>
    <row r="15" spans="1:12" x14ac:dyDescent="0.15">
      <c r="A15" s="183" t="s">
        <v>128</v>
      </c>
      <c r="C15" s="5"/>
      <c r="D15" s="5"/>
      <c r="E15" s="5"/>
      <c r="F15" s="5"/>
      <c r="G15" s="5"/>
      <c r="H15" s="5"/>
      <c r="I15" s="5"/>
    </row>
    <row r="16" spans="1:12" x14ac:dyDescent="0.15">
      <c r="A16" s="188" t="s">
        <v>89</v>
      </c>
      <c r="B16" s="190" t="str">
        <f>"："&amp;'3. データを確認するシート'!B17</f>
        <v>：OK</v>
      </c>
      <c r="C16" s="121"/>
      <c r="D16" s="5"/>
      <c r="E16" s="5"/>
      <c r="F16" s="5"/>
      <c r="G16" s="5"/>
      <c r="H16" s="5"/>
      <c r="I16" s="5"/>
    </row>
    <row r="17" spans="1:18" x14ac:dyDescent="0.15">
      <c r="A17" s="189" t="s">
        <v>129</v>
      </c>
      <c r="B17" s="457" t="str">
        <f>"："&amp;'3. データを確認するシート'!E25</f>
        <v>：OK</v>
      </c>
      <c r="C17" s="457"/>
      <c r="D17" s="457"/>
      <c r="E17" s="457"/>
      <c r="F17" s="5"/>
      <c r="G17" s="5"/>
      <c r="H17" s="5"/>
      <c r="I17" s="5"/>
    </row>
    <row r="18" spans="1:18" x14ac:dyDescent="0.15">
      <c r="B18" s="457"/>
      <c r="C18" s="457"/>
      <c r="D18" s="457"/>
      <c r="E18" s="457"/>
    </row>
    <row r="19" spans="1:18" x14ac:dyDescent="0.15">
      <c r="A19" s="65"/>
      <c r="B19" s="457"/>
      <c r="C19" s="457"/>
      <c r="D19" s="457"/>
      <c r="E19" s="457"/>
    </row>
    <row r="20" spans="1:18" x14ac:dyDescent="0.15">
      <c r="B20" s="457"/>
      <c r="C20" s="457"/>
      <c r="D20" s="457"/>
      <c r="E20" s="457"/>
    </row>
    <row r="22" spans="1:18" x14ac:dyDescent="0.15">
      <c r="A22" s="189" t="s">
        <v>43</v>
      </c>
      <c r="B22" s="457" t="str">
        <f>"："&amp;'3. データを確認するシート'!E47</f>
        <v>：OK</v>
      </c>
      <c r="C22" s="457"/>
      <c r="D22" s="457"/>
      <c r="E22" s="457"/>
    </row>
    <row r="23" spans="1:18" x14ac:dyDescent="0.15">
      <c r="B23" s="457"/>
      <c r="C23" s="457"/>
      <c r="D23" s="457"/>
      <c r="E23" s="457"/>
    </row>
    <row r="24" spans="1:18" x14ac:dyDescent="0.15">
      <c r="B24" s="457"/>
      <c r="C24" s="457"/>
      <c r="D24" s="457"/>
      <c r="E24" s="457"/>
    </row>
    <row r="25" spans="1:18" x14ac:dyDescent="0.15">
      <c r="B25" s="457"/>
      <c r="C25" s="457"/>
      <c r="D25" s="457"/>
      <c r="E25" s="457"/>
    </row>
    <row r="27" spans="1:18" ht="15" thickBot="1" x14ac:dyDescent="0.2">
      <c r="A27" s="44" t="s">
        <v>77</v>
      </c>
      <c r="I27" s="78"/>
      <c r="J27" s="298"/>
      <c r="K27" s="78"/>
      <c r="O27" s="181"/>
      <c r="P27" s="181"/>
      <c r="Q27" s="181"/>
      <c r="R27" s="181"/>
    </row>
    <row r="28" spans="1:18" ht="33.75" customHeight="1" thickBot="1" x14ac:dyDescent="0.2">
      <c r="A28" s="407" t="s">
        <v>82</v>
      </c>
      <c r="B28" s="408"/>
      <c r="C28" s="408"/>
      <c r="D28" s="408"/>
      <c r="E28" s="390" t="s">
        <v>4</v>
      </c>
      <c r="F28" s="392" t="s">
        <v>130</v>
      </c>
      <c r="G28" s="458" t="s">
        <v>104</v>
      </c>
      <c r="H28" s="430" t="s">
        <v>168</v>
      </c>
      <c r="I28" s="445" t="s">
        <v>198</v>
      </c>
      <c r="J28" s="443" t="s">
        <v>163</v>
      </c>
      <c r="K28" s="444"/>
      <c r="N28" s="178"/>
      <c r="O28" s="417" t="s">
        <v>82</v>
      </c>
      <c r="P28" s="441" t="s">
        <v>168</v>
      </c>
      <c r="Q28" s="415" t="s">
        <v>163</v>
      </c>
      <c r="R28" s="416"/>
    </row>
    <row r="29" spans="1:18" ht="17" customHeight="1" thickBot="1" x14ac:dyDescent="0.2">
      <c r="A29" s="409"/>
      <c r="B29" s="410"/>
      <c r="C29" s="410"/>
      <c r="D29" s="410"/>
      <c r="E29" s="391"/>
      <c r="F29" s="393"/>
      <c r="G29" s="459"/>
      <c r="H29" s="431"/>
      <c r="I29" s="446"/>
      <c r="J29" s="299" t="s">
        <v>161</v>
      </c>
      <c r="K29" s="300" t="s">
        <v>162</v>
      </c>
      <c r="N29" s="178"/>
      <c r="O29" s="418"/>
      <c r="P29" s="442"/>
      <c r="Q29" s="333" t="s">
        <v>161</v>
      </c>
      <c r="R29" s="334" t="s">
        <v>162</v>
      </c>
    </row>
    <row r="30" spans="1:18" ht="15" customHeight="1" thickTop="1" x14ac:dyDescent="0.15">
      <c r="A30" s="435" t="str">
        <f>A91&amp;" (well: "&amp;'1. 実験内容を入力するシート'!F16&amp;")"</f>
        <v>フェルラ酸 (well: 2)</v>
      </c>
      <c r="B30" s="436"/>
      <c r="C30" s="436"/>
      <c r="D30" s="436"/>
      <c r="E30" s="117">
        <f>'1. 実験内容を入力するシート'!B16</f>
        <v>10</v>
      </c>
      <c r="F30" s="118" t="str">
        <f>'データ処理シート No. 3'!J27</f>
        <v>NG</v>
      </c>
      <c r="G30" s="241" t="str">
        <f>IF(F30="OK",'データ処理シート No. 3'!H27,"------")</f>
        <v>------</v>
      </c>
      <c r="H30" s="421">
        <f>AVERAGE(G30:G33)</f>
        <v>17441.354937783781</v>
      </c>
      <c r="I30" s="424">
        <f>H30/25</f>
        <v>697.65419751135119</v>
      </c>
      <c r="J30" s="427">
        <f>IF(I30&lt;10,10,IF(COUNT(I30),ROUND(I30,-1*(INT(LOG(ABS(I30)))-1)),""))</f>
        <v>700</v>
      </c>
      <c r="K30" s="432">
        <f>J30*2</f>
        <v>1400</v>
      </c>
      <c r="L30" s="1" t="str">
        <f>IF(COUNT(#REF!),ROUND(#REF!,-1*(INT(LOG(ABS(#REF!)))-1)),"")</f>
        <v/>
      </c>
      <c r="O30" s="326" t="str">
        <f>A91</f>
        <v>フェルラ酸</v>
      </c>
      <c r="P30" s="330">
        <f>H30</f>
        <v>17441.354937783781</v>
      </c>
      <c r="Q30" s="335">
        <f>J30</f>
        <v>700</v>
      </c>
      <c r="R30" s="336">
        <f>K30</f>
        <v>1400</v>
      </c>
    </row>
    <row r="31" spans="1:18" ht="15" customHeight="1" x14ac:dyDescent="0.15">
      <c r="A31" s="437"/>
      <c r="B31" s="438"/>
      <c r="C31" s="438"/>
      <c r="D31" s="438"/>
      <c r="E31" s="116">
        <f>'1. 実験内容を入力するシート'!C16</f>
        <v>50</v>
      </c>
      <c r="F31" s="115" t="str">
        <f>'データ処理シート No. 3'!J28</f>
        <v>NG</v>
      </c>
      <c r="G31" s="242" t="str">
        <f>IF(F31="OK",'データ処理シート No. 3'!H28,"------")</f>
        <v>------</v>
      </c>
      <c r="H31" s="422"/>
      <c r="I31" s="447"/>
      <c r="J31" s="428"/>
      <c r="K31" s="433"/>
      <c r="O31" s="327" t="str">
        <f>D91</f>
        <v>キュウリ</v>
      </c>
      <c r="P31" s="331">
        <f>H34</f>
        <v>666.17142668618908</v>
      </c>
      <c r="Q31" s="337">
        <f>J34</f>
        <v>27</v>
      </c>
      <c r="R31" s="338">
        <f>K34</f>
        <v>54</v>
      </c>
    </row>
    <row r="32" spans="1:18" ht="15" customHeight="1" x14ac:dyDescent="0.15">
      <c r="A32" s="437"/>
      <c r="B32" s="438"/>
      <c r="C32" s="438"/>
      <c r="D32" s="438"/>
      <c r="E32" s="116">
        <f>'1. 実験内容を入力するシート'!D16</f>
        <v>250</v>
      </c>
      <c r="F32" s="115" t="str">
        <f>'データ処理シート No. 3'!J29</f>
        <v>NG</v>
      </c>
      <c r="G32" s="242" t="str">
        <f>IF(F32="OK",'データ処理シート No. 3'!H29,"------")</f>
        <v>------</v>
      </c>
      <c r="H32" s="422"/>
      <c r="I32" s="447"/>
      <c r="J32" s="428"/>
      <c r="K32" s="433"/>
      <c r="O32" s="327" t="str">
        <f>G91</f>
        <v>レタス</v>
      </c>
      <c r="P32" s="331">
        <f>H38</f>
        <v>2050.7377792747839</v>
      </c>
      <c r="Q32" s="337">
        <f>J38</f>
        <v>82</v>
      </c>
      <c r="R32" s="338">
        <f>K38</f>
        <v>164</v>
      </c>
    </row>
    <row r="33" spans="1:18" ht="15" customHeight="1" thickBot="1" x14ac:dyDescent="0.2">
      <c r="A33" s="439"/>
      <c r="B33" s="440"/>
      <c r="C33" s="440"/>
      <c r="D33" s="440"/>
      <c r="E33" s="119">
        <f>'1. 実験内容を入力するシート'!E16</f>
        <v>1250</v>
      </c>
      <c r="F33" s="184" t="str">
        <f>'データ処理シート No. 3'!J30</f>
        <v>OK</v>
      </c>
      <c r="G33" s="120">
        <f>IF(F33="OK",'データ処理シート No. 3'!H30,"------")</f>
        <v>17441.354937783781</v>
      </c>
      <c r="H33" s="423"/>
      <c r="I33" s="448"/>
      <c r="J33" s="429"/>
      <c r="K33" s="434"/>
      <c r="O33" s="327">
        <f>A104</f>
        <v>0</v>
      </c>
      <c r="P33" s="331">
        <f>H42</f>
        <v>17650.069159013809</v>
      </c>
      <c r="Q33" s="337">
        <f>J42</f>
        <v>710</v>
      </c>
      <c r="R33" s="338">
        <f>K42</f>
        <v>1420</v>
      </c>
    </row>
    <row r="34" spans="1:18" ht="15" customHeight="1" x14ac:dyDescent="0.15">
      <c r="A34" s="435" t="str">
        <f>D91&amp;" (well: "&amp;'1. 実験内容を入力するシート'!F17&amp;")"</f>
        <v>キュウリ (well: 3)</v>
      </c>
      <c r="B34" s="436"/>
      <c r="C34" s="436"/>
      <c r="D34" s="436"/>
      <c r="E34" s="117">
        <f>'1. 実験内容を入力するシート'!B17</f>
        <v>10</v>
      </c>
      <c r="F34" s="118" t="str">
        <f>'データ処理シート No. 3'!J32</f>
        <v>NG</v>
      </c>
      <c r="G34" s="241" t="str">
        <f>IF(F34="OK",'データ処理シート No. 3'!H32,"------")</f>
        <v>------</v>
      </c>
      <c r="H34" s="421">
        <f>AVERAGE(G34:G37)</f>
        <v>666.17142668618908</v>
      </c>
      <c r="I34" s="424">
        <f>H34/25</f>
        <v>26.646857067447563</v>
      </c>
      <c r="J34" s="427">
        <f>IF(I34&lt;10,10,IF(COUNT(I34),ROUND(I34,-1*(INT(LOG(ABS(I34)))-1)),""))</f>
        <v>27</v>
      </c>
      <c r="K34" s="432">
        <f>J34*2</f>
        <v>54</v>
      </c>
      <c r="L34" s="1" t="str">
        <f>IF(COUNT(#REF!),ROUND(#REF!,-1*(INT(LOG(ABS(#REF!)))-1)),"")</f>
        <v/>
      </c>
      <c r="O34" s="327">
        <f>D104</f>
        <v>0</v>
      </c>
      <c r="P34" s="331">
        <f>H46</f>
        <v>652.24822531184282</v>
      </c>
      <c r="Q34" s="337">
        <f>J46</f>
        <v>26</v>
      </c>
      <c r="R34" s="338">
        <f>K46</f>
        <v>52</v>
      </c>
    </row>
    <row r="35" spans="1:18" ht="15" customHeight="1" x14ac:dyDescent="0.15">
      <c r="A35" s="437"/>
      <c r="B35" s="438"/>
      <c r="C35" s="438"/>
      <c r="D35" s="438"/>
      <c r="E35" s="116">
        <f>'1. 実験内容を入力するシート'!C17</f>
        <v>50</v>
      </c>
      <c r="F35" s="115" t="str">
        <f>'データ処理シート No. 3'!J33</f>
        <v>OK</v>
      </c>
      <c r="G35" s="242">
        <f>IF(F35="OK",'データ処理シート No. 3'!H33,"------")</f>
        <v>666.17142668618908</v>
      </c>
      <c r="H35" s="422"/>
      <c r="I35" s="425"/>
      <c r="J35" s="428"/>
      <c r="K35" s="433"/>
      <c r="O35" s="328">
        <f>A117</f>
        <v>0</v>
      </c>
      <c r="P35" s="331">
        <f>H50</f>
        <v>1983.1030842493433</v>
      </c>
      <c r="Q35" s="337">
        <f>J50</f>
        <v>79</v>
      </c>
      <c r="R35" s="338">
        <f>K50</f>
        <v>158</v>
      </c>
    </row>
    <row r="36" spans="1:18" ht="15" customHeight="1" x14ac:dyDescent="0.15">
      <c r="A36" s="437"/>
      <c r="B36" s="438"/>
      <c r="C36" s="438"/>
      <c r="D36" s="438"/>
      <c r="E36" s="116">
        <f>'1. 実験内容を入力するシート'!D17</f>
        <v>250</v>
      </c>
      <c r="F36" s="115" t="str">
        <f>'データ処理シート No. 3'!J34</f>
        <v>NG</v>
      </c>
      <c r="G36" s="242" t="str">
        <f>IF(F36="OK",'データ処理シート No. 3'!H34,"------")</f>
        <v>------</v>
      </c>
      <c r="H36" s="422"/>
      <c r="I36" s="425"/>
      <c r="J36" s="428"/>
      <c r="K36" s="433"/>
      <c r="O36" s="328">
        <f>D117</f>
        <v>0</v>
      </c>
      <c r="P36" s="331" t="e">
        <f>H54</f>
        <v>#DIV/0!</v>
      </c>
      <c r="Q36" s="337" t="e">
        <f>J54</f>
        <v>#DIV/0!</v>
      </c>
      <c r="R36" s="338" t="e">
        <f>K54</f>
        <v>#DIV/0!</v>
      </c>
    </row>
    <row r="37" spans="1:18" ht="15" customHeight="1" thickBot="1" x14ac:dyDescent="0.2">
      <c r="A37" s="439"/>
      <c r="B37" s="440"/>
      <c r="C37" s="440"/>
      <c r="D37" s="440"/>
      <c r="E37" s="119">
        <f>'1. 実験内容を入力するシート'!E17</f>
        <v>1250</v>
      </c>
      <c r="F37" s="184" t="str">
        <f>'データ処理シート No. 3'!J35</f>
        <v>NG</v>
      </c>
      <c r="G37" s="120" t="str">
        <f>IF(F37="OK",'データ処理シート No. 3'!H35,"------")</f>
        <v>------</v>
      </c>
      <c r="H37" s="423"/>
      <c r="I37" s="426"/>
      <c r="J37" s="429"/>
      <c r="K37" s="434"/>
      <c r="O37" s="328">
        <f>G117</f>
        <v>0</v>
      </c>
      <c r="P37" s="331" t="e">
        <f>H58</f>
        <v>#DIV/0!</v>
      </c>
      <c r="Q37" s="337" t="e">
        <f>J58</f>
        <v>#DIV/0!</v>
      </c>
      <c r="R37" s="338" t="e">
        <f>K58</f>
        <v>#DIV/0!</v>
      </c>
    </row>
    <row r="38" spans="1:18" ht="15" customHeight="1" x14ac:dyDescent="0.15">
      <c r="A38" s="435" t="str">
        <f>G91&amp;" (well: "&amp;'1. 実験内容を入力するシート'!F18&amp;")"</f>
        <v>レタス (well: 4)</v>
      </c>
      <c r="B38" s="436"/>
      <c r="C38" s="436"/>
      <c r="D38" s="436"/>
      <c r="E38" s="117">
        <f>'1. 実験内容を入力するシート'!B18</f>
        <v>10</v>
      </c>
      <c r="F38" s="118" t="str">
        <f>'データ処理シート No. 3'!J37</f>
        <v>NG</v>
      </c>
      <c r="G38" s="241" t="str">
        <f>IF(F38="OK",'データ処理シート No. 3'!H37,"------")</f>
        <v>------</v>
      </c>
      <c r="H38" s="421">
        <f>AVERAGE(G38:G41)</f>
        <v>2050.7377792747839</v>
      </c>
      <c r="I38" s="424">
        <f>H38/25</f>
        <v>82.029511170991356</v>
      </c>
      <c r="J38" s="427">
        <f>IF(I38&lt;10,10,IF(COUNT(I38),ROUND(I38,-1*(INT(LOG(ABS(I38)))-1)),""))</f>
        <v>82</v>
      </c>
      <c r="K38" s="432">
        <f>J38*2</f>
        <v>164</v>
      </c>
      <c r="L38" s="1" t="str">
        <f>IF(COUNT(#REF!),ROUND(#REF!,-1*(INT(LOG(ABS(#REF!)))-1)),"")</f>
        <v/>
      </c>
      <c r="O38" s="328">
        <f>A130</f>
        <v>0</v>
      </c>
      <c r="P38" s="331" t="e">
        <f>H62</f>
        <v>#DIV/0!</v>
      </c>
      <c r="Q38" s="337" t="e">
        <f>J62</f>
        <v>#DIV/0!</v>
      </c>
      <c r="R38" s="338" t="e">
        <f>K62</f>
        <v>#DIV/0!</v>
      </c>
    </row>
    <row r="39" spans="1:18" ht="15" customHeight="1" thickBot="1" x14ac:dyDescent="0.2">
      <c r="A39" s="437"/>
      <c r="B39" s="438"/>
      <c r="C39" s="438"/>
      <c r="D39" s="438"/>
      <c r="E39" s="116">
        <f>'1. 実験内容を入力するシート'!C18</f>
        <v>50</v>
      </c>
      <c r="F39" s="115" t="str">
        <f>'データ処理シート No. 3'!J38</f>
        <v>OK</v>
      </c>
      <c r="G39" s="242">
        <f>IF(F39="OK",'データ処理シート No. 3'!H38,"------")</f>
        <v>2187.603122830456</v>
      </c>
      <c r="H39" s="422"/>
      <c r="I39" s="425"/>
      <c r="J39" s="428"/>
      <c r="K39" s="433"/>
      <c r="O39" s="329">
        <f>D130</f>
        <v>0</v>
      </c>
      <c r="P39" s="332" t="e">
        <f>H66</f>
        <v>#DIV/0!</v>
      </c>
      <c r="Q39" s="339" t="e">
        <f>J66</f>
        <v>#DIV/0!</v>
      </c>
      <c r="R39" s="340" t="e">
        <f>K66</f>
        <v>#DIV/0!</v>
      </c>
    </row>
    <row r="40" spans="1:18" ht="15" customHeight="1" x14ac:dyDescent="0.15">
      <c r="A40" s="437"/>
      <c r="B40" s="438"/>
      <c r="C40" s="438"/>
      <c r="D40" s="438"/>
      <c r="E40" s="116">
        <f>'1. 実験内容を入力するシート'!D18</f>
        <v>250</v>
      </c>
      <c r="F40" s="115" t="str">
        <f>'データ処理シート No. 3'!J39</f>
        <v>OK</v>
      </c>
      <c r="G40" s="242">
        <f>IF(F40="OK",'データ処理シート No. 3'!H39,"------")</f>
        <v>1913.8724357191113</v>
      </c>
      <c r="H40" s="422"/>
      <c r="I40" s="425"/>
      <c r="J40" s="428"/>
      <c r="K40" s="433"/>
      <c r="O40" t="s">
        <v>124</v>
      </c>
    </row>
    <row r="41" spans="1:18" ht="15" customHeight="1" thickBot="1" x14ac:dyDescent="0.2">
      <c r="A41" s="439"/>
      <c r="B41" s="440"/>
      <c r="C41" s="440"/>
      <c r="D41" s="440"/>
      <c r="E41" s="119">
        <f>'1. 実験内容を入力するシート'!E18</f>
        <v>1250</v>
      </c>
      <c r="F41" s="184" t="str">
        <f>'データ処理シート No. 3'!J40</f>
        <v>NG</v>
      </c>
      <c r="G41" s="120" t="str">
        <f>IF(F41="OK",'データ処理シート No. 3'!H40,"------")</f>
        <v>------</v>
      </c>
      <c r="H41" s="423"/>
      <c r="I41" s="426"/>
      <c r="J41" s="429"/>
      <c r="K41" s="434"/>
      <c r="O41" s="419" t="s">
        <v>0</v>
      </c>
      <c r="P41" s="420"/>
      <c r="Q41" s="420"/>
      <c r="R41" s="420"/>
    </row>
    <row r="42" spans="1:18" ht="15" customHeight="1" x14ac:dyDescent="0.15">
      <c r="A42" s="435" t="str">
        <f>A104&amp;" (well: "&amp;'1. 実験内容を入力するシート'!F19&amp;")"</f>
        <v>0 (well: 5)</v>
      </c>
      <c r="B42" s="436"/>
      <c r="C42" s="436"/>
      <c r="D42" s="436"/>
      <c r="E42" s="117">
        <f>'1. 実験内容を入力するシート'!B19</f>
        <v>10</v>
      </c>
      <c r="F42" s="118" t="str">
        <f>'データ処理シート No. 3'!J42</f>
        <v>NG</v>
      </c>
      <c r="G42" s="241" t="str">
        <f>IF(F42="OK",'データ処理シート No. 3'!H42,"------")</f>
        <v>------</v>
      </c>
      <c r="H42" s="421">
        <f>AVERAGE(G42:G45)</f>
        <v>17650.069159013809</v>
      </c>
      <c r="I42" s="424">
        <f>H42/25</f>
        <v>706.0027663605523</v>
      </c>
      <c r="J42" s="427">
        <f>IF(I42&lt;10,10,IF(COUNT(I42),ROUND(I42,-1*(INT(LOG(ABS(I42)))-1)),""))</f>
        <v>710</v>
      </c>
      <c r="K42" s="432">
        <f>J42*2</f>
        <v>1420</v>
      </c>
      <c r="L42" s="1" t="str">
        <f>IF(COUNT(#REF!),ROUND(#REF!,-1*(INT(LOG(ABS(#REF!)))-1)),"")</f>
        <v/>
      </c>
      <c r="O42" s="420"/>
      <c r="P42" s="420"/>
      <c r="Q42" s="420"/>
      <c r="R42" s="420"/>
    </row>
    <row r="43" spans="1:18" ht="14.25" customHeight="1" x14ac:dyDescent="0.15">
      <c r="A43" s="437"/>
      <c r="B43" s="438"/>
      <c r="C43" s="438"/>
      <c r="D43" s="438"/>
      <c r="E43" s="116">
        <f>'1. 実験内容を入力するシート'!C19</f>
        <v>50</v>
      </c>
      <c r="F43" s="115" t="str">
        <f>'データ処理シート No. 3'!J43</f>
        <v>NG</v>
      </c>
      <c r="G43" s="242" t="str">
        <f>IF(F43="OK",'データ処理シート No. 3'!H43,"------")</f>
        <v>------</v>
      </c>
      <c r="H43" s="422"/>
      <c r="I43" s="425"/>
      <c r="J43" s="428"/>
      <c r="K43" s="433"/>
      <c r="O43" s="420"/>
      <c r="P43" s="420"/>
      <c r="Q43" s="420"/>
      <c r="R43" s="420"/>
    </row>
    <row r="44" spans="1:18" ht="14.25" customHeight="1" x14ac:dyDescent="0.15">
      <c r="A44" s="437"/>
      <c r="B44" s="438"/>
      <c r="C44" s="438"/>
      <c r="D44" s="438"/>
      <c r="E44" s="116">
        <f>'1. 実験内容を入力するシート'!D19</f>
        <v>250</v>
      </c>
      <c r="F44" s="115" t="str">
        <f>'データ処理シート No. 3'!J44</f>
        <v>NG</v>
      </c>
      <c r="G44" s="242" t="str">
        <f>IF(F44="OK",'データ処理シート No. 3'!H44,"------")</f>
        <v>------</v>
      </c>
      <c r="H44" s="422"/>
      <c r="I44" s="425"/>
      <c r="J44" s="428"/>
      <c r="K44" s="433"/>
    </row>
    <row r="45" spans="1:18" ht="14.25" customHeight="1" thickBot="1" x14ac:dyDescent="0.2">
      <c r="A45" s="439"/>
      <c r="B45" s="440"/>
      <c r="C45" s="440"/>
      <c r="D45" s="440"/>
      <c r="E45" s="119">
        <f>'1. 実験内容を入力するシート'!E19</f>
        <v>1250</v>
      </c>
      <c r="F45" s="184" t="str">
        <f>'データ処理シート No. 3'!J45</f>
        <v>OK</v>
      </c>
      <c r="G45" s="120">
        <f>IF(F45="OK",'データ処理シート No. 3'!H45,"------")</f>
        <v>17650.069159013809</v>
      </c>
      <c r="H45" s="423"/>
      <c r="I45" s="426"/>
      <c r="J45" s="429"/>
      <c r="K45" s="434"/>
    </row>
    <row r="46" spans="1:18" ht="14.25" customHeight="1" x14ac:dyDescent="0.15">
      <c r="A46" s="435" t="str">
        <f>D104&amp;" (well: "&amp;'1. 実験内容を入力するシート'!F20&amp;")"</f>
        <v>0 (well: 6)</v>
      </c>
      <c r="B46" s="436"/>
      <c r="C46" s="436"/>
      <c r="D46" s="436"/>
      <c r="E46" s="117">
        <f>'1. 実験内容を入力するシート'!B20</f>
        <v>10</v>
      </c>
      <c r="F46" s="118" t="str">
        <f>'データ処理シート No. 3'!J47</f>
        <v>NG</v>
      </c>
      <c r="G46" s="241" t="str">
        <f>IF(F46="OK",'データ処理シート No. 3'!H47,"------")</f>
        <v>------</v>
      </c>
      <c r="H46" s="421">
        <f>AVERAGE(G46:G49)</f>
        <v>652.24822531184282</v>
      </c>
      <c r="I46" s="424">
        <f>H46/25</f>
        <v>26.089929012473714</v>
      </c>
      <c r="J46" s="427">
        <f>IF(I46&lt;10,10,IF(COUNT(I46),ROUND(I46,-1*(INT(LOG(ABS(I46)))-1)),""))</f>
        <v>26</v>
      </c>
      <c r="K46" s="432">
        <f>J46*2</f>
        <v>52</v>
      </c>
    </row>
    <row r="47" spans="1:18" ht="14.25" customHeight="1" x14ac:dyDescent="0.15">
      <c r="A47" s="437"/>
      <c r="B47" s="438"/>
      <c r="C47" s="438"/>
      <c r="D47" s="438"/>
      <c r="E47" s="116">
        <f>'1. 実験内容を入力するシート'!C20</f>
        <v>50</v>
      </c>
      <c r="F47" s="115" t="str">
        <f>'データ処理シート No. 3'!J48</f>
        <v>OK</v>
      </c>
      <c r="G47" s="242">
        <f>IF(F47="OK",'データ処理シート No. 3'!H48,"------")</f>
        <v>652.24822531184282</v>
      </c>
      <c r="H47" s="422"/>
      <c r="I47" s="425"/>
      <c r="J47" s="428"/>
      <c r="K47" s="433"/>
    </row>
    <row r="48" spans="1:18" ht="14.25" customHeight="1" x14ac:dyDescent="0.15">
      <c r="A48" s="437"/>
      <c r="B48" s="438"/>
      <c r="C48" s="438"/>
      <c r="D48" s="438"/>
      <c r="E48" s="116">
        <f>'1. 実験内容を入力するシート'!D20</f>
        <v>250</v>
      </c>
      <c r="F48" s="115" t="str">
        <f>'データ処理シート No. 3'!J49</f>
        <v>NG</v>
      </c>
      <c r="G48" s="242" t="str">
        <f>IF(F48="OK",'データ処理シート No. 3'!H49,"------")</f>
        <v>------</v>
      </c>
      <c r="H48" s="422"/>
      <c r="I48" s="425"/>
      <c r="J48" s="428"/>
      <c r="K48" s="433"/>
    </row>
    <row r="49" spans="1:11" ht="14.25" customHeight="1" thickBot="1" x14ac:dyDescent="0.2">
      <c r="A49" s="439"/>
      <c r="B49" s="440"/>
      <c r="C49" s="440"/>
      <c r="D49" s="440"/>
      <c r="E49" s="119">
        <f>'1. 実験内容を入力するシート'!E20</f>
        <v>1250</v>
      </c>
      <c r="F49" s="184" t="str">
        <f>'データ処理シート No. 3'!J50</f>
        <v>NG</v>
      </c>
      <c r="G49" s="120" t="str">
        <f>IF(F49="OK",'データ処理シート No. 3'!H50,"------")</f>
        <v>------</v>
      </c>
      <c r="H49" s="423"/>
      <c r="I49" s="426"/>
      <c r="J49" s="429"/>
      <c r="K49" s="434"/>
    </row>
    <row r="50" spans="1:11" ht="14.25" customHeight="1" x14ac:dyDescent="0.15">
      <c r="A50" s="435" t="str">
        <f>A117&amp;" (well: "&amp;'1. 実験内容を入力するシート'!F21&amp;")"</f>
        <v>0 (well: 7)</v>
      </c>
      <c r="B50" s="436"/>
      <c r="C50" s="436"/>
      <c r="D50" s="436"/>
      <c r="E50" s="117">
        <f>'1. 実験内容を入力するシート'!B21</f>
        <v>10</v>
      </c>
      <c r="F50" s="118" t="str">
        <f>'データ処理シート No. 3'!J52</f>
        <v>NG</v>
      </c>
      <c r="G50" s="241" t="str">
        <f>IF(F50="OK",'データ処理シート No. 3'!H52,"------")</f>
        <v>------</v>
      </c>
      <c r="H50" s="421">
        <f>AVERAGE(G50:G53)</f>
        <v>1983.1030842493433</v>
      </c>
      <c r="I50" s="424">
        <f>H50/25</f>
        <v>79.324123369973734</v>
      </c>
      <c r="J50" s="427">
        <f>IF(I50&lt;10,10,IF(COUNT(I50),ROUND(I50,-1*(INT(LOG(ABS(I50)))-1)),""))</f>
        <v>79</v>
      </c>
      <c r="K50" s="432">
        <f>J50*2</f>
        <v>158</v>
      </c>
    </row>
    <row r="51" spans="1:11" ht="14.25" customHeight="1" x14ac:dyDescent="0.15">
      <c r="A51" s="437"/>
      <c r="B51" s="438"/>
      <c r="C51" s="438"/>
      <c r="D51" s="438"/>
      <c r="E51" s="116">
        <f>'1. 実験内容を入力するシート'!C21</f>
        <v>50</v>
      </c>
      <c r="F51" s="115" t="str">
        <f>'データ処理シート No. 3'!J53</f>
        <v>OK</v>
      </c>
      <c r="G51" s="242">
        <f>IF(F51="OK",'データ処理シート No. 3'!H53,"------")</f>
        <v>2134.4560531200336</v>
      </c>
      <c r="H51" s="422"/>
      <c r="I51" s="425"/>
      <c r="J51" s="428"/>
      <c r="K51" s="433"/>
    </row>
    <row r="52" spans="1:11" ht="14.25" customHeight="1" x14ac:dyDescent="0.15">
      <c r="A52" s="437"/>
      <c r="B52" s="438"/>
      <c r="C52" s="438"/>
      <c r="D52" s="438"/>
      <c r="E52" s="116">
        <f>'1. 実験内容を入力するシート'!D21</f>
        <v>250</v>
      </c>
      <c r="F52" s="115" t="str">
        <f>'データ処理シート No. 3'!J54</f>
        <v>OK</v>
      </c>
      <c r="G52" s="242">
        <f>IF(F52="OK",'データ処理シート No. 3'!H54,"------")</f>
        <v>1831.7501153786532</v>
      </c>
      <c r="H52" s="422"/>
      <c r="I52" s="425"/>
      <c r="J52" s="428"/>
      <c r="K52" s="433"/>
    </row>
    <row r="53" spans="1:11" ht="14.25" customHeight="1" thickBot="1" x14ac:dyDescent="0.2">
      <c r="A53" s="439"/>
      <c r="B53" s="440"/>
      <c r="C53" s="440"/>
      <c r="D53" s="440"/>
      <c r="E53" s="119">
        <f>'1. 実験内容を入力するシート'!E21</f>
        <v>1250</v>
      </c>
      <c r="F53" s="184" t="str">
        <f>'データ処理シート No. 3'!J55</f>
        <v>NG</v>
      </c>
      <c r="G53" s="120" t="str">
        <f>IF(F53="OK",'データ処理シート No. 3'!H55,"------")</f>
        <v>------</v>
      </c>
      <c r="H53" s="423"/>
      <c r="I53" s="426"/>
      <c r="J53" s="429"/>
      <c r="K53" s="434"/>
    </row>
    <row r="54" spans="1:11" ht="14.25" customHeight="1" x14ac:dyDescent="0.15">
      <c r="A54" s="435" t="str">
        <f>D117&amp;" (well: "&amp;'1. 実験内容を入力するシート'!F22&amp;")"</f>
        <v>0 (well: 8)</v>
      </c>
      <c r="B54" s="436"/>
      <c r="C54" s="436"/>
      <c r="D54" s="436"/>
      <c r="E54" s="117">
        <f>'1. 実験内容を入力するシート'!B22</f>
        <v>10</v>
      </c>
      <c r="F54" s="118" t="str">
        <f>'データ処理シート No. 3'!J57</f>
        <v>NG</v>
      </c>
      <c r="G54" s="241" t="str">
        <f>IF(F54="OK",'データ処理シート No. 3'!H57,"------")</f>
        <v>------</v>
      </c>
      <c r="H54" s="421" t="e">
        <f>AVERAGE(G54:G57)</f>
        <v>#DIV/0!</v>
      </c>
      <c r="I54" s="424" t="e">
        <f>H54/25</f>
        <v>#DIV/0!</v>
      </c>
      <c r="J54" s="427" t="e">
        <f>IF(I54&lt;10,10,IF(COUNT(I54),ROUND(I54,-1*(INT(LOG(ABS(I54)))-1)),""))</f>
        <v>#DIV/0!</v>
      </c>
      <c r="K54" s="432" t="e">
        <f>J54*2</f>
        <v>#DIV/0!</v>
      </c>
    </row>
    <row r="55" spans="1:11" ht="14.25" customHeight="1" x14ac:dyDescent="0.15">
      <c r="A55" s="437"/>
      <c r="B55" s="438"/>
      <c r="C55" s="438"/>
      <c r="D55" s="438"/>
      <c r="E55" s="116">
        <f>'1. 実験内容を入力するシート'!C22</f>
        <v>50</v>
      </c>
      <c r="F55" s="115" t="str">
        <f>'データ処理シート No. 3'!J58</f>
        <v>NG</v>
      </c>
      <c r="G55" s="242" t="str">
        <f>IF(F55="OK",'データ処理シート No. 3'!H58,"------")</f>
        <v>------</v>
      </c>
      <c r="H55" s="422"/>
      <c r="I55" s="425"/>
      <c r="J55" s="428"/>
      <c r="K55" s="433"/>
    </row>
    <row r="56" spans="1:11" ht="14.25" customHeight="1" x14ac:dyDescent="0.15">
      <c r="A56" s="437"/>
      <c r="B56" s="438"/>
      <c r="C56" s="438"/>
      <c r="D56" s="438"/>
      <c r="E56" s="116">
        <f>'1. 実験内容を入力するシート'!D22</f>
        <v>250</v>
      </c>
      <c r="F56" s="115" t="str">
        <f>'データ処理シート No. 3'!J59</f>
        <v>NG</v>
      </c>
      <c r="G56" s="242" t="str">
        <f>IF(F56="OK",'データ処理シート No. 3'!H59,"------")</f>
        <v>------</v>
      </c>
      <c r="H56" s="422"/>
      <c r="I56" s="425"/>
      <c r="J56" s="428"/>
      <c r="K56" s="433"/>
    </row>
    <row r="57" spans="1:11" ht="14.25" customHeight="1" thickBot="1" x14ac:dyDescent="0.2">
      <c r="A57" s="439"/>
      <c r="B57" s="440"/>
      <c r="C57" s="440"/>
      <c r="D57" s="440"/>
      <c r="E57" s="119">
        <f>'1. 実験内容を入力するシート'!E22</f>
        <v>1250</v>
      </c>
      <c r="F57" s="184" t="str">
        <f>'データ処理シート No. 3'!J60</f>
        <v>NG</v>
      </c>
      <c r="G57" s="120" t="str">
        <f>IF(F57="OK",'データ処理シート No. 3'!H60,"------")</f>
        <v>------</v>
      </c>
      <c r="H57" s="423"/>
      <c r="I57" s="426"/>
      <c r="J57" s="429"/>
      <c r="K57" s="434"/>
    </row>
    <row r="58" spans="1:11" ht="14.25" customHeight="1" x14ac:dyDescent="0.15">
      <c r="A58" s="435" t="str">
        <f>G117&amp;" (well: "&amp;'1. 実験内容を入力するシート'!F23&amp;")"</f>
        <v>0 (well: 9)</v>
      </c>
      <c r="B58" s="436"/>
      <c r="C58" s="436"/>
      <c r="D58" s="436"/>
      <c r="E58" s="117">
        <f>'1. 実験内容を入力するシート'!B23</f>
        <v>10</v>
      </c>
      <c r="F58" s="118" t="str">
        <f>'データ処理シート No. 3'!J62</f>
        <v>NG</v>
      </c>
      <c r="G58" s="241" t="str">
        <f>IF(F58="OK",'データ処理シート No. 3'!H62,"------")</f>
        <v>------</v>
      </c>
      <c r="H58" s="421" t="e">
        <f>AVERAGE(G58:G61)</f>
        <v>#DIV/0!</v>
      </c>
      <c r="I58" s="424" t="e">
        <f>H58/25</f>
        <v>#DIV/0!</v>
      </c>
      <c r="J58" s="427" t="e">
        <f>IF(I58&lt;10,10,IF(COUNT(I58),ROUND(I58,-1*(INT(LOG(ABS(I58)))-1)),""))</f>
        <v>#DIV/0!</v>
      </c>
      <c r="K58" s="432" t="e">
        <f>J58*2</f>
        <v>#DIV/0!</v>
      </c>
    </row>
    <row r="59" spans="1:11" ht="14.25" customHeight="1" x14ac:dyDescent="0.15">
      <c r="A59" s="437"/>
      <c r="B59" s="438"/>
      <c r="C59" s="438"/>
      <c r="D59" s="438"/>
      <c r="E59" s="116">
        <f>'1. 実験内容を入力するシート'!C23</f>
        <v>50</v>
      </c>
      <c r="F59" s="115" t="str">
        <f>'データ処理シート No. 3'!J63</f>
        <v>NG</v>
      </c>
      <c r="G59" s="242" t="str">
        <f>IF(F59="OK",'データ処理シート No. 3'!H63,"------")</f>
        <v>------</v>
      </c>
      <c r="H59" s="422"/>
      <c r="I59" s="425"/>
      <c r="J59" s="428"/>
      <c r="K59" s="433"/>
    </row>
    <row r="60" spans="1:11" ht="14.25" customHeight="1" x14ac:dyDescent="0.15">
      <c r="A60" s="437"/>
      <c r="B60" s="438"/>
      <c r="C60" s="438"/>
      <c r="D60" s="438"/>
      <c r="E60" s="116">
        <f>'1. 実験内容を入力するシート'!D23</f>
        <v>250</v>
      </c>
      <c r="F60" s="115" t="str">
        <f>'データ処理シート No. 3'!J64</f>
        <v>NG</v>
      </c>
      <c r="G60" s="242" t="str">
        <f>IF(F60="OK",'データ処理シート No. 3'!H64,"------")</f>
        <v>------</v>
      </c>
      <c r="H60" s="422"/>
      <c r="I60" s="425"/>
      <c r="J60" s="428"/>
      <c r="K60" s="433"/>
    </row>
    <row r="61" spans="1:11" ht="14.25" customHeight="1" thickBot="1" x14ac:dyDescent="0.2">
      <c r="A61" s="439"/>
      <c r="B61" s="440"/>
      <c r="C61" s="440"/>
      <c r="D61" s="440"/>
      <c r="E61" s="119">
        <f>'1. 実験内容を入力するシート'!E23</f>
        <v>1250</v>
      </c>
      <c r="F61" s="184" t="str">
        <f>'データ処理シート No. 3'!J65</f>
        <v>NG</v>
      </c>
      <c r="G61" s="120" t="str">
        <f>IF(F61="OK",'データ処理シート No. 3'!H65,"------")</f>
        <v>------</v>
      </c>
      <c r="H61" s="423"/>
      <c r="I61" s="426"/>
      <c r="J61" s="429"/>
      <c r="K61" s="434"/>
    </row>
    <row r="62" spans="1:11" ht="14.25" customHeight="1" x14ac:dyDescent="0.15">
      <c r="A62" s="435" t="str">
        <f>A130&amp;" (well: "&amp;'1. 実験内容を入力するシート'!F24&amp;")"</f>
        <v>0 (well: 10)</v>
      </c>
      <c r="B62" s="436"/>
      <c r="C62" s="436"/>
      <c r="D62" s="436"/>
      <c r="E62" s="117">
        <f>'1. 実験内容を入力するシート'!B24</f>
        <v>10</v>
      </c>
      <c r="F62" s="118" t="str">
        <f>'データ処理シート No. 3'!J67</f>
        <v>NG</v>
      </c>
      <c r="G62" s="241" t="str">
        <f>IF(F62="OK",'データ処理シート No. 3'!H67,"------")</f>
        <v>------</v>
      </c>
      <c r="H62" s="421" t="e">
        <f>AVERAGE(G62:G65)</f>
        <v>#DIV/0!</v>
      </c>
      <c r="I62" s="424" t="e">
        <f>H62/25</f>
        <v>#DIV/0!</v>
      </c>
      <c r="J62" s="427" t="e">
        <f>IF(I62&lt;10,10,IF(COUNT(I62),ROUND(I62,-1*(INT(LOG(ABS(I62)))-1)),""))</f>
        <v>#DIV/0!</v>
      </c>
      <c r="K62" s="432" t="e">
        <f>J62*2</f>
        <v>#DIV/0!</v>
      </c>
    </row>
    <row r="63" spans="1:11" ht="14.25" customHeight="1" x14ac:dyDescent="0.15">
      <c r="A63" s="437"/>
      <c r="B63" s="438"/>
      <c r="C63" s="438"/>
      <c r="D63" s="438"/>
      <c r="E63" s="116">
        <f>'1. 実験内容を入力するシート'!C24</f>
        <v>50</v>
      </c>
      <c r="F63" s="115" t="str">
        <f>'データ処理シート No. 3'!J68</f>
        <v>NG</v>
      </c>
      <c r="G63" s="242" t="str">
        <f>IF(F63="OK",'データ処理シート No. 3'!H68,"------")</f>
        <v>------</v>
      </c>
      <c r="H63" s="422"/>
      <c r="I63" s="425"/>
      <c r="J63" s="428"/>
      <c r="K63" s="433"/>
    </row>
    <row r="64" spans="1:11" ht="14.25" customHeight="1" x14ac:dyDescent="0.15">
      <c r="A64" s="437"/>
      <c r="B64" s="438"/>
      <c r="C64" s="438"/>
      <c r="D64" s="438"/>
      <c r="E64" s="116">
        <f>'1. 実験内容を入力するシート'!D24</f>
        <v>250</v>
      </c>
      <c r="F64" s="115" t="str">
        <f>'データ処理シート No. 3'!J69</f>
        <v>NG</v>
      </c>
      <c r="G64" s="242" t="str">
        <f>IF(F64="OK",'データ処理シート No. 3'!H69,"------")</f>
        <v>------</v>
      </c>
      <c r="H64" s="422"/>
      <c r="I64" s="425"/>
      <c r="J64" s="428"/>
      <c r="K64" s="433"/>
    </row>
    <row r="65" spans="1:11" ht="14.25" customHeight="1" thickBot="1" x14ac:dyDescent="0.2">
      <c r="A65" s="439"/>
      <c r="B65" s="440"/>
      <c r="C65" s="440"/>
      <c r="D65" s="440"/>
      <c r="E65" s="119">
        <f>'1. 実験内容を入力するシート'!E24</f>
        <v>1250</v>
      </c>
      <c r="F65" s="184" t="str">
        <f>'データ処理シート No. 3'!J70</f>
        <v>NG</v>
      </c>
      <c r="G65" s="120" t="str">
        <f>IF(F65="OK",'データ処理シート No. 3'!H70,"------")</f>
        <v>------</v>
      </c>
      <c r="H65" s="423"/>
      <c r="I65" s="426"/>
      <c r="J65" s="429"/>
      <c r="K65" s="434"/>
    </row>
    <row r="66" spans="1:11" ht="14.25" customHeight="1" x14ac:dyDescent="0.15">
      <c r="A66" s="435" t="str">
        <f>D130&amp;" (well: "&amp;'1. 実験内容を入力するシート'!F25&amp;")"</f>
        <v>0 (well: 11)</v>
      </c>
      <c r="B66" s="436"/>
      <c r="C66" s="436"/>
      <c r="D66" s="436"/>
      <c r="E66" s="117">
        <f>'1. 実験内容を入力するシート'!B25</f>
        <v>10</v>
      </c>
      <c r="F66" s="118" t="str">
        <f>'データ処理シート No. 3'!J72</f>
        <v>NG</v>
      </c>
      <c r="G66" s="241" t="str">
        <f>IF(F66="OK",'データ処理シート No. 3'!H72,"------")</f>
        <v>------</v>
      </c>
      <c r="H66" s="421" t="e">
        <f>AVERAGE(G66:G69)</f>
        <v>#DIV/0!</v>
      </c>
      <c r="I66" s="424" t="e">
        <f>H66/25</f>
        <v>#DIV/0!</v>
      </c>
      <c r="J66" s="427" t="e">
        <f>IF(I66&lt;10,10,IF(COUNT(I66),ROUND(I66,-1*(INT(LOG(ABS(I66)))-1)),""))</f>
        <v>#DIV/0!</v>
      </c>
      <c r="K66" s="432" t="e">
        <f>J66*2</f>
        <v>#DIV/0!</v>
      </c>
    </row>
    <row r="67" spans="1:11" ht="14.25" customHeight="1" x14ac:dyDescent="0.15">
      <c r="A67" s="437"/>
      <c r="B67" s="438"/>
      <c r="C67" s="438"/>
      <c r="D67" s="438"/>
      <c r="E67" s="116">
        <f>'1. 実験内容を入力するシート'!C25</f>
        <v>50</v>
      </c>
      <c r="F67" s="115" t="str">
        <f>'データ処理シート No. 3'!J73</f>
        <v>NG</v>
      </c>
      <c r="G67" s="242" t="str">
        <f>IF(F67="OK",'データ処理シート No. 3'!H73,"------")</f>
        <v>------</v>
      </c>
      <c r="H67" s="422"/>
      <c r="I67" s="425"/>
      <c r="J67" s="428"/>
      <c r="K67" s="433"/>
    </row>
    <row r="68" spans="1:11" ht="14.25" customHeight="1" x14ac:dyDescent="0.15">
      <c r="A68" s="437"/>
      <c r="B68" s="438"/>
      <c r="C68" s="438"/>
      <c r="D68" s="438"/>
      <c r="E68" s="116">
        <f>'1. 実験内容を入力するシート'!D25</f>
        <v>250</v>
      </c>
      <c r="F68" s="115" t="str">
        <f>'データ処理シート No. 3'!J74</f>
        <v>NG</v>
      </c>
      <c r="G68" s="242" t="str">
        <f>IF(F68="OK",'データ処理シート No. 3'!H74,"------")</f>
        <v>------</v>
      </c>
      <c r="H68" s="422"/>
      <c r="I68" s="425"/>
      <c r="J68" s="428"/>
      <c r="K68" s="433"/>
    </row>
    <row r="69" spans="1:11" ht="14.25" customHeight="1" thickBot="1" x14ac:dyDescent="0.2">
      <c r="A69" s="439"/>
      <c r="B69" s="440"/>
      <c r="C69" s="440"/>
      <c r="D69" s="440"/>
      <c r="E69" s="119">
        <f>'1. 実験内容を入力するシート'!E25</f>
        <v>1250</v>
      </c>
      <c r="F69" s="184" t="str">
        <f>'データ処理シート No. 3'!J75</f>
        <v>NG</v>
      </c>
      <c r="G69" s="243" t="str">
        <f>IF(F69="OK",'データ処理シート No. 3'!H75,"------")</f>
        <v>------</v>
      </c>
      <c r="H69" s="423"/>
      <c r="I69" s="426"/>
      <c r="J69" s="429"/>
      <c r="K69" s="434"/>
    </row>
    <row r="70" spans="1:11" ht="22" x14ac:dyDescent="0.15">
      <c r="A70" s="83" t="s">
        <v>23</v>
      </c>
    </row>
    <row r="71" spans="1:11" ht="15" thickBot="1" x14ac:dyDescent="0.2">
      <c r="A71" s="5"/>
    </row>
    <row r="72" spans="1:11" x14ac:dyDescent="0.15">
      <c r="A72" s="84" t="s">
        <v>120</v>
      </c>
      <c r="B72" s="85"/>
      <c r="C72" s="86"/>
      <c r="D72" s="98" t="str">
        <f>"Trolox "&amp;ROUND('1. 実験内容を入力するシート'!D33,2)&amp;" uM"</f>
        <v>Trolox 6.24 uM</v>
      </c>
      <c r="E72" s="85"/>
      <c r="F72" s="86"/>
      <c r="G72" s="98" t="str">
        <f>"Trolox "&amp;ROUND('1. 実験内容を入力するシート'!C33,2)&amp;" uM"</f>
        <v>Trolox 12.49 uM</v>
      </c>
      <c r="H72" s="85"/>
      <c r="I72" s="86"/>
    </row>
    <row r="73" spans="1:11" x14ac:dyDescent="0.15">
      <c r="A73" s="87"/>
      <c r="B73" s="43"/>
      <c r="C73" s="88"/>
      <c r="D73" s="87"/>
      <c r="E73" s="43"/>
      <c r="F73" s="88"/>
      <c r="G73" s="87"/>
      <c r="H73" s="43"/>
      <c r="I73" s="88"/>
    </row>
    <row r="74" spans="1:11" x14ac:dyDescent="0.15">
      <c r="A74" s="87"/>
      <c r="B74" s="43"/>
      <c r="C74" s="88"/>
      <c r="D74" s="87"/>
      <c r="E74" s="43"/>
      <c r="F74" s="88"/>
      <c r="G74" s="87"/>
      <c r="H74" s="43"/>
      <c r="I74" s="88"/>
    </row>
    <row r="75" spans="1:11" x14ac:dyDescent="0.15">
      <c r="A75" s="87"/>
      <c r="B75" s="43"/>
      <c r="C75" s="88"/>
      <c r="D75" s="87"/>
      <c r="E75" s="43"/>
      <c r="F75" s="88"/>
      <c r="G75" s="87"/>
      <c r="H75" s="43"/>
      <c r="I75" s="88"/>
    </row>
    <row r="76" spans="1:11" x14ac:dyDescent="0.15">
      <c r="A76" s="87"/>
      <c r="B76" s="43"/>
      <c r="C76" s="88"/>
      <c r="D76" s="87"/>
      <c r="E76" s="43"/>
      <c r="F76" s="88"/>
      <c r="G76" s="87"/>
      <c r="H76" s="43"/>
      <c r="I76" s="88"/>
    </row>
    <row r="77" spans="1:11" x14ac:dyDescent="0.15">
      <c r="A77" s="87"/>
      <c r="B77" s="43"/>
      <c r="C77" s="88"/>
      <c r="D77" s="87"/>
      <c r="E77" s="43"/>
      <c r="F77" s="88"/>
      <c r="G77" s="87"/>
      <c r="H77" s="43"/>
      <c r="I77" s="88"/>
    </row>
    <row r="78" spans="1:11" x14ac:dyDescent="0.15">
      <c r="A78" s="87"/>
      <c r="B78" s="43"/>
      <c r="C78" s="88"/>
      <c r="D78" s="87"/>
      <c r="E78" s="43"/>
      <c r="F78" s="88"/>
      <c r="G78" s="87"/>
      <c r="H78" s="43"/>
      <c r="I78" s="88"/>
    </row>
    <row r="79" spans="1:11" x14ac:dyDescent="0.15">
      <c r="A79" s="87"/>
      <c r="B79" s="43"/>
      <c r="C79" s="88"/>
      <c r="D79" s="87"/>
      <c r="E79" s="43"/>
      <c r="F79" s="88"/>
      <c r="G79" s="87"/>
      <c r="H79" s="43"/>
      <c r="I79" s="88"/>
    </row>
    <row r="80" spans="1:11" ht="15" thickBot="1" x14ac:dyDescent="0.2">
      <c r="A80" s="54"/>
      <c r="B80" s="78"/>
      <c r="C80" s="90"/>
      <c r="D80" s="89"/>
      <c r="E80" s="78"/>
      <c r="F80" s="90"/>
      <c r="G80" s="89"/>
      <c r="H80" s="78"/>
      <c r="I80" s="90"/>
    </row>
    <row r="81" spans="1:9" x14ac:dyDescent="0.15">
      <c r="A81" s="98" t="str">
        <f>"Trolox "&amp;ROUND('1. 実験内容を入力するシート'!B33,2)&amp;" uM"</f>
        <v>Trolox 24.97 uM</v>
      </c>
      <c r="B81" s="85"/>
      <c r="C81" s="85"/>
      <c r="D81" s="98" t="str">
        <f>"Trolox "&amp;ROUND('1. 実験内容を入力するシート'!A33,2)&amp;" uM"</f>
        <v>Trolox 49.94 uM</v>
      </c>
      <c r="E81" s="85"/>
      <c r="F81" s="86"/>
      <c r="G81" s="97" t="s">
        <v>106</v>
      </c>
      <c r="H81" s="85"/>
      <c r="I81" s="86"/>
    </row>
    <row r="82" spans="1:9" x14ac:dyDescent="0.15">
      <c r="A82" s="87"/>
      <c r="B82" s="43"/>
      <c r="C82" s="43"/>
      <c r="D82" s="87"/>
      <c r="E82" s="43"/>
      <c r="F82" s="88"/>
      <c r="G82" s="43"/>
      <c r="H82" s="43"/>
      <c r="I82" s="88"/>
    </row>
    <row r="83" spans="1:9" x14ac:dyDescent="0.15">
      <c r="A83" s="87"/>
      <c r="B83" s="43"/>
      <c r="C83" s="43"/>
      <c r="D83" s="87"/>
      <c r="E83" s="43"/>
      <c r="F83" s="88"/>
      <c r="G83" s="43"/>
      <c r="H83" s="43"/>
      <c r="I83" s="88"/>
    </row>
    <row r="84" spans="1:9" x14ac:dyDescent="0.15">
      <c r="A84" s="87"/>
      <c r="B84" s="43"/>
      <c r="C84" s="43"/>
      <c r="D84" s="87"/>
      <c r="E84" s="43"/>
      <c r="F84" s="88"/>
      <c r="G84" s="43"/>
      <c r="H84" s="43"/>
      <c r="I84" s="88"/>
    </row>
    <row r="85" spans="1:9" x14ac:dyDescent="0.15">
      <c r="A85" s="87"/>
      <c r="B85" s="43"/>
      <c r="C85" s="43"/>
      <c r="D85" s="87"/>
      <c r="E85" s="43"/>
      <c r="F85" s="88"/>
      <c r="G85" s="43"/>
      <c r="H85" s="43"/>
      <c r="I85" s="88"/>
    </row>
    <row r="86" spans="1:9" x14ac:dyDescent="0.15">
      <c r="A86" s="87"/>
      <c r="B86" s="43"/>
      <c r="C86" s="43"/>
      <c r="D86" s="87"/>
      <c r="E86" s="43"/>
      <c r="F86" s="88"/>
      <c r="G86" s="43"/>
      <c r="H86" s="43"/>
      <c r="I86" s="88"/>
    </row>
    <row r="87" spans="1:9" x14ac:dyDescent="0.15">
      <c r="A87" s="87"/>
      <c r="B87" s="43"/>
      <c r="C87" s="43"/>
      <c r="D87" s="87"/>
      <c r="E87" s="43"/>
      <c r="F87" s="88"/>
      <c r="G87" s="43"/>
      <c r="H87" s="43"/>
      <c r="I87" s="88"/>
    </row>
    <row r="88" spans="1:9" x14ac:dyDescent="0.15">
      <c r="A88" s="87"/>
      <c r="B88" s="43"/>
      <c r="C88" s="43"/>
      <c r="D88" s="87"/>
      <c r="E88" s="43"/>
      <c r="F88" s="88"/>
      <c r="G88" s="43"/>
      <c r="H88" s="43"/>
      <c r="I88" s="88"/>
    </row>
    <row r="89" spans="1:9" ht="15" thickBot="1" x14ac:dyDescent="0.2">
      <c r="A89" s="89"/>
      <c r="B89" s="78"/>
      <c r="C89" s="78"/>
      <c r="D89" s="89"/>
      <c r="E89" s="78"/>
      <c r="F89" s="90"/>
      <c r="G89" s="78"/>
      <c r="H89" s="78"/>
      <c r="I89" s="90"/>
    </row>
    <row r="90" spans="1:9" ht="15" thickBot="1" x14ac:dyDescent="0.2"/>
    <row r="91" spans="1:9" x14ac:dyDescent="0.15">
      <c r="A91" s="394" t="str">
        <f>'1. 実験内容を入力するシート'!A16</f>
        <v>フェルラ酸</v>
      </c>
      <c r="B91" s="395"/>
      <c r="C91" s="396"/>
      <c r="D91" s="394" t="str">
        <f>'1. 実験内容を入力するシート'!A17</f>
        <v>キュウリ</v>
      </c>
      <c r="E91" s="395"/>
      <c r="F91" s="396"/>
      <c r="G91" s="394" t="str">
        <f>'1. 実験内容を入力するシート'!A18</f>
        <v>レタス</v>
      </c>
      <c r="H91" s="395"/>
      <c r="I91" s="396"/>
    </row>
    <row r="92" spans="1:9" x14ac:dyDescent="0.15">
      <c r="A92" s="87"/>
      <c r="B92" s="43"/>
      <c r="C92" s="88"/>
      <c r="D92" s="87"/>
      <c r="E92" s="43"/>
      <c r="F92" s="88"/>
      <c r="G92" s="87"/>
      <c r="H92" s="43"/>
      <c r="I92" s="88"/>
    </row>
    <row r="93" spans="1:9" x14ac:dyDescent="0.15">
      <c r="A93" s="87"/>
      <c r="B93" s="43"/>
      <c r="C93" s="88"/>
      <c r="D93" s="87"/>
      <c r="E93" s="43"/>
      <c r="F93" s="88"/>
      <c r="G93" s="87"/>
      <c r="H93" s="43"/>
      <c r="I93" s="88"/>
    </row>
    <row r="94" spans="1:9" x14ac:dyDescent="0.15">
      <c r="A94" s="87"/>
      <c r="B94" s="43"/>
      <c r="C94" s="88"/>
      <c r="D94" s="87"/>
      <c r="E94" s="43"/>
      <c r="F94" s="88"/>
      <c r="G94" s="87"/>
      <c r="H94" s="43"/>
      <c r="I94" s="88"/>
    </row>
    <row r="95" spans="1:9" x14ac:dyDescent="0.15">
      <c r="A95" s="87"/>
      <c r="B95" s="43"/>
      <c r="C95" s="88"/>
      <c r="D95" s="87"/>
      <c r="E95" s="43"/>
      <c r="F95" s="88"/>
      <c r="G95" s="87"/>
      <c r="H95" s="43"/>
      <c r="I95" s="88"/>
    </row>
    <row r="96" spans="1:9" x14ac:dyDescent="0.15">
      <c r="A96" s="87"/>
      <c r="B96" s="43"/>
      <c r="C96" s="88"/>
      <c r="D96" s="87"/>
      <c r="E96" s="43"/>
      <c r="F96" s="88"/>
      <c r="G96" s="87"/>
      <c r="H96" s="43"/>
      <c r="I96" s="88"/>
    </row>
    <row r="97" spans="1:9" x14ac:dyDescent="0.15">
      <c r="A97" s="87"/>
      <c r="B97" s="43"/>
      <c r="C97" s="88"/>
      <c r="D97" s="87"/>
      <c r="E97" s="43"/>
      <c r="F97" s="88"/>
      <c r="G97" s="87"/>
      <c r="H97" s="43"/>
      <c r="I97" s="88"/>
    </row>
    <row r="98" spans="1:9" x14ac:dyDescent="0.15">
      <c r="A98" s="87"/>
      <c r="B98" s="43"/>
      <c r="C98" s="88"/>
      <c r="D98" s="87"/>
      <c r="E98" s="43"/>
      <c r="F98" s="88"/>
      <c r="G98" s="87"/>
      <c r="H98" s="43"/>
      <c r="I98" s="88"/>
    </row>
    <row r="99" spans="1:9" x14ac:dyDescent="0.15">
      <c r="A99" s="87"/>
      <c r="B99" s="43"/>
      <c r="C99" s="88"/>
      <c r="D99" s="87"/>
      <c r="E99" s="43"/>
      <c r="F99" s="88"/>
      <c r="G99" s="87"/>
      <c r="H99" s="43"/>
      <c r="I99" s="88"/>
    </row>
    <row r="100" spans="1:9" x14ac:dyDescent="0.15">
      <c r="A100" s="240" t="str">
        <f>'3. データを確認するシート'!A58</f>
        <v>x 10</v>
      </c>
      <c r="B100" s="95" t="str">
        <f>'3. データを確認するシート'!B58</f>
        <v>■</v>
      </c>
      <c r="C100" s="245" t="str">
        <f>'3. データを確認するシート'!C58</f>
        <v>↑↑</v>
      </c>
      <c r="D100" s="240" t="str">
        <f>'3. データを確認するシート'!D58</f>
        <v>x 10</v>
      </c>
      <c r="E100" s="95" t="str">
        <f>'3. データを確認するシート'!E58</f>
        <v>■</v>
      </c>
      <c r="F100" s="245" t="str">
        <f>'3. データを確認するシート'!F58</f>
        <v>↑↑</v>
      </c>
      <c r="G100" s="247" t="str">
        <f>'3. データを確認するシート'!G58</f>
        <v>x 10</v>
      </c>
      <c r="H100" s="95" t="str">
        <f>'3. データを確認するシート'!H58</f>
        <v>■</v>
      </c>
      <c r="I100" s="245" t="str">
        <f>'3. データを確認するシート'!I58</f>
        <v>↑↑</v>
      </c>
    </row>
    <row r="101" spans="1:9" x14ac:dyDescent="0.15">
      <c r="A101" s="244" t="str">
        <f>'3. データを確認するシート'!A59</f>
        <v>x 50</v>
      </c>
      <c r="B101" s="72" t="str">
        <f>'3. データを確認するシート'!B59</f>
        <v>□</v>
      </c>
      <c r="C101" s="246" t="str">
        <f>'3. データを確認するシート'!C59</f>
        <v>↑↑</v>
      </c>
      <c r="D101" s="244" t="str">
        <f>'3. データを確認するシート'!D59</f>
        <v>x 50</v>
      </c>
      <c r="E101" s="72" t="str">
        <f>'3. データを確認するシート'!E59</f>
        <v>□</v>
      </c>
      <c r="F101" s="246" t="str">
        <f>'3. データを確認するシート'!F59</f>
        <v>○</v>
      </c>
      <c r="G101" s="248" t="str">
        <f>'3. データを確認するシート'!G59</f>
        <v>x 50</v>
      </c>
      <c r="H101" s="72" t="str">
        <f>'3. データを確認するシート'!H59</f>
        <v>□</v>
      </c>
      <c r="I101" s="246" t="str">
        <f>'3. データを確認するシート'!I59</f>
        <v>○</v>
      </c>
    </row>
    <row r="102" spans="1:9" x14ac:dyDescent="0.15">
      <c r="A102" s="244" t="str">
        <f>'3. データを確認するシート'!A60</f>
        <v>x 250</v>
      </c>
      <c r="B102" s="72" t="str">
        <f>'3. データを確認するシート'!B60</f>
        <v>●</v>
      </c>
      <c r="C102" s="246" t="str">
        <f>'3. データを確認するシート'!C60</f>
        <v>↑</v>
      </c>
      <c r="D102" s="244" t="str">
        <f>'3. データを確認するシート'!D60</f>
        <v>x 250</v>
      </c>
      <c r="E102" s="72" t="str">
        <f>'3. データを確認するシート'!E60</f>
        <v>●</v>
      </c>
      <c r="F102" s="246" t="str">
        <f>'3. データを確認するシート'!F60</f>
        <v>↓</v>
      </c>
      <c r="G102" s="248" t="str">
        <f>'3. データを確認するシート'!G60</f>
        <v>x 250</v>
      </c>
      <c r="H102" s="72" t="str">
        <f>'3. データを確認するシート'!H60</f>
        <v>●</v>
      </c>
      <c r="I102" s="246" t="str">
        <f>'3. データを確認するシート'!I60</f>
        <v>○</v>
      </c>
    </row>
    <row r="103" spans="1:9" ht="15" thickBot="1" x14ac:dyDescent="0.2">
      <c r="A103" s="244" t="str">
        <f>'3. データを確認するシート'!A61</f>
        <v>x 1250</v>
      </c>
      <c r="B103" s="72" t="str">
        <f>'3. データを確認するシート'!B61</f>
        <v>○</v>
      </c>
      <c r="C103" s="72" t="str">
        <f>'3. データを確認するシート'!C61</f>
        <v>○</v>
      </c>
      <c r="D103" s="244" t="str">
        <f>'3. データを確認するシート'!D61</f>
        <v>x 1250</v>
      </c>
      <c r="E103" s="72" t="str">
        <f>'3. データを確認するシート'!E61</f>
        <v>○</v>
      </c>
      <c r="F103" s="72" t="str">
        <f>'3. データを確認するシート'!F61</f>
        <v>↓</v>
      </c>
      <c r="G103" s="249" t="str">
        <f>'3. データを確認するシート'!G61</f>
        <v>x 1250</v>
      </c>
      <c r="H103" s="99" t="str">
        <f>'3. データを確認するシート'!H61</f>
        <v>○</v>
      </c>
      <c r="I103" s="250" t="str">
        <f>'3. データを確認するシート'!I61</f>
        <v>↓</v>
      </c>
    </row>
    <row r="104" spans="1:9" x14ac:dyDescent="0.15">
      <c r="A104" s="394">
        <f>'1. 実験内容を入力するシート'!A19</f>
        <v>0</v>
      </c>
      <c r="B104" s="460"/>
      <c r="C104" s="461"/>
      <c r="D104" s="394">
        <f>'1. 実験内容を入力するシート'!A20</f>
        <v>0</v>
      </c>
      <c r="E104" s="460"/>
      <c r="F104" s="461"/>
      <c r="G104" s="47"/>
      <c r="H104" s="43"/>
      <c r="I104" s="43"/>
    </row>
    <row r="105" spans="1:9" ht="12.75" customHeight="1" x14ac:dyDescent="0.15">
      <c r="A105" s="87"/>
      <c r="B105" s="43"/>
      <c r="C105" s="88"/>
      <c r="D105" s="87"/>
      <c r="E105" s="43"/>
      <c r="F105" s="88"/>
      <c r="G105" s="73"/>
      <c r="H105" s="96"/>
      <c r="I105" s="43"/>
    </row>
    <row r="106" spans="1:9" ht="12.75" customHeight="1" x14ac:dyDescent="0.15">
      <c r="A106" s="87"/>
      <c r="B106" s="43"/>
      <c r="C106" s="88"/>
      <c r="D106" s="87"/>
      <c r="E106" s="43"/>
      <c r="F106" s="88"/>
      <c r="G106" s="73"/>
      <c r="H106" s="96"/>
      <c r="I106" s="43"/>
    </row>
    <row r="107" spans="1:9" ht="12.75" customHeight="1" x14ac:dyDescent="0.15">
      <c r="A107" s="87"/>
      <c r="B107" s="43"/>
      <c r="C107" s="88"/>
      <c r="D107" s="87"/>
      <c r="E107" s="43"/>
      <c r="F107" s="88"/>
      <c r="G107" s="73"/>
      <c r="H107" s="96"/>
      <c r="I107" s="43"/>
    </row>
    <row r="108" spans="1:9" ht="12.75" customHeight="1" x14ac:dyDescent="0.15">
      <c r="A108" s="87"/>
      <c r="B108" s="43"/>
      <c r="C108" s="88"/>
      <c r="D108" s="87"/>
      <c r="E108" s="43"/>
      <c r="F108" s="88"/>
      <c r="G108" s="73"/>
      <c r="H108" s="96"/>
      <c r="I108" s="73"/>
    </row>
    <row r="109" spans="1:9" ht="12.75" customHeight="1" x14ac:dyDescent="0.15">
      <c r="A109" s="87"/>
      <c r="B109" s="43"/>
      <c r="C109" s="88"/>
      <c r="D109" s="87"/>
      <c r="E109" s="43"/>
      <c r="F109" s="88"/>
      <c r="G109" s="73"/>
      <c r="H109" s="96"/>
      <c r="I109" s="73"/>
    </row>
    <row r="110" spans="1:9" ht="12.75" customHeight="1" x14ac:dyDescent="0.15">
      <c r="A110" s="87"/>
      <c r="B110" s="43"/>
      <c r="C110" s="88"/>
      <c r="D110" s="87"/>
      <c r="E110" s="43"/>
      <c r="F110" s="88"/>
      <c r="G110" s="43"/>
      <c r="H110" s="72"/>
      <c r="I110" s="73"/>
    </row>
    <row r="111" spans="1:9" ht="12.75" customHeight="1" x14ac:dyDescent="0.15">
      <c r="A111" s="87"/>
      <c r="B111" s="43"/>
      <c r="C111" s="88"/>
      <c r="D111" s="87"/>
      <c r="E111" s="43"/>
      <c r="F111" s="88"/>
      <c r="G111" s="100"/>
      <c r="H111" s="72"/>
      <c r="I111" s="73"/>
    </row>
    <row r="112" spans="1:9" ht="12.75" customHeight="1" x14ac:dyDescent="0.15">
      <c r="A112" s="87"/>
      <c r="B112" s="43"/>
      <c r="C112" s="88"/>
      <c r="D112" s="87"/>
      <c r="E112" s="43"/>
      <c r="F112" s="88"/>
      <c r="G112" s="73"/>
      <c r="H112" s="96"/>
      <c r="I112" s="43"/>
    </row>
    <row r="113" spans="1:9" x14ac:dyDescent="0.15">
      <c r="A113" s="240" t="str">
        <f>'3. データを確認するシート'!A71</f>
        <v>x 10</v>
      </c>
      <c r="B113" s="95" t="str">
        <f>'3. データを確認するシート'!B71</f>
        <v>■</v>
      </c>
      <c r="C113" s="245" t="str">
        <f>'3. データを確認するシート'!C71</f>
        <v>↓</v>
      </c>
      <c r="D113" s="240" t="str">
        <f>'3. データを確認するシート'!D71</f>
        <v>x 10</v>
      </c>
      <c r="E113" s="95" t="str">
        <f>'3. データを確認するシート'!E71</f>
        <v>■</v>
      </c>
      <c r="F113" s="245" t="str">
        <f>'3. データを確認するシート'!F71</f>
        <v>↓</v>
      </c>
      <c r="G113" s="73"/>
      <c r="H113" s="96"/>
      <c r="I113" s="43"/>
    </row>
    <row r="114" spans="1:9" x14ac:dyDescent="0.15">
      <c r="A114" s="244" t="str">
        <f>'3. データを確認するシート'!A72</f>
        <v>x 50</v>
      </c>
      <c r="B114" s="72" t="str">
        <f>'3. データを確認するシート'!B72</f>
        <v>□</v>
      </c>
      <c r="C114" s="246">
        <f>'3. データを確認するシート'!C72</f>
        <v>0</v>
      </c>
      <c r="D114" s="244" t="str">
        <f>'3. データを確認するシート'!D72</f>
        <v>x 50</v>
      </c>
      <c r="E114" s="72" t="str">
        <f>'3. データを確認するシート'!E72</f>
        <v>□</v>
      </c>
      <c r="F114" s="246">
        <f>'3. データを確認するシート'!F72</f>
        <v>0</v>
      </c>
      <c r="G114" s="73"/>
      <c r="H114" s="96"/>
      <c r="I114" s="43"/>
    </row>
    <row r="115" spans="1:9" x14ac:dyDescent="0.15">
      <c r="A115" s="244" t="str">
        <f>'3. データを確認するシート'!A73</f>
        <v>x 250</v>
      </c>
      <c r="B115" s="72" t="str">
        <f>'3. データを確認するシート'!B73</f>
        <v>●</v>
      </c>
      <c r="C115" s="246">
        <f>'3. データを確認するシート'!C73</f>
        <v>0</v>
      </c>
      <c r="D115" s="244" t="str">
        <f>'3. データを確認するシート'!D73</f>
        <v>x 250</v>
      </c>
      <c r="E115" s="72" t="str">
        <f>'3. データを確認するシート'!E73</f>
        <v>●</v>
      </c>
      <c r="F115" s="246">
        <f>'3. データを確認するシート'!F73</f>
        <v>0</v>
      </c>
      <c r="G115" s="43"/>
      <c r="H115" s="43"/>
      <c r="I115" s="43"/>
    </row>
    <row r="116" spans="1:9" ht="15" thickBot="1" x14ac:dyDescent="0.2">
      <c r="A116" s="244" t="str">
        <f>'3. データを確認するシート'!A74</f>
        <v>x 1250</v>
      </c>
      <c r="B116" s="72" t="str">
        <f>'3. データを確認するシート'!B74</f>
        <v>○</v>
      </c>
      <c r="C116" s="72">
        <f>'3. データを確認するシート'!C74</f>
        <v>0</v>
      </c>
      <c r="D116" s="244" t="str">
        <f>'3. データを確認するシート'!D74</f>
        <v>x 1250</v>
      </c>
      <c r="E116" s="72" t="str">
        <f>'3. データを確認するシート'!E74</f>
        <v>○</v>
      </c>
      <c r="F116" s="250">
        <f>'3. データを確認するシート'!F74</f>
        <v>0</v>
      </c>
      <c r="G116" s="78"/>
      <c r="H116" s="78"/>
      <c r="I116" s="78"/>
    </row>
    <row r="117" spans="1:9" x14ac:dyDescent="0.15">
      <c r="A117" s="414">
        <f>'1. 実験内容を入力するシート'!A21</f>
        <v>0</v>
      </c>
      <c r="B117" s="395"/>
      <c r="C117" s="396"/>
      <c r="D117" s="414">
        <f>'1. 実験内容を入力するシート'!A22</f>
        <v>0</v>
      </c>
      <c r="E117" s="395"/>
      <c r="F117" s="396"/>
      <c r="G117" s="414">
        <f>'1. 実験内容を入力するシート'!A23</f>
        <v>0</v>
      </c>
      <c r="H117" s="395"/>
      <c r="I117" s="396"/>
    </row>
    <row r="118" spans="1:9" x14ac:dyDescent="0.15">
      <c r="A118" s="87"/>
      <c r="B118" s="43"/>
      <c r="C118" s="88"/>
      <c r="D118" s="87"/>
      <c r="E118" s="43"/>
      <c r="F118" s="88"/>
      <c r="G118" s="87"/>
      <c r="H118" s="43"/>
      <c r="I118" s="88"/>
    </row>
    <row r="119" spans="1:9" x14ac:dyDescent="0.15">
      <c r="A119" s="87"/>
      <c r="B119" s="43"/>
      <c r="C119" s="88"/>
      <c r="D119" s="87"/>
      <c r="E119" s="43"/>
      <c r="F119" s="88"/>
      <c r="G119" s="87"/>
      <c r="H119" s="43"/>
      <c r="I119" s="88"/>
    </row>
    <row r="120" spans="1:9" x14ac:dyDescent="0.15">
      <c r="A120" s="87"/>
      <c r="B120" s="43"/>
      <c r="C120" s="88"/>
      <c r="D120" s="87"/>
      <c r="E120" s="43"/>
      <c r="F120" s="88"/>
      <c r="G120" s="87"/>
      <c r="H120" s="43"/>
      <c r="I120" s="88"/>
    </row>
    <row r="121" spans="1:9" x14ac:dyDescent="0.15">
      <c r="A121" s="87"/>
      <c r="B121" s="43"/>
      <c r="C121" s="88"/>
      <c r="D121" s="87"/>
      <c r="E121" s="43"/>
      <c r="F121" s="88"/>
      <c r="G121" s="87"/>
      <c r="H121" s="43"/>
      <c r="I121" s="88"/>
    </row>
    <row r="122" spans="1:9" x14ac:dyDescent="0.15">
      <c r="A122" s="87"/>
      <c r="B122" s="43"/>
      <c r="C122" s="88"/>
      <c r="D122" s="87"/>
      <c r="E122" s="43"/>
      <c r="F122" s="88"/>
      <c r="G122" s="87"/>
      <c r="H122" s="43"/>
      <c r="I122" s="88"/>
    </row>
    <row r="123" spans="1:9" x14ac:dyDescent="0.15">
      <c r="A123" s="87"/>
      <c r="B123" s="43"/>
      <c r="C123" s="88"/>
      <c r="D123" s="87"/>
      <c r="E123" s="43"/>
      <c r="F123" s="88"/>
      <c r="G123" s="87"/>
      <c r="H123" s="43"/>
      <c r="I123" s="88"/>
    </row>
    <row r="124" spans="1:9" x14ac:dyDescent="0.15">
      <c r="A124" s="87"/>
      <c r="B124" s="43"/>
      <c r="C124" s="88"/>
      <c r="D124" s="87"/>
      <c r="E124" s="43"/>
      <c r="F124" s="88"/>
      <c r="G124" s="87"/>
      <c r="H124" s="43"/>
      <c r="I124" s="88"/>
    </row>
    <row r="125" spans="1:9" x14ac:dyDescent="0.15">
      <c r="A125" s="87"/>
      <c r="B125" s="43"/>
      <c r="C125" s="88"/>
      <c r="D125" s="87"/>
      <c r="E125" s="43"/>
      <c r="F125" s="88"/>
      <c r="G125" s="87"/>
      <c r="H125" s="43"/>
      <c r="I125" s="88"/>
    </row>
    <row r="126" spans="1:9" x14ac:dyDescent="0.15">
      <c r="A126" s="240" t="str">
        <f>'3. データを確認するシート'!G71</f>
        <v>x 10</v>
      </c>
      <c r="B126" s="95" t="str">
        <f>'3. データを確認するシート'!H71</f>
        <v>■</v>
      </c>
      <c r="C126" s="245" t="str">
        <f>'3. データを確認するシート'!I71</f>
        <v>↓</v>
      </c>
      <c r="D126" s="240" t="str">
        <f>'3. データを確認するシート'!A84</f>
        <v>x 10</v>
      </c>
      <c r="E126" s="95" t="str">
        <f>'3. データを確認するシート'!B84</f>
        <v>■</v>
      </c>
      <c r="F126" s="245" t="str">
        <f>'3. データを確認するシート'!C84</f>
        <v>↓</v>
      </c>
      <c r="G126" s="247" t="str">
        <f>'3. データを確認するシート'!D84</f>
        <v>x 10</v>
      </c>
      <c r="H126" s="95" t="str">
        <f>'3. データを確認するシート'!E84</f>
        <v>■</v>
      </c>
      <c r="I126" s="245" t="str">
        <f>'3. データを確認するシート'!F84</f>
        <v>↓</v>
      </c>
    </row>
    <row r="127" spans="1:9" x14ac:dyDescent="0.15">
      <c r="A127" s="244" t="str">
        <f>'3. データを確認するシート'!G72</f>
        <v>x 50</v>
      </c>
      <c r="B127" s="72" t="str">
        <f>'3. データを確認するシート'!H72</f>
        <v>□</v>
      </c>
      <c r="C127" s="246">
        <f>'3. データを確認するシート'!I72</f>
        <v>0</v>
      </c>
      <c r="D127" s="244" t="str">
        <f>'3. データを確認するシート'!A85</f>
        <v>x 50</v>
      </c>
      <c r="E127" s="72" t="str">
        <f>'3. データを確認するシート'!B85</f>
        <v>□</v>
      </c>
      <c r="F127" s="246">
        <f>'3. データを確認するシート'!C85</f>
        <v>0</v>
      </c>
      <c r="G127" s="248" t="str">
        <f>'3. データを確認するシート'!D85</f>
        <v>x 50</v>
      </c>
      <c r="H127" s="72" t="str">
        <f>'3. データを確認するシート'!E85</f>
        <v>□</v>
      </c>
      <c r="I127" s="246">
        <f>'3. データを確認するシート'!F85</f>
        <v>0</v>
      </c>
    </row>
    <row r="128" spans="1:9" x14ac:dyDescent="0.15">
      <c r="A128" s="244" t="str">
        <f>'3. データを確認するシート'!G73</f>
        <v>x 250</v>
      </c>
      <c r="B128" s="72" t="str">
        <f>'3. データを確認するシート'!H73</f>
        <v>●</v>
      </c>
      <c r="C128" s="246">
        <f>'3. データを確認するシート'!I73</f>
        <v>0</v>
      </c>
      <c r="D128" s="244" t="str">
        <f>'3. データを確認するシート'!A86</f>
        <v>x 250</v>
      </c>
      <c r="E128" s="72" t="str">
        <f>'3. データを確認するシート'!B86</f>
        <v>●</v>
      </c>
      <c r="F128" s="246">
        <f>'3. データを確認するシート'!C86</f>
        <v>0</v>
      </c>
      <c r="G128" s="248" t="str">
        <f>'3. データを確認するシート'!D86</f>
        <v>x 250</v>
      </c>
      <c r="H128" s="72" t="str">
        <f>'3. データを確認するシート'!E86</f>
        <v>●</v>
      </c>
      <c r="I128" s="246">
        <f>'3. データを確認するシート'!F86</f>
        <v>0</v>
      </c>
    </row>
    <row r="129" spans="1:13" ht="15" thickBot="1" x14ac:dyDescent="0.2">
      <c r="A129" s="244" t="str">
        <f>'3. データを確認するシート'!G74</f>
        <v>x 1250</v>
      </c>
      <c r="B129" s="72" t="str">
        <f>'3. データを確認するシート'!H74</f>
        <v>○</v>
      </c>
      <c r="C129" s="72">
        <f>'3. データを確認するシート'!I74</f>
        <v>0</v>
      </c>
      <c r="D129" s="244" t="str">
        <f>'3. データを確認するシート'!A87</f>
        <v>x 1250</v>
      </c>
      <c r="E129" s="72" t="str">
        <f>'3. データを確認するシート'!B87</f>
        <v>○</v>
      </c>
      <c r="F129" s="72">
        <f>'3. データを確認するシート'!C87</f>
        <v>0</v>
      </c>
      <c r="G129" s="249" t="str">
        <f>'3. データを確認するシート'!D87</f>
        <v>x 1250</v>
      </c>
      <c r="H129" s="99" t="str">
        <f>'3. データを確認するシート'!E87</f>
        <v>○</v>
      </c>
      <c r="I129" s="250">
        <f>'3. データを確認するシート'!F87</f>
        <v>0</v>
      </c>
    </row>
    <row r="130" spans="1:13" x14ac:dyDescent="0.15">
      <c r="A130" s="414">
        <f>'1. 実験内容を入力するシート'!A24</f>
        <v>0</v>
      </c>
      <c r="B130" s="460"/>
      <c r="C130" s="461"/>
      <c r="D130" s="414">
        <f>'1. 実験内容を入力するシート'!A25</f>
        <v>0</v>
      </c>
      <c r="E130" s="460"/>
      <c r="F130" s="461"/>
      <c r="G130" s="47"/>
      <c r="H130" s="43"/>
      <c r="I130" s="85"/>
    </row>
    <row r="131" spans="1:13" ht="12.75" customHeight="1" x14ac:dyDescent="0.15">
      <c r="A131" s="87"/>
      <c r="B131" s="43"/>
      <c r="C131" s="88"/>
      <c r="D131" s="87"/>
      <c r="E131" s="43"/>
      <c r="F131" s="88"/>
      <c r="G131" s="73"/>
      <c r="H131" s="96"/>
      <c r="I131" s="43"/>
    </row>
    <row r="132" spans="1:13" ht="12.75" customHeight="1" x14ac:dyDescent="0.15">
      <c r="A132" s="87"/>
      <c r="B132" s="43"/>
      <c r="C132" s="88"/>
      <c r="D132" s="87"/>
      <c r="E132" s="43"/>
      <c r="F132" s="88"/>
      <c r="G132" s="73"/>
      <c r="H132" s="96"/>
      <c r="I132" s="43"/>
    </row>
    <row r="133" spans="1:13" ht="12.75" customHeight="1" x14ac:dyDescent="0.15">
      <c r="A133" s="87"/>
      <c r="B133" s="43"/>
      <c r="C133" s="88"/>
      <c r="D133" s="87"/>
      <c r="E133" s="43"/>
      <c r="F133" s="88"/>
      <c r="G133" s="73"/>
      <c r="H133" s="96"/>
      <c r="I133" s="43"/>
    </row>
    <row r="134" spans="1:13" ht="12.75" customHeight="1" x14ac:dyDescent="0.15">
      <c r="A134" s="87"/>
      <c r="B134" s="43"/>
      <c r="C134" s="88"/>
      <c r="D134" s="87"/>
      <c r="E134" s="43"/>
      <c r="F134" s="88"/>
      <c r="G134" s="73"/>
      <c r="H134" s="96"/>
      <c r="I134" s="73"/>
    </row>
    <row r="135" spans="1:13" ht="12.75" customHeight="1" x14ac:dyDescent="0.15">
      <c r="A135" s="87"/>
      <c r="B135" s="43"/>
      <c r="C135" s="88"/>
      <c r="D135" s="87"/>
      <c r="E135" s="43"/>
      <c r="F135" s="88"/>
      <c r="G135" s="73"/>
      <c r="H135" s="96"/>
      <c r="I135" s="73"/>
    </row>
    <row r="136" spans="1:13" ht="12.75" customHeight="1" x14ac:dyDescent="0.15">
      <c r="A136" s="87"/>
      <c r="B136" s="43"/>
      <c r="C136" s="88"/>
      <c r="D136" s="87"/>
      <c r="E136" s="43"/>
      <c r="F136" s="88"/>
      <c r="G136" s="43"/>
      <c r="H136" s="72"/>
      <c r="I136" s="73"/>
    </row>
    <row r="137" spans="1:13" ht="12.75" customHeight="1" x14ac:dyDescent="0.15">
      <c r="A137" s="87"/>
      <c r="B137" s="43"/>
      <c r="C137" s="88"/>
      <c r="D137" s="87"/>
      <c r="E137" s="43"/>
      <c r="F137" s="88"/>
      <c r="G137" s="100"/>
      <c r="H137" s="72"/>
      <c r="I137" s="73"/>
    </row>
    <row r="138" spans="1:13" ht="12.75" customHeight="1" x14ac:dyDescent="0.15">
      <c r="A138" s="87"/>
      <c r="B138" s="43"/>
      <c r="C138" s="88"/>
      <c r="D138" s="87"/>
      <c r="E138" s="43"/>
      <c r="F138" s="88"/>
      <c r="G138" s="73"/>
      <c r="H138" s="96"/>
      <c r="I138" s="43"/>
    </row>
    <row r="139" spans="1:13" ht="15.75" customHeight="1" x14ac:dyDescent="0.15">
      <c r="A139" s="240" t="str">
        <f>'3. データを確認するシート'!G84</f>
        <v>x 10</v>
      </c>
      <c r="B139" s="95" t="str">
        <f>'3. データを確認するシート'!H84</f>
        <v>■</v>
      </c>
      <c r="C139" s="245" t="str">
        <f>'3. データを確認するシート'!I84</f>
        <v>↑</v>
      </c>
      <c r="D139" s="240" t="str">
        <f>'3. データを確認するシート'!A97</f>
        <v>x 10</v>
      </c>
      <c r="E139" s="95" t="str">
        <f>'3. データを確認するシート'!B97</f>
        <v>■</v>
      </c>
      <c r="F139" s="245" t="str">
        <f>'3. データを確認するシート'!C97</f>
        <v>↓</v>
      </c>
      <c r="G139" s="73"/>
      <c r="H139" s="96"/>
      <c r="I139" s="43"/>
    </row>
    <row r="140" spans="1:13" ht="15.75" customHeight="1" x14ac:dyDescent="0.15">
      <c r="A140" s="244" t="str">
        <f>'3. データを確認するシート'!G85</f>
        <v>x 50</v>
      </c>
      <c r="B140" s="72" t="str">
        <f>'3. データを確認するシート'!H85</f>
        <v>□</v>
      </c>
      <c r="C140" s="246">
        <f>'3. データを確認するシート'!I85</f>
        <v>0</v>
      </c>
      <c r="D140" s="244" t="str">
        <f>'3. データを確認するシート'!A98</f>
        <v>x 50</v>
      </c>
      <c r="E140" s="72" t="str">
        <f>'3. データを確認するシート'!B98</f>
        <v>□</v>
      </c>
      <c r="F140" s="246">
        <f>'3. データを確認するシート'!C98</f>
        <v>0</v>
      </c>
      <c r="G140" s="73"/>
      <c r="H140" s="96"/>
      <c r="I140" s="43"/>
    </row>
    <row r="141" spans="1:13" ht="15.75" customHeight="1" x14ac:dyDescent="0.15">
      <c r="A141" s="244" t="str">
        <f>'3. データを確認するシート'!G86</f>
        <v>x 250</v>
      </c>
      <c r="B141" s="72" t="str">
        <f>'3. データを確認するシート'!H86</f>
        <v>●</v>
      </c>
      <c r="C141" s="246">
        <f>'3. データを確認するシート'!I86</f>
        <v>0</v>
      </c>
      <c r="D141" s="244" t="str">
        <f>'3. データを確認するシート'!A99</f>
        <v>x 250</v>
      </c>
      <c r="E141" s="72" t="str">
        <f>'3. データを確認するシート'!B99</f>
        <v>●</v>
      </c>
      <c r="F141" s="246">
        <f>'3. データを確認するシート'!C99</f>
        <v>0</v>
      </c>
      <c r="G141" s="43"/>
      <c r="H141" s="43"/>
      <c r="I141" s="43"/>
    </row>
    <row r="142" spans="1:13" ht="15.75" customHeight="1" thickBot="1" x14ac:dyDescent="0.2">
      <c r="A142" s="249" t="str">
        <f>'3. データを確認するシート'!G87</f>
        <v>x 1250</v>
      </c>
      <c r="B142" s="99" t="str">
        <f>'3. データを確認するシート'!H87</f>
        <v>○</v>
      </c>
      <c r="C142" s="250">
        <f>'3. データを確認するシート'!I87</f>
        <v>0</v>
      </c>
      <c r="D142" s="251" t="str">
        <f>'3. データを確認するシート'!A100</f>
        <v>x 1250</v>
      </c>
      <c r="E142" s="99" t="str">
        <f>'3. データを確認するシート'!B100</f>
        <v>○</v>
      </c>
      <c r="F142" s="250">
        <f>'3. データを確認するシート'!C100</f>
        <v>0</v>
      </c>
      <c r="G142" s="87"/>
      <c r="H142" s="43"/>
      <c r="I142" s="43"/>
    </row>
    <row r="144" spans="1:13" ht="18" x14ac:dyDescent="0.15">
      <c r="A144" s="136" t="s">
        <v>28</v>
      </c>
      <c r="B144" s="155"/>
      <c r="C144" s="127"/>
      <c r="D144" s="127"/>
      <c r="E144" s="127"/>
      <c r="F144" s="127"/>
      <c r="G144" s="127"/>
      <c r="H144" s="127"/>
      <c r="I144" s="127"/>
      <c r="J144" s="127"/>
      <c r="K144" s="127"/>
      <c r="L144" s="127"/>
      <c r="M144" s="127"/>
    </row>
    <row r="145" spans="1:13" x14ac:dyDescent="0.15">
      <c r="A145" s="127"/>
      <c r="B145" s="155"/>
      <c r="C145" s="127"/>
      <c r="D145" s="127"/>
      <c r="E145" s="127"/>
      <c r="F145" s="127"/>
      <c r="G145" s="127"/>
      <c r="H145" s="127"/>
      <c r="I145" s="127"/>
      <c r="J145" s="127"/>
      <c r="K145" s="127"/>
      <c r="L145" s="127"/>
      <c r="M145" s="127"/>
    </row>
    <row r="146" spans="1:13" x14ac:dyDescent="0.15">
      <c r="A146" s="128" t="s">
        <v>138</v>
      </c>
      <c r="B146" s="155"/>
      <c r="C146" s="127"/>
      <c r="D146" s="127"/>
      <c r="E146" s="127"/>
      <c r="F146" s="127"/>
      <c r="G146" s="127"/>
      <c r="H146" s="127"/>
      <c r="I146" s="127"/>
      <c r="J146" s="127"/>
      <c r="K146" s="127"/>
      <c r="L146" s="127"/>
      <c r="M146" s="127"/>
    </row>
    <row r="147" spans="1:13" x14ac:dyDescent="0.15">
      <c r="A147" s="302" t="s">
        <v>133</v>
      </c>
      <c r="B147" s="155"/>
      <c r="C147" s="127"/>
      <c r="D147" s="127"/>
      <c r="E147" s="127"/>
      <c r="F147" s="127"/>
      <c r="G147" s="127"/>
      <c r="H147" s="127"/>
      <c r="I147" s="127"/>
      <c r="J147" s="127"/>
      <c r="K147" s="127"/>
      <c r="L147" s="127"/>
      <c r="M147" s="127"/>
    </row>
    <row r="148" spans="1:13" x14ac:dyDescent="0.15">
      <c r="A148" s="302" t="s">
        <v>134</v>
      </c>
      <c r="B148" s="155"/>
      <c r="C148" s="127"/>
      <c r="D148" s="127"/>
      <c r="E148" s="127"/>
      <c r="F148" s="127"/>
      <c r="G148" s="127"/>
      <c r="H148" s="127"/>
      <c r="I148" s="127"/>
      <c r="J148" s="127"/>
      <c r="K148" s="127"/>
      <c r="L148" s="127"/>
      <c r="M148" s="127"/>
    </row>
    <row r="149" spans="1:13" x14ac:dyDescent="0.15">
      <c r="A149" s="325" t="s">
        <v>135</v>
      </c>
      <c r="B149" s="320" t="str">
        <f>'1. 実験内容を入力するシート'!A16</f>
        <v>フェルラ酸</v>
      </c>
      <c r="C149" s="321" t="str">
        <f>'1. 実験内容を入力するシート'!A17</f>
        <v>キュウリ</v>
      </c>
      <c r="D149" s="320" t="str">
        <f>'1. 実験内容を入力するシート'!A18</f>
        <v>レタス</v>
      </c>
      <c r="E149" s="321">
        <f>'1. 実験内容を入力するシート'!A19</f>
        <v>0</v>
      </c>
      <c r="F149" s="320">
        <f>'1. 実験内容を入力するシート'!A20</f>
        <v>0</v>
      </c>
      <c r="G149" s="321">
        <f>'1. 実験内容を入力するシート'!A21</f>
        <v>0</v>
      </c>
      <c r="H149" s="320">
        <f>'1. 実験内容を入力するシート'!A22</f>
        <v>0</v>
      </c>
      <c r="I149" s="321">
        <f>'1. 実験内容を入力するシート'!A23</f>
        <v>0</v>
      </c>
      <c r="J149" s="320">
        <f>'1. 実験内容を入力するシート'!A24</f>
        <v>0</v>
      </c>
      <c r="K149" s="321">
        <f>'1. 実験内容を入力するシート'!A25</f>
        <v>0</v>
      </c>
      <c r="L149" s="127"/>
      <c r="M149" s="127"/>
    </row>
    <row r="150" spans="1:13" x14ac:dyDescent="0.15">
      <c r="A150" s="304" t="s">
        <v>4</v>
      </c>
      <c r="B150" s="319">
        <f>J30</f>
        <v>700</v>
      </c>
      <c r="C150" s="319">
        <f>J34</f>
        <v>27</v>
      </c>
      <c r="D150" s="319">
        <f>J38</f>
        <v>82</v>
      </c>
      <c r="E150" s="319">
        <f>J42</f>
        <v>710</v>
      </c>
      <c r="F150" s="319">
        <f>J46</f>
        <v>26</v>
      </c>
      <c r="G150" s="319">
        <f>J50</f>
        <v>79</v>
      </c>
      <c r="H150" s="319" t="e">
        <f>J54</f>
        <v>#DIV/0!</v>
      </c>
      <c r="I150" s="319" t="e">
        <f>J58</f>
        <v>#DIV/0!</v>
      </c>
      <c r="J150" s="319" t="e">
        <f>J62</f>
        <v>#DIV/0!</v>
      </c>
      <c r="K150" s="319" t="e">
        <f>J66</f>
        <v>#DIV/0!</v>
      </c>
      <c r="L150" s="127"/>
      <c r="M150" s="127"/>
    </row>
    <row r="151" spans="1:13" ht="28" x14ac:dyDescent="0.15">
      <c r="A151" s="324"/>
      <c r="B151" s="323" t="str">
        <f>E30&amp;" 希釈溶液"</f>
        <v>10 希釈溶液</v>
      </c>
      <c r="C151" s="323" t="str">
        <f>E34&amp;" 希釈溶液"</f>
        <v>10 希釈溶液</v>
      </c>
      <c r="D151" s="323" t="str">
        <f>E38&amp;" 希釈溶液"</f>
        <v>10 希釈溶液</v>
      </c>
      <c r="E151" s="323" t="str">
        <f>E42&amp;" 希釈溶液"</f>
        <v>10 希釈溶液</v>
      </c>
      <c r="F151" s="323" t="str">
        <f>E46&amp;" 希釈溶液"</f>
        <v>10 希釈溶液</v>
      </c>
      <c r="G151" s="323" t="str">
        <f>E50&amp;" 希釈溶液"</f>
        <v>10 希釈溶液</v>
      </c>
      <c r="H151" s="323" t="str">
        <f>E54&amp;" 希釈溶液"</f>
        <v>10 希釈溶液</v>
      </c>
      <c r="I151" s="323" t="str">
        <f>E58&amp;" 希釈溶液"</f>
        <v>10 希釈溶液</v>
      </c>
      <c r="J151" s="323" t="str">
        <f>E62&amp;" 希釈溶液"</f>
        <v>10 希釈溶液</v>
      </c>
      <c r="K151" s="323" t="str">
        <f>E66&amp;" 希釈溶液"</f>
        <v>10 希釈溶液</v>
      </c>
      <c r="L151" s="127"/>
      <c r="M151" s="127"/>
    </row>
    <row r="152" spans="1:13" x14ac:dyDescent="0.15">
      <c r="A152" s="322"/>
      <c r="B152" s="305">
        <f>IF(J30&gt;100,IF(J30&gt;1000,40,50),ROUND(500/(J30/10),-1))</f>
        <v>50</v>
      </c>
      <c r="C152" s="305">
        <f>IF(J34&gt;100,IF(J34&gt;1000,40,50),ROUND(500/(J34/10),-1))</f>
        <v>190</v>
      </c>
      <c r="D152" s="305">
        <f>IF(J38&gt;100,IF(J38&gt;1000,40,50),ROUND(500/(J38/10),-1))</f>
        <v>60</v>
      </c>
      <c r="E152" s="305">
        <f>IF(J42&gt;100,IF(J42&gt;1000,40,50),ROUND(500/(J42/10),-1))</f>
        <v>50</v>
      </c>
      <c r="F152" s="305">
        <f>IF(J46&gt;100,IF(J46&gt;1000,40,50),ROUND(500/(J46/10),-1))</f>
        <v>190</v>
      </c>
      <c r="G152" s="305">
        <f>IF(J50&gt;100,IF(J50&gt;1000,40,50),ROUND(500/(J50/10),-1))</f>
        <v>60</v>
      </c>
      <c r="H152" s="305" t="e">
        <f>IF(J54&gt;100,IF(J54&gt;1000,40,50),ROUND(500/(J54/10),-1))</f>
        <v>#DIV/0!</v>
      </c>
      <c r="I152" s="305" t="e">
        <f>IF(J58&gt;100,IF(J58&gt;1000,40,50),ROUND(500/(J58/10),-1))</f>
        <v>#DIV/0!</v>
      </c>
      <c r="J152" s="305" t="e">
        <f>IF(J62&gt;100,IF(J62&gt;1000,40,50),ROUND(500/(J62/10),-1))</f>
        <v>#DIV/0!</v>
      </c>
      <c r="K152" s="305" t="e">
        <f>IF(J66&gt;100,IF(J66&gt;1000,40,50),ROUND(500/(J66/10),-1))</f>
        <v>#DIV/0!</v>
      </c>
      <c r="L152" s="127"/>
      <c r="M152" s="127"/>
    </row>
    <row r="153" spans="1:13" ht="28" x14ac:dyDescent="0.15">
      <c r="A153" s="306" t="s">
        <v>1</v>
      </c>
      <c r="B153" s="305">
        <f>B152*(B150/E30-1)</f>
        <v>3450</v>
      </c>
      <c r="C153" s="305">
        <f>C152*(C150/E34-1)</f>
        <v>323.00000000000006</v>
      </c>
      <c r="D153" s="305">
        <f>D152*(D150/E38-1)</f>
        <v>431.99999999999994</v>
      </c>
      <c r="E153" s="305">
        <f>E152*(E150/E42-1)</f>
        <v>3500</v>
      </c>
      <c r="F153" s="305">
        <f>F152*(F150/E46-1)</f>
        <v>304</v>
      </c>
      <c r="G153" s="305">
        <f>G152*(G150/E50-1)</f>
        <v>414</v>
      </c>
      <c r="H153" s="305" t="e">
        <f>H152*(H150/E54-1)</f>
        <v>#DIV/0!</v>
      </c>
      <c r="I153" s="305" t="e">
        <f>I152*(I150/E58-1)</f>
        <v>#DIV/0!</v>
      </c>
      <c r="J153" s="305" t="e">
        <f>J152*(J150/E62-1)</f>
        <v>#DIV/0!</v>
      </c>
      <c r="K153" s="305" t="e">
        <f>K152*(K150/E66-1)</f>
        <v>#DIV/0!</v>
      </c>
      <c r="L153" s="127"/>
      <c r="M153" s="127"/>
    </row>
    <row r="154" spans="1:13" x14ac:dyDescent="0.15">
      <c r="A154" s="303"/>
      <c r="B154" s="131"/>
      <c r="C154" s="131"/>
      <c r="D154" s="131"/>
      <c r="E154" s="131"/>
      <c r="F154" s="131"/>
      <c r="G154" s="131"/>
      <c r="H154" s="131"/>
      <c r="I154" s="131"/>
      <c r="J154" s="131"/>
      <c r="K154" s="131"/>
      <c r="L154" s="127"/>
      <c r="M154" s="127"/>
    </row>
    <row r="155" spans="1:13" x14ac:dyDescent="0.15">
      <c r="A155" s="127"/>
      <c r="B155" s="127"/>
      <c r="C155" s="127"/>
      <c r="D155" s="127"/>
      <c r="E155" s="127"/>
      <c r="F155" s="127"/>
      <c r="G155" s="127"/>
      <c r="H155" s="127"/>
      <c r="I155" s="127"/>
      <c r="J155" s="127"/>
      <c r="K155" s="127"/>
      <c r="L155" s="127"/>
      <c r="M155" s="127"/>
    </row>
    <row r="156" spans="1:13" x14ac:dyDescent="0.15">
      <c r="A156" s="301" t="s">
        <v>123</v>
      </c>
      <c r="B156" s="127"/>
      <c r="C156" s="127"/>
      <c r="D156" s="127"/>
      <c r="E156" s="127"/>
      <c r="F156" s="127"/>
      <c r="G156" s="127"/>
      <c r="H156" s="127"/>
      <c r="I156" s="127"/>
      <c r="J156" s="127"/>
      <c r="K156" s="127"/>
      <c r="L156" s="127"/>
      <c r="M156" s="127"/>
    </row>
    <row r="157" spans="1:13" x14ac:dyDescent="0.15">
      <c r="A157" s="302" t="s">
        <v>136</v>
      </c>
      <c r="B157" s="127"/>
      <c r="C157" s="127"/>
      <c r="D157" s="127"/>
      <c r="E157" s="127"/>
      <c r="F157" s="127"/>
      <c r="G157" s="127"/>
      <c r="H157" s="127"/>
      <c r="I157" s="127"/>
      <c r="J157" s="127"/>
      <c r="K157" s="127"/>
      <c r="L157" s="127"/>
      <c r="M157" s="127"/>
    </row>
    <row r="158" spans="1:13" x14ac:dyDescent="0.15">
      <c r="A158" s="138"/>
      <c r="B158" s="139">
        <v>1</v>
      </c>
      <c r="C158" s="139">
        <v>2</v>
      </c>
      <c r="D158" s="139">
        <v>3</v>
      </c>
      <c r="E158" s="139">
        <v>4</v>
      </c>
      <c r="F158" s="139">
        <v>5</v>
      </c>
      <c r="G158" s="139">
        <v>6</v>
      </c>
      <c r="H158" s="139">
        <v>7</v>
      </c>
      <c r="I158" s="139">
        <v>8</v>
      </c>
      <c r="J158" s="139">
        <v>9</v>
      </c>
      <c r="K158" s="139">
        <v>10</v>
      </c>
      <c r="L158" s="139">
        <v>11</v>
      </c>
      <c r="M158" s="139">
        <v>12</v>
      </c>
    </row>
    <row r="159" spans="1:13" x14ac:dyDescent="0.15">
      <c r="A159" s="364" t="s">
        <v>93</v>
      </c>
      <c r="B159" s="307"/>
      <c r="C159" s="308"/>
      <c r="D159" s="308"/>
      <c r="E159" s="308"/>
      <c r="F159" s="308"/>
      <c r="G159" s="308"/>
      <c r="H159" s="308"/>
      <c r="I159" s="308"/>
      <c r="J159" s="308"/>
      <c r="K159" s="308"/>
      <c r="L159" s="308"/>
      <c r="M159" s="307"/>
    </row>
    <row r="160" spans="1:13" ht="15" thickBot="1" x14ac:dyDescent="0.2">
      <c r="A160" s="365"/>
      <c r="B160" s="309"/>
      <c r="C160" s="310"/>
      <c r="D160" s="310"/>
      <c r="E160" s="310"/>
      <c r="F160" s="310"/>
      <c r="G160" s="310"/>
      <c r="H160" s="310"/>
      <c r="I160" s="310"/>
      <c r="J160" s="310"/>
      <c r="K160" s="310"/>
      <c r="L160" s="310"/>
      <c r="M160" s="309"/>
    </row>
    <row r="161" spans="1:13" x14ac:dyDescent="0.15">
      <c r="A161" s="364" t="s">
        <v>94</v>
      </c>
      <c r="B161" s="311"/>
      <c r="C161" s="466"/>
      <c r="D161" s="462"/>
      <c r="E161" s="462"/>
      <c r="F161" s="462"/>
      <c r="G161" s="462"/>
      <c r="H161" s="462"/>
      <c r="I161" s="462"/>
      <c r="J161" s="462"/>
      <c r="K161" s="462"/>
      <c r="L161" s="464"/>
      <c r="M161" s="312"/>
    </row>
    <row r="162" spans="1:13" ht="15" thickBot="1" x14ac:dyDescent="0.2">
      <c r="A162" s="365"/>
      <c r="B162" s="313"/>
      <c r="C162" s="467"/>
      <c r="D162" s="463"/>
      <c r="E162" s="463"/>
      <c r="F162" s="463"/>
      <c r="G162" s="463"/>
      <c r="H162" s="463"/>
      <c r="I162" s="463"/>
      <c r="J162" s="463"/>
      <c r="K162" s="463"/>
      <c r="L162" s="465"/>
      <c r="M162" s="314"/>
    </row>
    <row r="163" spans="1:13" x14ac:dyDescent="0.15">
      <c r="A163" s="364" t="s">
        <v>95</v>
      </c>
      <c r="B163" s="311"/>
      <c r="C163" s="473"/>
      <c r="D163" s="475"/>
      <c r="E163" s="475"/>
      <c r="F163" s="475"/>
      <c r="G163" s="475"/>
      <c r="H163" s="475"/>
      <c r="I163" s="475"/>
      <c r="J163" s="475"/>
      <c r="K163" s="475"/>
      <c r="L163" s="468"/>
      <c r="M163" s="312"/>
    </row>
    <row r="164" spans="1:13" ht="15" thickBot="1" x14ac:dyDescent="0.2">
      <c r="A164" s="472"/>
      <c r="B164" s="315"/>
      <c r="C164" s="474"/>
      <c r="D164" s="476"/>
      <c r="E164" s="476"/>
      <c r="F164" s="476"/>
      <c r="G164" s="476"/>
      <c r="H164" s="476"/>
      <c r="I164" s="476"/>
      <c r="J164" s="476"/>
      <c r="K164" s="476"/>
      <c r="L164" s="469"/>
      <c r="M164" s="316"/>
    </row>
    <row r="165" spans="1:13" x14ac:dyDescent="0.15">
      <c r="A165" s="470" t="s">
        <v>96</v>
      </c>
      <c r="B165" s="307"/>
      <c r="C165" s="317" t="s">
        <v>137</v>
      </c>
      <c r="D165" s="317" t="s">
        <v>137</v>
      </c>
      <c r="E165" s="317" t="s">
        <v>137</v>
      </c>
      <c r="F165" s="317" t="s">
        <v>137</v>
      </c>
      <c r="G165" s="317" t="s">
        <v>137</v>
      </c>
      <c r="H165" s="317" t="s">
        <v>137</v>
      </c>
      <c r="I165" s="317" t="s">
        <v>137</v>
      </c>
      <c r="J165" s="317" t="s">
        <v>137</v>
      </c>
      <c r="K165" s="317" t="s">
        <v>137</v>
      </c>
      <c r="L165" s="317" t="s">
        <v>137</v>
      </c>
      <c r="M165" s="307"/>
    </row>
    <row r="166" spans="1:13" ht="28" x14ac:dyDescent="0.15">
      <c r="A166" s="471"/>
      <c r="B166" s="309"/>
      <c r="C166" s="318" t="str">
        <f>B149</f>
        <v>フェルラ酸</v>
      </c>
      <c r="D166" s="318" t="str">
        <f t="shared" ref="D166:L166" si="0">C149</f>
        <v>キュウリ</v>
      </c>
      <c r="E166" s="318" t="str">
        <f t="shared" si="0"/>
        <v>レタス</v>
      </c>
      <c r="F166" s="318">
        <f t="shared" si="0"/>
        <v>0</v>
      </c>
      <c r="G166" s="318">
        <f t="shared" si="0"/>
        <v>0</v>
      </c>
      <c r="H166" s="318">
        <f t="shared" si="0"/>
        <v>0</v>
      </c>
      <c r="I166" s="318">
        <f t="shared" si="0"/>
        <v>0</v>
      </c>
      <c r="J166" s="318">
        <f t="shared" si="0"/>
        <v>0</v>
      </c>
      <c r="K166" s="318">
        <f t="shared" si="0"/>
        <v>0</v>
      </c>
      <c r="L166" s="318">
        <f t="shared" si="0"/>
        <v>0</v>
      </c>
      <c r="M166" s="309"/>
    </row>
  </sheetData>
  <sheetProtection password="BD4D" sheet="1" objects="1" scenarios="1"/>
  <mergeCells count="100">
    <mergeCell ref="J66:J69"/>
    <mergeCell ref="K66:K69"/>
    <mergeCell ref="I58:I61"/>
    <mergeCell ref="J58:J61"/>
    <mergeCell ref="K58:K61"/>
    <mergeCell ref="I62:I65"/>
    <mergeCell ref="J62:J65"/>
    <mergeCell ref="K62:K65"/>
    <mergeCell ref="J50:J53"/>
    <mergeCell ref="K50:K53"/>
    <mergeCell ref="I54:I57"/>
    <mergeCell ref="J54:J57"/>
    <mergeCell ref="K54:K57"/>
    <mergeCell ref="L163:L164"/>
    <mergeCell ref="A165:A166"/>
    <mergeCell ref="A163:A164"/>
    <mergeCell ref="C163:C164"/>
    <mergeCell ref="D163:D164"/>
    <mergeCell ref="E163:E164"/>
    <mergeCell ref="F163:F164"/>
    <mergeCell ref="G163:G164"/>
    <mergeCell ref="H163:H164"/>
    <mergeCell ref="I163:I164"/>
    <mergeCell ref="J163:J164"/>
    <mergeCell ref="K163:K164"/>
    <mergeCell ref="K161:K162"/>
    <mergeCell ref="L161:L162"/>
    <mergeCell ref="A159:A160"/>
    <mergeCell ref="A161:A162"/>
    <mergeCell ref="C161:C162"/>
    <mergeCell ref="D161:D162"/>
    <mergeCell ref="E161:E162"/>
    <mergeCell ref="F161:F162"/>
    <mergeCell ref="G161:G162"/>
    <mergeCell ref="H161:H162"/>
    <mergeCell ref="I161:I162"/>
    <mergeCell ref="J161:J162"/>
    <mergeCell ref="A130:C130"/>
    <mergeCell ref="D130:F130"/>
    <mergeCell ref="H54:H57"/>
    <mergeCell ref="A58:D61"/>
    <mergeCell ref="H58:H61"/>
    <mergeCell ref="A62:D65"/>
    <mergeCell ref="H62:H65"/>
    <mergeCell ref="A104:C104"/>
    <mergeCell ref="D104:F104"/>
    <mergeCell ref="A117:C117"/>
    <mergeCell ref="D117:F117"/>
    <mergeCell ref="G117:I117"/>
    <mergeCell ref="I66:I69"/>
    <mergeCell ref="A91:C91"/>
    <mergeCell ref="D91:F91"/>
    <mergeCell ref="B9:E9"/>
    <mergeCell ref="A3:F4"/>
    <mergeCell ref="G4:J4"/>
    <mergeCell ref="H42:H45"/>
    <mergeCell ref="A34:D37"/>
    <mergeCell ref="B17:E20"/>
    <mergeCell ref="B22:E25"/>
    <mergeCell ref="H38:H41"/>
    <mergeCell ref="A28:D29"/>
    <mergeCell ref="A42:D45"/>
    <mergeCell ref="A38:D41"/>
    <mergeCell ref="G28:G29"/>
    <mergeCell ref="F28:F29"/>
    <mergeCell ref="H34:H37"/>
    <mergeCell ref="A30:D33"/>
    <mergeCell ref="E28:E29"/>
    <mergeCell ref="A46:D49"/>
    <mergeCell ref="A50:D53"/>
    <mergeCell ref="A54:D57"/>
    <mergeCell ref="A66:D69"/>
    <mergeCell ref="P28:P29"/>
    <mergeCell ref="J34:J37"/>
    <mergeCell ref="K34:K37"/>
    <mergeCell ref="I38:I41"/>
    <mergeCell ref="J38:J41"/>
    <mergeCell ref="K38:K41"/>
    <mergeCell ref="J28:K28"/>
    <mergeCell ref="I28:I29"/>
    <mergeCell ref="I30:I33"/>
    <mergeCell ref="J30:J33"/>
    <mergeCell ref="K30:K33"/>
    <mergeCell ref="K46:K49"/>
    <mergeCell ref="Q28:R28"/>
    <mergeCell ref="O28:O29"/>
    <mergeCell ref="O41:R43"/>
    <mergeCell ref="G91:I91"/>
    <mergeCell ref="H46:H49"/>
    <mergeCell ref="H50:H53"/>
    <mergeCell ref="H66:H69"/>
    <mergeCell ref="I46:I49"/>
    <mergeCell ref="J46:J49"/>
    <mergeCell ref="H30:H33"/>
    <mergeCell ref="H28:H29"/>
    <mergeCell ref="I42:I45"/>
    <mergeCell ref="J42:J45"/>
    <mergeCell ref="K42:K45"/>
    <mergeCell ref="I34:I37"/>
    <mergeCell ref="I50:I53"/>
  </mergeCells>
  <phoneticPr fontId="4"/>
  <conditionalFormatting sqref="B151:K152">
    <cfRule type="cellIs" dxfId="0" priority="1" stopIfTrue="1" operator="notEqual">
      <formula>50</formula>
    </cfRule>
  </conditionalFormatting>
  <pageMargins left="0.78740157480314965" right="0.78740157480314965" top="0.98425196850393704" bottom="0.98425196850393704" header="0.51181102362204722" footer="0.51181102362204722"/>
  <pageSetup paperSize="9" scale="31" orientation="portrait" r:id="rId1"/>
  <rowBreaks count="1" manualBreakCount="1">
    <brk id="69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 enableFormatConditionsCalculation="0"/>
  <dimension ref="A1:M210"/>
  <sheetViews>
    <sheetView workbookViewId="0">
      <pane ySplit="3" topLeftCell="A4" activePane="bottomLeft" state="frozen"/>
      <selection pane="bottomLeft" activeCell="I30" sqref="I30"/>
    </sheetView>
  </sheetViews>
  <sheetFormatPr baseColWidth="12" defaultColWidth="9" defaultRowHeight="14" x14ac:dyDescent="0.15"/>
  <cols>
    <col min="1" max="1" width="4.5" style="1" bestFit="1" customWidth="1"/>
    <col min="2" max="2" width="72.33203125" style="1" customWidth="1"/>
    <col min="3" max="3" width="11.1640625" style="1" bestFit="1" customWidth="1"/>
    <col min="4" max="4" width="9" style="1"/>
    <col min="5" max="5" width="12.33203125" style="1" bestFit="1" customWidth="1"/>
    <col min="6" max="6" width="8.33203125" style="1" bestFit="1" customWidth="1"/>
    <col min="7" max="8" width="9" style="1"/>
    <col min="9" max="9" width="36.5" style="1" bestFit="1" customWidth="1"/>
    <col min="10" max="16384" width="9" style="1"/>
  </cols>
  <sheetData>
    <row r="1" spans="1:13" ht="18" x14ac:dyDescent="0.15">
      <c r="A1" s="2" t="s">
        <v>38</v>
      </c>
    </row>
    <row r="3" spans="1:13" x14ac:dyDescent="0.15">
      <c r="A3"/>
      <c r="B3" s="122" t="s">
        <v>35</v>
      </c>
      <c r="C3"/>
      <c r="E3" s="122" t="s">
        <v>102</v>
      </c>
      <c r="G3" s="122" t="s">
        <v>36</v>
      </c>
      <c r="I3" s="122" t="s">
        <v>164</v>
      </c>
      <c r="K3" s="122" t="s">
        <v>29</v>
      </c>
      <c r="M3" s="122" t="s">
        <v>275</v>
      </c>
    </row>
    <row r="4" spans="1:13" x14ac:dyDescent="0.15">
      <c r="A4"/>
      <c r="B4" s="199" t="s">
        <v>265</v>
      </c>
      <c r="C4"/>
      <c r="E4" s="113" t="s">
        <v>33</v>
      </c>
      <c r="G4" s="111" t="s">
        <v>37</v>
      </c>
      <c r="I4" s="123" t="s">
        <v>30</v>
      </c>
      <c r="K4" s="124" t="s">
        <v>8</v>
      </c>
      <c r="M4" s="356" t="s">
        <v>276</v>
      </c>
    </row>
    <row r="5" spans="1:13" x14ac:dyDescent="0.15">
      <c r="A5"/>
      <c r="B5" s="199" t="s">
        <v>266</v>
      </c>
      <c r="C5"/>
      <c r="E5" s="113" t="s">
        <v>34</v>
      </c>
      <c r="G5" s="112"/>
      <c r="I5" s="124" t="s">
        <v>31</v>
      </c>
      <c r="K5" s="113" t="s">
        <v>131</v>
      </c>
      <c r="M5" s="113" t="s">
        <v>277</v>
      </c>
    </row>
    <row r="6" spans="1:13" x14ac:dyDescent="0.15">
      <c r="A6"/>
      <c r="B6" s="199"/>
      <c r="C6"/>
      <c r="E6" s="113"/>
      <c r="I6" s="113" t="s">
        <v>32</v>
      </c>
      <c r="K6" s="124"/>
      <c r="M6" s="357"/>
    </row>
    <row r="7" spans="1:13" x14ac:dyDescent="0.15">
      <c r="A7"/>
      <c r="B7" s="198"/>
      <c r="C7"/>
      <c r="E7" s="124"/>
      <c r="I7" s="113" t="s">
        <v>5</v>
      </c>
      <c r="K7" s="113"/>
      <c r="M7" s="113"/>
    </row>
    <row r="8" spans="1:13" x14ac:dyDescent="0.15">
      <c r="A8"/>
      <c r="C8"/>
      <c r="E8" s="113"/>
      <c r="I8" s="113" t="s">
        <v>6</v>
      </c>
      <c r="K8" s="124"/>
      <c r="M8" s="357"/>
    </row>
    <row r="9" spans="1:13" x14ac:dyDescent="0.15">
      <c r="A9"/>
      <c r="B9" s="199"/>
      <c r="C9"/>
      <c r="E9" s="113"/>
      <c r="I9" s="113" t="s">
        <v>7</v>
      </c>
      <c r="K9" s="113"/>
      <c r="M9" s="113"/>
    </row>
    <row r="10" spans="1:13" x14ac:dyDescent="0.15">
      <c r="A10"/>
      <c r="B10" s="199"/>
      <c r="C10"/>
      <c r="E10" s="124"/>
      <c r="I10" s="113" t="s">
        <v>274</v>
      </c>
      <c r="K10" s="113"/>
      <c r="M10" s="113"/>
    </row>
    <row r="11" spans="1:13" x14ac:dyDescent="0.15">
      <c r="A11"/>
      <c r="B11" s="199"/>
      <c r="C11"/>
      <c r="E11" s="113"/>
      <c r="I11" s="113" t="s">
        <v>287</v>
      </c>
      <c r="K11" s="124"/>
      <c r="M11" s="357"/>
    </row>
    <row r="12" spans="1:13" x14ac:dyDescent="0.15">
      <c r="A12"/>
      <c r="B12" s="199"/>
      <c r="C12"/>
      <c r="E12" s="124"/>
      <c r="I12" s="113"/>
      <c r="K12" s="113"/>
      <c r="M12" s="113"/>
    </row>
    <row r="13" spans="1:13" x14ac:dyDescent="0.15">
      <c r="A13"/>
      <c r="B13" s="199"/>
      <c r="C13"/>
      <c r="E13" s="113"/>
      <c r="I13" s="124"/>
      <c r="K13" s="124"/>
      <c r="M13" s="357"/>
    </row>
    <row r="14" spans="1:13" x14ac:dyDescent="0.15">
      <c r="A14"/>
      <c r="B14" s="199"/>
      <c r="C14"/>
      <c r="E14" s="124"/>
      <c r="I14" s="113"/>
      <c r="K14" s="113"/>
      <c r="M14" s="113"/>
    </row>
    <row r="15" spans="1:13" x14ac:dyDescent="0.15">
      <c r="A15"/>
      <c r="B15" s="199"/>
      <c r="C15"/>
      <c r="E15" s="113"/>
      <c r="I15" s="124"/>
      <c r="K15" s="114"/>
      <c r="M15" s="358"/>
    </row>
    <row r="16" spans="1:13" x14ac:dyDescent="0.15">
      <c r="A16"/>
      <c r="B16" s="113"/>
      <c r="C16"/>
      <c r="E16" s="124"/>
      <c r="I16" s="113"/>
    </row>
    <row r="17" spans="1:9" x14ac:dyDescent="0.15">
      <c r="A17"/>
      <c r="B17" s="124"/>
      <c r="C17"/>
      <c r="E17" s="113"/>
      <c r="I17" s="113"/>
    </row>
    <row r="18" spans="1:9" x14ac:dyDescent="0.15">
      <c r="A18"/>
      <c r="B18" s="113"/>
      <c r="C18"/>
      <c r="E18" s="124"/>
      <c r="I18" s="124"/>
    </row>
    <row r="19" spans="1:9" x14ac:dyDescent="0.15">
      <c r="A19"/>
      <c r="B19" s="124"/>
      <c r="C19"/>
      <c r="E19" s="113"/>
      <c r="I19" s="113"/>
    </row>
    <row r="20" spans="1:9" x14ac:dyDescent="0.15">
      <c r="A20"/>
      <c r="B20" s="113"/>
      <c r="C20"/>
      <c r="E20" s="124"/>
      <c r="I20" s="124"/>
    </row>
    <row r="21" spans="1:9" x14ac:dyDescent="0.15">
      <c r="A21"/>
      <c r="B21" s="124"/>
      <c r="C21"/>
      <c r="E21" s="113"/>
      <c r="I21" s="113"/>
    </row>
    <row r="22" spans="1:9" x14ac:dyDescent="0.15">
      <c r="A22"/>
      <c r="B22" s="113"/>
      <c r="C22"/>
      <c r="E22" s="113"/>
      <c r="I22" s="114"/>
    </row>
    <row r="23" spans="1:9" x14ac:dyDescent="0.15">
      <c r="A23"/>
      <c r="B23" s="113"/>
      <c r="C23"/>
      <c r="E23" s="124"/>
    </row>
    <row r="24" spans="1:9" x14ac:dyDescent="0.15">
      <c r="A24"/>
      <c r="B24" s="124"/>
      <c r="C24"/>
      <c r="E24" s="113"/>
      <c r="I24" s="1" t="s">
        <v>267</v>
      </c>
    </row>
    <row r="25" spans="1:9" x14ac:dyDescent="0.15">
      <c r="A25"/>
      <c r="B25" s="113"/>
      <c r="C25"/>
      <c r="E25" s="124"/>
      <c r="I25" s="1" t="s">
        <v>268</v>
      </c>
    </row>
    <row r="26" spans="1:9" x14ac:dyDescent="0.15">
      <c r="A26"/>
      <c r="B26" s="124"/>
      <c r="C26"/>
      <c r="E26" s="113"/>
      <c r="I26" s="1" t="s">
        <v>269</v>
      </c>
    </row>
    <row r="27" spans="1:9" x14ac:dyDescent="0.15">
      <c r="A27"/>
      <c r="B27" s="113"/>
      <c r="C27"/>
      <c r="E27" s="114"/>
    </row>
    <row r="28" spans="1:9" x14ac:dyDescent="0.15">
      <c r="A28"/>
      <c r="B28" s="114"/>
      <c r="C28"/>
    </row>
    <row r="29" spans="1:9" x14ac:dyDescent="0.15">
      <c r="A29"/>
      <c r="B29"/>
      <c r="C29"/>
      <c r="E29" s="1" t="s">
        <v>267</v>
      </c>
    </row>
    <row r="30" spans="1:9" x14ac:dyDescent="0.15">
      <c r="A30"/>
      <c r="B30" s="1" t="s">
        <v>267</v>
      </c>
      <c r="C30"/>
      <c r="E30" s="1" t="s">
        <v>272</v>
      </c>
    </row>
    <row r="31" spans="1:9" x14ac:dyDescent="0.15">
      <c r="A31"/>
      <c r="B31" s="1" t="s">
        <v>270</v>
      </c>
      <c r="C31"/>
      <c r="E31" s="1" t="s">
        <v>273</v>
      </c>
    </row>
    <row r="32" spans="1:9" x14ac:dyDescent="0.15">
      <c r="A32"/>
      <c r="B32" s="1" t="s">
        <v>271</v>
      </c>
      <c r="C32"/>
    </row>
    <row r="33" spans="1:3" x14ac:dyDescent="0.15">
      <c r="A33"/>
      <c r="B33"/>
      <c r="C33"/>
    </row>
    <row r="34" spans="1:3" x14ac:dyDescent="0.15">
      <c r="A34"/>
      <c r="B34"/>
      <c r="C34"/>
    </row>
    <row r="35" spans="1:3" x14ac:dyDescent="0.15">
      <c r="A35"/>
      <c r="B35"/>
      <c r="C35"/>
    </row>
    <row r="36" spans="1:3" x14ac:dyDescent="0.15">
      <c r="A36"/>
      <c r="B36"/>
      <c r="C36"/>
    </row>
    <row r="37" spans="1:3" x14ac:dyDescent="0.15">
      <c r="A37"/>
      <c r="B37"/>
      <c r="C37"/>
    </row>
    <row r="38" spans="1:3" x14ac:dyDescent="0.15">
      <c r="A38"/>
      <c r="B38"/>
      <c r="C38"/>
    </row>
    <row r="39" spans="1:3" x14ac:dyDescent="0.15">
      <c r="A39"/>
      <c r="B39"/>
      <c r="C39"/>
    </row>
    <row r="40" spans="1:3" x14ac:dyDescent="0.15">
      <c r="A40"/>
      <c r="B40"/>
      <c r="C40"/>
    </row>
    <row r="41" spans="1:3" x14ac:dyDescent="0.15">
      <c r="A41"/>
      <c r="B41"/>
      <c r="C41"/>
    </row>
    <row r="42" spans="1:3" x14ac:dyDescent="0.15">
      <c r="A42"/>
      <c r="B42"/>
      <c r="C42"/>
    </row>
    <row r="43" spans="1:3" x14ac:dyDescent="0.15">
      <c r="A43"/>
      <c r="B43"/>
      <c r="C43"/>
    </row>
    <row r="44" spans="1:3" x14ac:dyDescent="0.15">
      <c r="A44"/>
      <c r="B44"/>
      <c r="C44"/>
    </row>
    <row r="45" spans="1:3" x14ac:dyDescent="0.15">
      <c r="A45"/>
      <c r="B45"/>
      <c r="C45"/>
    </row>
    <row r="46" spans="1:3" x14ac:dyDescent="0.15">
      <c r="A46"/>
      <c r="B46"/>
      <c r="C46"/>
    </row>
    <row r="47" spans="1:3" x14ac:dyDescent="0.15">
      <c r="A47"/>
      <c r="B47"/>
      <c r="C47"/>
    </row>
    <row r="48" spans="1:3" x14ac:dyDescent="0.15">
      <c r="A48"/>
      <c r="B48"/>
      <c r="C48"/>
    </row>
    <row r="49" spans="1:3" x14ac:dyDescent="0.15">
      <c r="A49"/>
      <c r="B49"/>
      <c r="C49"/>
    </row>
    <row r="50" spans="1:3" x14ac:dyDescent="0.15">
      <c r="A50"/>
      <c r="B50"/>
      <c r="C50"/>
    </row>
    <row r="51" spans="1:3" x14ac:dyDescent="0.15">
      <c r="A51"/>
      <c r="B51"/>
      <c r="C51"/>
    </row>
    <row r="52" spans="1:3" x14ac:dyDescent="0.15">
      <c r="A52"/>
      <c r="B52"/>
      <c r="C52"/>
    </row>
    <row r="53" spans="1:3" x14ac:dyDescent="0.15">
      <c r="A53"/>
      <c r="B53"/>
      <c r="C53"/>
    </row>
    <row r="54" spans="1:3" x14ac:dyDescent="0.15">
      <c r="A54"/>
      <c r="B54"/>
      <c r="C54"/>
    </row>
    <row r="55" spans="1:3" x14ac:dyDescent="0.15">
      <c r="A55"/>
      <c r="B55"/>
      <c r="C55"/>
    </row>
    <row r="56" spans="1:3" x14ac:dyDescent="0.15">
      <c r="A56"/>
      <c r="B56"/>
      <c r="C56"/>
    </row>
    <row r="57" spans="1:3" x14ac:dyDescent="0.15">
      <c r="A57"/>
      <c r="B57"/>
      <c r="C57"/>
    </row>
    <row r="58" spans="1:3" x14ac:dyDescent="0.15">
      <c r="A58"/>
      <c r="B58"/>
      <c r="C58"/>
    </row>
    <row r="59" spans="1:3" x14ac:dyDescent="0.15">
      <c r="A59"/>
      <c r="B59"/>
      <c r="C59"/>
    </row>
    <row r="60" spans="1:3" x14ac:dyDescent="0.15">
      <c r="A60"/>
      <c r="B60"/>
      <c r="C60"/>
    </row>
    <row r="61" spans="1:3" x14ac:dyDescent="0.15">
      <c r="A61"/>
      <c r="B61"/>
      <c r="C61"/>
    </row>
    <row r="62" spans="1:3" x14ac:dyDescent="0.15">
      <c r="A62"/>
      <c r="B62"/>
      <c r="C62"/>
    </row>
    <row r="63" spans="1:3" x14ac:dyDescent="0.15">
      <c r="A63"/>
      <c r="B63"/>
      <c r="C63"/>
    </row>
    <row r="64" spans="1:3" x14ac:dyDescent="0.15">
      <c r="A64"/>
      <c r="B64"/>
      <c r="C64"/>
    </row>
    <row r="65" spans="1:3" x14ac:dyDescent="0.15">
      <c r="A65"/>
      <c r="B65"/>
      <c r="C65"/>
    </row>
    <row r="66" spans="1:3" x14ac:dyDescent="0.15">
      <c r="A66"/>
      <c r="B66"/>
      <c r="C66"/>
    </row>
    <row r="67" spans="1:3" x14ac:dyDescent="0.15">
      <c r="A67"/>
      <c r="B67"/>
      <c r="C67"/>
    </row>
    <row r="68" spans="1:3" x14ac:dyDescent="0.15">
      <c r="A68"/>
      <c r="B68"/>
      <c r="C68"/>
    </row>
    <row r="69" spans="1:3" x14ac:dyDescent="0.15">
      <c r="A69"/>
      <c r="B69"/>
      <c r="C69"/>
    </row>
    <row r="70" spans="1:3" x14ac:dyDescent="0.15">
      <c r="A70"/>
      <c r="B70"/>
      <c r="C70"/>
    </row>
    <row r="71" spans="1:3" x14ac:dyDescent="0.15">
      <c r="A71"/>
      <c r="B71"/>
      <c r="C71"/>
    </row>
    <row r="72" spans="1:3" x14ac:dyDescent="0.15">
      <c r="A72"/>
      <c r="B72"/>
      <c r="C72"/>
    </row>
    <row r="73" spans="1:3" x14ac:dyDescent="0.15">
      <c r="A73"/>
      <c r="B73"/>
      <c r="C73"/>
    </row>
    <row r="74" spans="1:3" x14ac:dyDescent="0.15">
      <c r="A74"/>
      <c r="B74"/>
      <c r="C74"/>
    </row>
    <row r="75" spans="1:3" x14ac:dyDescent="0.15">
      <c r="A75"/>
      <c r="B75"/>
      <c r="C75"/>
    </row>
    <row r="76" spans="1:3" x14ac:dyDescent="0.15">
      <c r="A76"/>
      <c r="B76"/>
      <c r="C76"/>
    </row>
    <row r="77" spans="1:3" x14ac:dyDescent="0.15">
      <c r="C77" s="110"/>
    </row>
    <row r="78" spans="1:3" x14ac:dyDescent="0.15">
      <c r="C78" s="110"/>
    </row>
    <row r="79" spans="1:3" x14ac:dyDescent="0.15">
      <c r="C79" s="110"/>
    </row>
    <row r="80" spans="1:3" x14ac:dyDescent="0.15">
      <c r="C80" s="110"/>
    </row>
    <row r="81" spans="3:3" x14ac:dyDescent="0.15">
      <c r="C81" s="110"/>
    </row>
    <row r="82" spans="3:3" x14ac:dyDescent="0.15">
      <c r="C82" s="110"/>
    </row>
    <row r="83" spans="3:3" x14ac:dyDescent="0.15">
      <c r="C83" s="110"/>
    </row>
    <row r="84" spans="3:3" x14ac:dyDescent="0.15">
      <c r="C84" s="110"/>
    </row>
    <row r="85" spans="3:3" x14ac:dyDescent="0.15">
      <c r="C85" s="110"/>
    </row>
    <row r="86" spans="3:3" x14ac:dyDescent="0.15">
      <c r="C86" s="110"/>
    </row>
    <row r="87" spans="3:3" x14ac:dyDescent="0.15">
      <c r="C87" s="110"/>
    </row>
    <row r="88" spans="3:3" x14ac:dyDescent="0.15">
      <c r="C88" s="110"/>
    </row>
    <row r="89" spans="3:3" x14ac:dyDescent="0.15">
      <c r="C89" s="110"/>
    </row>
    <row r="90" spans="3:3" x14ac:dyDescent="0.15">
      <c r="C90" s="110"/>
    </row>
    <row r="91" spans="3:3" x14ac:dyDescent="0.15">
      <c r="C91" s="110"/>
    </row>
    <row r="92" spans="3:3" x14ac:dyDescent="0.15">
      <c r="C92" s="110"/>
    </row>
    <row r="93" spans="3:3" x14ac:dyDescent="0.15">
      <c r="C93" s="110"/>
    </row>
    <row r="94" spans="3:3" x14ac:dyDescent="0.15">
      <c r="C94" s="110"/>
    </row>
    <row r="95" spans="3:3" x14ac:dyDescent="0.15">
      <c r="C95" s="110"/>
    </row>
    <row r="96" spans="3:3" x14ac:dyDescent="0.15">
      <c r="C96" s="110"/>
    </row>
    <row r="97" spans="3:3" x14ac:dyDescent="0.15">
      <c r="C97" s="110"/>
    </row>
    <row r="98" spans="3:3" x14ac:dyDescent="0.15">
      <c r="C98" s="110"/>
    </row>
    <row r="99" spans="3:3" x14ac:dyDescent="0.15">
      <c r="C99" s="110"/>
    </row>
    <row r="100" spans="3:3" x14ac:dyDescent="0.15">
      <c r="C100" s="110"/>
    </row>
    <row r="101" spans="3:3" x14ac:dyDescent="0.15">
      <c r="C101" s="110"/>
    </row>
    <row r="102" spans="3:3" x14ac:dyDescent="0.15">
      <c r="C102" s="110"/>
    </row>
    <row r="103" spans="3:3" x14ac:dyDescent="0.15">
      <c r="C103" s="110"/>
    </row>
    <row r="104" spans="3:3" x14ac:dyDescent="0.15">
      <c r="C104" s="110"/>
    </row>
    <row r="105" spans="3:3" x14ac:dyDescent="0.15">
      <c r="C105" s="110"/>
    </row>
    <row r="106" spans="3:3" x14ac:dyDescent="0.15">
      <c r="C106" s="110"/>
    </row>
    <row r="107" spans="3:3" x14ac:dyDescent="0.15">
      <c r="C107" s="110"/>
    </row>
    <row r="108" spans="3:3" x14ac:dyDescent="0.15">
      <c r="C108" s="110"/>
    </row>
    <row r="109" spans="3:3" x14ac:dyDescent="0.15">
      <c r="C109" s="110"/>
    </row>
    <row r="110" spans="3:3" x14ac:dyDescent="0.15">
      <c r="C110" s="110"/>
    </row>
    <row r="111" spans="3:3" x14ac:dyDescent="0.15">
      <c r="C111" s="110"/>
    </row>
    <row r="112" spans="3:3" x14ac:dyDescent="0.15">
      <c r="C112" s="110"/>
    </row>
    <row r="113" spans="3:3" x14ac:dyDescent="0.15">
      <c r="C113" s="110"/>
    </row>
    <row r="114" spans="3:3" x14ac:dyDescent="0.15">
      <c r="C114" s="110"/>
    </row>
    <row r="115" spans="3:3" x14ac:dyDescent="0.15">
      <c r="C115" s="110"/>
    </row>
    <row r="116" spans="3:3" x14ac:dyDescent="0.15">
      <c r="C116" s="110"/>
    </row>
    <row r="117" spans="3:3" x14ac:dyDescent="0.15">
      <c r="C117" s="110"/>
    </row>
    <row r="118" spans="3:3" x14ac:dyDescent="0.15">
      <c r="C118" s="110"/>
    </row>
    <row r="119" spans="3:3" x14ac:dyDescent="0.15">
      <c r="C119" s="110"/>
    </row>
    <row r="120" spans="3:3" x14ac:dyDescent="0.15">
      <c r="C120" s="110"/>
    </row>
    <row r="121" spans="3:3" x14ac:dyDescent="0.15">
      <c r="C121" s="110"/>
    </row>
    <row r="122" spans="3:3" x14ac:dyDescent="0.15">
      <c r="C122" s="110"/>
    </row>
    <row r="123" spans="3:3" x14ac:dyDescent="0.15">
      <c r="C123" s="110"/>
    </row>
    <row r="124" spans="3:3" x14ac:dyDescent="0.15">
      <c r="C124" s="110"/>
    </row>
    <row r="125" spans="3:3" x14ac:dyDescent="0.15">
      <c r="C125" s="110"/>
    </row>
    <row r="126" spans="3:3" x14ac:dyDescent="0.15">
      <c r="C126" s="110"/>
    </row>
    <row r="127" spans="3:3" x14ac:dyDescent="0.15">
      <c r="C127" s="110"/>
    </row>
    <row r="128" spans="3:3" x14ac:dyDescent="0.15">
      <c r="C128" s="110"/>
    </row>
    <row r="129" spans="3:3" x14ac:dyDescent="0.15">
      <c r="C129" s="110"/>
    </row>
    <row r="130" spans="3:3" x14ac:dyDescent="0.15">
      <c r="C130" s="110"/>
    </row>
    <row r="131" spans="3:3" x14ac:dyDescent="0.15">
      <c r="C131" s="110"/>
    </row>
    <row r="132" spans="3:3" x14ac:dyDescent="0.15">
      <c r="C132" s="110"/>
    </row>
    <row r="133" spans="3:3" x14ac:dyDescent="0.15">
      <c r="C133" s="110"/>
    </row>
    <row r="134" spans="3:3" x14ac:dyDescent="0.15">
      <c r="C134" s="110"/>
    </row>
    <row r="135" spans="3:3" x14ac:dyDescent="0.15">
      <c r="C135" s="110"/>
    </row>
    <row r="136" spans="3:3" x14ac:dyDescent="0.15">
      <c r="C136" s="110"/>
    </row>
    <row r="137" spans="3:3" x14ac:dyDescent="0.15">
      <c r="C137" s="110"/>
    </row>
    <row r="138" spans="3:3" x14ac:dyDescent="0.15">
      <c r="C138" s="110"/>
    </row>
    <row r="139" spans="3:3" x14ac:dyDescent="0.15">
      <c r="C139" s="110"/>
    </row>
    <row r="140" spans="3:3" x14ac:dyDescent="0.15">
      <c r="C140" s="110"/>
    </row>
    <row r="141" spans="3:3" x14ac:dyDescent="0.15">
      <c r="C141" s="110"/>
    </row>
    <row r="142" spans="3:3" x14ac:dyDescent="0.15">
      <c r="C142" s="110"/>
    </row>
    <row r="143" spans="3:3" x14ac:dyDescent="0.15">
      <c r="C143" s="110"/>
    </row>
    <row r="144" spans="3:3" x14ac:dyDescent="0.15">
      <c r="C144" s="110"/>
    </row>
    <row r="145" spans="3:3" x14ac:dyDescent="0.15">
      <c r="C145" s="110"/>
    </row>
    <row r="146" spans="3:3" x14ac:dyDescent="0.15">
      <c r="C146" s="110"/>
    </row>
    <row r="147" spans="3:3" x14ac:dyDescent="0.15">
      <c r="C147" s="110"/>
    </row>
    <row r="148" spans="3:3" x14ac:dyDescent="0.15">
      <c r="C148" s="110"/>
    </row>
    <row r="149" spans="3:3" x14ac:dyDescent="0.15">
      <c r="C149" s="110"/>
    </row>
    <row r="150" spans="3:3" x14ac:dyDescent="0.15">
      <c r="C150" s="110"/>
    </row>
    <row r="151" spans="3:3" x14ac:dyDescent="0.15">
      <c r="C151" s="110"/>
    </row>
    <row r="152" spans="3:3" x14ac:dyDescent="0.15">
      <c r="C152" s="110"/>
    </row>
    <row r="153" spans="3:3" x14ac:dyDescent="0.15">
      <c r="C153" s="110"/>
    </row>
    <row r="154" spans="3:3" x14ac:dyDescent="0.15">
      <c r="C154" s="110"/>
    </row>
    <row r="155" spans="3:3" x14ac:dyDescent="0.15">
      <c r="C155" s="110"/>
    </row>
    <row r="156" spans="3:3" x14ac:dyDescent="0.15">
      <c r="C156" s="110"/>
    </row>
    <row r="157" spans="3:3" x14ac:dyDescent="0.15">
      <c r="C157" s="110"/>
    </row>
    <row r="158" spans="3:3" x14ac:dyDescent="0.15">
      <c r="C158" s="110"/>
    </row>
    <row r="159" spans="3:3" x14ac:dyDescent="0.15">
      <c r="C159" s="110"/>
    </row>
    <row r="160" spans="3:3" x14ac:dyDescent="0.15">
      <c r="C160" s="110"/>
    </row>
    <row r="161" spans="3:3" x14ac:dyDescent="0.15">
      <c r="C161" s="110"/>
    </row>
    <row r="162" spans="3:3" x14ac:dyDescent="0.15">
      <c r="C162" s="110"/>
    </row>
    <row r="163" spans="3:3" x14ac:dyDescent="0.15">
      <c r="C163" s="110"/>
    </row>
    <row r="164" spans="3:3" x14ac:dyDescent="0.15">
      <c r="C164" s="110"/>
    </row>
    <row r="165" spans="3:3" x14ac:dyDescent="0.15">
      <c r="C165" s="110"/>
    </row>
    <row r="166" spans="3:3" x14ac:dyDescent="0.15">
      <c r="C166" s="110"/>
    </row>
    <row r="167" spans="3:3" x14ac:dyDescent="0.15">
      <c r="C167" s="110"/>
    </row>
    <row r="168" spans="3:3" x14ac:dyDescent="0.15">
      <c r="C168" s="110"/>
    </row>
    <row r="169" spans="3:3" x14ac:dyDescent="0.15">
      <c r="C169" s="110"/>
    </row>
    <row r="170" spans="3:3" x14ac:dyDescent="0.15">
      <c r="C170" s="110"/>
    </row>
    <row r="171" spans="3:3" x14ac:dyDescent="0.15">
      <c r="C171" s="110"/>
    </row>
    <row r="172" spans="3:3" x14ac:dyDescent="0.15">
      <c r="C172" s="110"/>
    </row>
    <row r="173" spans="3:3" x14ac:dyDescent="0.15">
      <c r="C173" s="110"/>
    </row>
    <row r="174" spans="3:3" x14ac:dyDescent="0.15">
      <c r="C174" s="110"/>
    </row>
    <row r="175" spans="3:3" x14ac:dyDescent="0.15">
      <c r="C175" s="110"/>
    </row>
    <row r="176" spans="3:3" x14ac:dyDescent="0.15">
      <c r="C176" s="110"/>
    </row>
    <row r="177" spans="3:3" x14ac:dyDescent="0.15">
      <c r="C177" s="110"/>
    </row>
    <row r="178" spans="3:3" x14ac:dyDescent="0.15">
      <c r="C178" s="110"/>
    </row>
    <row r="179" spans="3:3" x14ac:dyDescent="0.15">
      <c r="C179" s="110"/>
    </row>
    <row r="180" spans="3:3" x14ac:dyDescent="0.15">
      <c r="C180" s="110"/>
    </row>
    <row r="181" spans="3:3" x14ac:dyDescent="0.15">
      <c r="C181" s="110"/>
    </row>
    <row r="182" spans="3:3" x14ac:dyDescent="0.15">
      <c r="C182" s="110"/>
    </row>
    <row r="183" spans="3:3" x14ac:dyDescent="0.15">
      <c r="C183" s="110"/>
    </row>
    <row r="184" spans="3:3" x14ac:dyDescent="0.15">
      <c r="C184" s="110"/>
    </row>
    <row r="185" spans="3:3" x14ac:dyDescent="0.15">
      <c r="C185" s="110"/>
    </row>
    <row r="186" spans="3:3" x14ac:dyDescent="0.15">
      <c r="C186" s="110"/>
    </row>
    <row r="187" spans="3:3" x14ac:dyDescent="0.15">
      <c r="C187" s="110"/>
    </row>
    <row r="188" spans="3:3" x14ac:dyDescent="0.15">
      <c r="C188" s="110"/>
    </row>
    <row r="189" spans="3:3" x14ac:dyDescent="0.15">
      <c r="C189" s="110"/>
    </row>
    <row r="190" spans="3:3" x14ac:dyDescent="0.15">
      <c r="C190" s="110"/>
    </row>
    <row r="191" spans="3:3" x14ac:dyDescent="0.15">
      <c r="C191" s="110"/>
    </row>
    <row r="192" spans="3:3" x14ac:dyDescent="0.15">
      <c r="C192" s="110"/>
    </row>
    <row r="193" spans="3:3" x14ac:dyDescent="0.15">
      <c r="C193" s="110"/>
    </row>
    <row r="194" spans="3:3" x14ac:dyDescent="0.15">
      <c r="C194" s="110"/>
    </row>
    <row r="195" spans="3:3" x14ac:dyDescent="0.15">
      <c r="C195" s="110"/>
    </row>
    <row r="196" spans="3:3" x14ac:dyDescent="0.15">
      <c r="C196" s="110"/>
    </row>
    <row r="197" spans="3:3" x14ac:dyDescent="0.15">
      <c r="C197" s="110"/>
    </row>
    <row r="198" spans="3:3" x14ac:dyDescent="0.15">
      <c r="C198" s="110"/>
    </row>
    <row r="199" spans="3:3" x14ac:dyDescent="0.15">
      <c r="C199" s="110"/>
    </row>
    <row r="200" spans="3:3" x14ac:dyDescent="0.15">
      <c r="C200" s="110"/>
    </row>
    <row r="201" spans="3:3" x14ac:dyDescent="0.15">
      <c r="C201" s="110"/>
    </row>
    <row r="202" spans="3:3" x14ac:dyDescent="0.15">
      <c r="C202" s="110"/>
    </row>
    <row r="203" spans="3:3" x14ac:dyDescent="0.15">
      <c r="C203" s="110"/>
    </row>
    <row r="204" spans="3:3" x14ac:dyDescent="0.15">
      <c r="C204" s="110"/>
    </row>
    <row r="205" spans="3:3" x14ac:dyDescent="0.15">
      <c r="C205" s="110"/>
    </row>
    <row r="206" spans="3:3" x14ac:dyDescent="0.15">
      <c r="C206" s="110"/>
    </row>
    <row r="207" spans="3:3" x14ac:dyDescent="0.15">
      <c r="C207" s="110"/>
    </row>
    <row r="208" spans="3:3" x14ac:dyDescent="0.15">
      <c r="C208" s="110"/>
    </row>
    <row r="209" spans="3:3" x14ac:dyDescent="0.15">
      <c r="C209" s="110"/>
    </row>
    <row r="210" spans="3:3" x14ac:dyDescent="0.15">
      <c r="C210" s="110"/>
    </row>
  </sheetData>
  <phoneticPr fontId="4"/>
  <pageMargins left="0.7" right="0.7" top="0.75" bottom="0.75" header="0.51200000000000001" footer="0.5120000000000000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 enableFormatConditionsCalculation="0"/>
  <dimension ref="A1"/>
  <sheetViews>
    <sheetView workbookViewId="0">
      <selection activeCell="U55" sqref="U55"/>
    </sheetView>
  </sheetViews>
  <sheetFormatPr baseColWidth="12" defaultColWidth="8.83203125" defaultRowHeight="14" x14ac:dyDescent="0.15"/>
  <sheetData/>
  <phoneticPr fontId="4"/>
  <pageMargins left="0.7" right="0.7" top="0.75" bottom="0.75" header="0.51200000000000001" footer="0.5120000000000000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 enableFormatConditionsCalculation="0"/>
  <dimension ref="A1:BI64"/>
  <sheetViews>
    <sheetView zoomScale="75" workbookViewId="0">
      <pane xSplit="1" ySplit="6" topLeftCell="W7" activePane="bottomRight" state="frozen"/>
      <selection pane="topRight" activeCell="B1" sqref="B1"/>
      <selection pane="bottomLeft" activeCell="A7" sqref="A7"/>
      <selection pane="bottomRight" activeCell="AP9" sqref="AP9"/>
    </sheetView>
  </sheetViews>
  <sheetFormatPr baseColWidth="12" defaultColWidth="9" defaultRowHeight="14" x14ac:dyDescent="0.15"/>
  <cols>
    <col min="1" max="1" width="15.6640625" style="1" customWidth="1"/>
    <col min="2" max="2" width="9.6640625" style="1" bestFit="1" customWidth="1"/>
    <col min="3" max="4" width="9.1640625" style="1" customWidth="1"/>
    <col min="5" max="7" width="9.6640625" style="1" bestFit="1" customWidth="1"/>
    <col min="8" max="9" width="9.1640625" style="1" customWidth="1"/>
    <col min="10" max="11" width="9.6640625" style="1" bestFit="1" customWidth="1"/>
    <col min="12" max="13" width="9.5" style="1" customWidth="1"/>
    <col min="14" max="15" width="9.6640625" style="1" bestFit="1" customWidth="1"/>
    <col min="16" max="19" width="9.5" style="1" customWidth="1"/>
    <col min="20" max="26" width="9.5" style="1" bestFit="1" customWidth="1"/>
    <col min="27" max="29" width="9.1640625" style="1" bestFit="1" customWidth="1"/>
    <col min="30" max="33" width="9.5" style="1" bestFit="1" customWidth="1"/>
    <col min="34" max="37" width="9.1640625" style="1" bestFit="1" customWidth="1"/>
    <col min="38" max="39" width="9.5" style="1" bestFit="1" customWidth="1"/>
    <col min="40" max="45" width="9.1640625" style="1" bestFit="1" customWidth="1"/>
    <col min="46" max="47" width="9.5" style="1" bestFit="1" customWidth="1"/>
    <col min="48" max="53" width="9.1640625" style="1" bestFit="1" customWidth="1"/>
    <col min="54" max="55" width="9.5" style="1" bestFit="1" customWidth="1"/>
    <col min="56" max="61" width="9.1640625" style="1" bestFit="1" customWidth="1"/>
    <col min="62" max="16384" width="9" style="1"/>
  </cols>
  <sheetData>
    <row r="1" spans="1:61" ht="18" x14ac:dyDescent="0.15">
      <c r="A1" s="2" t="s">
        <v>25</v>
      </c>
    </row>
    <row r="3" spans="1:61" ht="21" thickBot="1" x14ac:dyDescent="0.2">
      <c r="A3" s="3" t="s">
        <v>27</v>
      </c>
    </row>
    <row r="4" spans="1:61" x14ac:dyDescent="0.15">
      <c r="A4" s="480" t="s">
        <v>253</v>
      </c>
      <c r="B4" s="376" t="s">
        <v>120</v>
      </c>
      <c r="C4" s="377"/>
      <c r="D4" s="377"/>
      <c r="E4" s="378"/>
      <c r="F4" s="382" t="s">
        <v>255</v>
      </c>
      <c r="G4" s="383"/>
      <c r="H4" s="383"/>
      <c r="I4" s="383"/>
      <c r="J4" s="383"/>
      <c r="K4" s="383"/>
      <c r="L4" s="383"/>
      <c r="M4" s="383"/>
      <c r="N4" s="383"/>
      <c r="O4" s="383"/>
      <c r="P4" s="383"/>
      <c r="Q4" s="383"/>
      <c r="R4" s="383"/>
      <c r="S4" s="383"/>
      <c r="T4" s="383"/>
      <c r="U4" s="384"/>
      <c r="V4" s="371" t="str">
        <f>'1. 実験内容を入力するシート'!A16</f>
        <v>フェルラ酸</v>
      </c>
      <c r="W4" s="372"/>
      <c r="X4" s="372"/>
      <c r="Y4" s="373"/>
      <c r="Z4" s="371" t="str">
        <f>'1. 実験内容を入力するシート'!A17</f>
        <v>キュウリ</v>
      </c>
      <c r="AA4" s="372"/>
      <c r="AB4" s="372"/>
      <c r="AC4" s="373"/>
      <c r="AD4" s="371" t="str">
        <f>'1. 実験内容を入力するシート'!A18</f>
        <v>レタス</v>
      </c>
      <c r="AE4" s="372"/>
      <c r="AF4" s="372"/>
      <c r="AG4" s="373"/>
      <c r="AH4" s="371">
        <f>'1. 実験内容を入力するシート'!A19</f>
        <v>0</v>
      </c>
      <c r="AI4" s="372"/>
      <c r="AJ4" s="372"/>
      <c r="AK4" s="373"/>
      <c r="AL4" s="371">
        <f>'1. 実験内容を入力するシート'!A20</f>
        <v>0</v>
      </c>
      <c r="AM4" s="372"/>
      <c r="AN4" s="372"/>
      <c r="AO4" s="373"/>
      <c r="AP4" s="371">
        <f>'1. 実験内容を入力するシート'!A21</f>
        <v>0</v>
      </c>
      <c r="AQ4" s="372"/>
      <c r="AR4" s="372"/>
      <c r="AS4" s="373"/>
      <c r="AT4" s="371">
        <f>'1. 実験内容を入力するシート'!A22</f>
        <v>0</v>
      </c>
      <c r="AU4" s="372"/>
      <c r="AV4" s="372"/>
      <c r="AW4" s="373"/>
      <c r="AX4" s="371">
        <f>'1. 実験内容を入力するシート'!A23</f>
        <v>0</v>
      </c>
      <c r="AY4" s="372"/>
      <c r="AZ4" s="372"/>
      <c r="BA4" s="373"/>
      <c r="BB4" s="371">
        <f>'1. 実験内容を入力するシート'!A24</f>
        <v>0</v>
      </c>
      <c r="BC4" s="372"/>
      <c r="BD4" s="372"/>
      <c r="BE4" s="373"/>
      <c r="BF4" s="371">
        <f>'1. 実験内容を入力するシート'!A25</f>
        <v>0</v>
      </c>
      <c r="BG4" s="372"/>
      <c r="BH4" s="372"/>
      <c r="BI4" s="373"/>
    </row>
    <row r="5" spans="1:61" ht="14.25" customHeight="1" x14ac:dyDescent="0.15">
      <c r="A5" s="481"/>
      <c r="B5" s="379"/>
      <c r="C5" s="380"/>
      <c r="D5" s="380"/>
      <c r="E5" s="381"/>
      <c r="F5" s="385" t="str">
        <f>ROUND('1. 実験内容を入力するシート'!D33,2)&amp;"uM"</f>
        <v>6.24uM</v>
      </c>
      <c r="G5" s="386"/>
      <c r="H5" s="386"/>
      <c r="I5" s="389"/>
      <c r="J5" s="385" t="str">
        <f>ROUND('1. 実験内容を入力するシート'!C33,2)&amp;"uM"</f>
        <v>12.49uM</v>
      </c>
      <c r="K5" s="386"/>
      <c r="L5" s="386"/>
      <c r="M5" s="389"/>
      <c r="N5" s="386" t="str">
        <f>ROUND('1. 実験内容を入力するシート'!B33,2)&amp;"uM"</f>
        <v>24.97uM</v>
      </c>
      <c r="O5" s="386"/>
      <c r="P5" s="386"/>
      <c r="Q5" s="389"/>
      <c r="R5" s="386" t="str">
        <f>ROUND('1. 実験内容を入力するシート'!A33,2)&amp;"uM"</f>
        <v>49.94uM</v>
      </c>
      <c r="S5" s="386"/>
      <c r="T5" s="386"/>
      <c r="U5" s="389"/>
      <c r="V5" s="213">
        <f>'1. 実験内容を入力するシート'!B16</f>
        <v>10</v>
      </c>
      <c r="W5" s="214">
        <f>'1. 実験内容を入力するシート'!C16</f>
        <v>50</v>
      </c>
      <c r="X5" s="215">
        <f>'1. 実験内容を入力するシート'!D16</f>
        <v>250</v>
      </c>
      <c r="Y5" s="216">
        <f>'1. 実験内容を入力するシート'!E16</f>
        <v>1250</v>
      </c>
      <c r="Z5" s="213">
        <f>'1. 実験内容を入力するシート'!B17</f>
        <v>10</v>
      </c>
      <c r="AA5" s="214">
        <f>'1. 実験内容を入力するシート'!C17</f>
        <v>50</v>
      </c>
      <c r="AB5" s="215">
        <f>'1. 実験内容を入力するシート'!D17</f>
        <v>250</v>
      </c>
      <c r="AC5" s="216">
        <f>'1. 実験内容を入力するシート'!E17</f>
        <v>1250</v>
      </c>
      <c r="AD5" s="213">
        <f>'1. 実験内容を入力するシート'!B18</f>
        <v>10</v>
      </c>
      <c r="AE5" s="214">
        <f>'1. 実験内容を入力するシート'!C18</f>
        <v>50</v>
      </c>
      <c r="AF5" s="215">
        <f>'1. 実験内容を入力するシート'!D18</f>
        <v>250</v>
      </c>
      <c r="AG5" s="216">
        <f>'1. 実験内容を入力するシート'!E18</f>
        <v>1250</v>
      </c>
      <c r="AH5" s="213">
        <f>'1. 実験内容を入力するシート'!B19</f>
        <v>10</v>
      </c>
      <c r="AI5" s="214">
        <f>'1. 実験内容を入力するシート'!C19</f>
        <v>50</v>
      </c>
      <c r="AJ5" s="215">
        <f>'1. 実験内容を入力するシート'!D19</f>
        <v>250</v>
      </c>
      <c r="AK5" s="216">
        <f>'1. 実験内容を入力するシート'!E19</f>
        <v>1250</v>
      </c>
      <c r="AL5" s="213">
        <f>'1. 実験内容を入力するシート'!B20</f>
        <v>10</v>
      </c>
      <c r="AM5" s="214">
        <f>'1. 実験内容を入力するシート'!C20</f>
        <v>50</v>
      </c>
      <c r="AN5" s="215">
        <f>'1. 実験内容を入力するシート'!D20</f>
        <v>250</v>
      </c>
      <c r="AO5" s="216">
        <f>'1. 実験内容を入力するシート'!E20</f>
        <v>1250</v>
      </c>
      <c r="AP5" s="213">
        <f>'1. 実験内容を入力するシート'!B21</f>
        <v>10</v>
      </c>
      <c r="AQ5" s="214">
        <f>'1. 実験内容を入力するシート'!C21</f>
        <v>50</v>
      </c>
      <c r="AR5" s="215">
        <f>'1. 実験内容を入力するシート'!D21</f>
        <v>250</v>
      </c>
      <c r="AS5" s="216">
        <f>'1. 実験内容を入力するシート'!E21</f>
        <v>1250</v>
      </c>
      <c r="AT5" s="213">
        <f>'1. 実験内容を入力するシート'!B22</f>
        <v>10</v>
      </c>
      <c r="AU5" s="214">
        <f>'1. 実験内容を入力するシート'!C22</f>
        <v>50</v>
      </c>
      <c r="AV5" s="215">
        <f>'1. 実験内容を入力するシート'!D22</f>
        <v>250</v>
      </c>
      <c r="AW5" s="216">
        <f>'1. 実験内容を入力するシート'!E22</f>
        <v>1250</v>
      </c>
      <c r="AX5" s="213">
        <f>'1. 実験内容を入力するシート'!B23</f>
        <v>10</v>
      </c>
      <c r="AY5" s="214">
        <f>'1. 実験内容を入力するシート'!C23</f>
        <v>50</v>
      </c>
      <c r="AZ5" s="215">
        <f>'1. 実験内容を入力するシート'!D23</f>
        <v>250</v>
      </c>
      <c r="BA5" s="216">
        <f>'1. 実験内容を入力するシート'!E23</f>
        <v>1250</v>
      </c>
      <c r="BB5" s="213">
        <f>'1. 実験内容を入力するシート'!B24</f>
        <v>10</v>
      </c>
      <c r="BC5" s="214">
        <f>'1. 実験内容を入力するシート'!C24</f>
        <v>50</v>
      </c>
      <c r="BD5" s="215">
        <f>'1. 実験内容を入力するシート'!D24</f>
        <v>250</v>
      </c>
      <c r="BE5" s="216">
        <f>'1. 実験内容を入力するシート'!E24</f>
        <v>1250</v>
      </c>
      <c r="BF5" s="213">
        <f>'1. 実験内容を入力するシート'!B25</f>
        <v>10</v>
      </c>
      <c r="BG5" s="214">
        <f>'1. 実験内容を入力するシート'!C25</f>
        <v>50</v>
      </c>
      <c r="BH5" s="215">
        <f>'1. 実験内容を入力するシート'!D25</f>
        <v>250</v>
      </c>
      <c r="BI5" s="216">
        <f>'1. 実験内容を入力するシート'!E25</f>
        <v>1250</v>
      </c>
    </row>
    <row r="6" spans="1:61" s="5" customFormat="1" x14ac:dyDescent="0.15">
      <c r="A6" s="482"/>
      <c r="B6" s="13" t="s">
        <v>117</v>
      </c>
      <c r="C6" s="15" t="s">
        <v>196</v>
      </c>
      <c r="D6" s="14" t="s">
        <v>197</v>
      </c>
      <c r="E6" s="8" t="s">
        <v>90</v>
      </c>
      <c r="F6" s="264" t="s">
        <v>118</v>
      </c>
      <c r="G6" s="263" t="s">
        <v>119</v>
      </c>
      <c r="H6" s="4" t="s">
        <v>194</v>
      </c>
      <c r="I6" s="10" t="s">
        <v>195</v>
      </c>
      <c r="J6" s="9" t="s">
        <v>121</v>
      </c>
      <c r="K6" s="4" t="s">
        <v>122</v>
      </c>
      <c r="L6" s="4" t="s">
        <v>91</v>
      </c>
      <c r="M6" s="10" t="s">
        <v>193</v>
      </c>
      <c r="N6" s="263" t="s">
        <v>259</v>
      </c>
      <c r="O6" s="4" t="s">
        <v>260</v>
      </c>
      <c r="P6" s="4" t="s">
        <v>17</v>
      </c>
      <c r="Q6" s="10" t="s">
        <v>18</v>
      </c>
      <c r="R6" s="263" t="s">
        <v>20</v>
      </c>
      <c r="S6" s="4" t="s">
        <v>165</v>
      </c>
      <c r="T6" s="269" t="s">
        <v>166</v>
      </c>
      <c r="U6" s="10" t="s">
        <v>167</v>
      </c>
      <c r="V6" s="255" t="s">
        <v>92</v>
      </c>
      <c r="W6" s="253" t="s">
        <v>184</v>
      </c>
      <c r="X6" s="226" t="s">
        <v>139</v>
      </c>
      <c r="Y6" s="227" t="s">
        <v>140</v>
      </c>
      <c r="Z6" s="255" t="s">
        <v>141</v>
      </c>
      <c r="AA6" s="253" t="s">
        <v>142</v>
      </c>
      <c r="AB6" s="226" t="s">
        <v>143</v>
      </c>
      <c r="AC6" s="227" t="s">
        <v>144</v>
      </c>
      <c r="AD6" s="255" t="s">
        <v>145</v>
      </c>
      <c r="AE6" s="253" t="s">
        <v>146</v>
      </c>
      <c r="AF6" s="226" t="s">
        <v>147</v>
      </c>
      <c r="AG6" s="227" t="s">
        <v>148</v>
      </c>
      <c r="AH6" s="255" t="s">
        <v>149</v>
      </c>
      <c r="AI6" s="253" t="s">
        <v>150</v>
      </c>
      <c r="AJ6" s="226" t="s">
        <v>151</v>
      </c>
      <c r="AK6" s="227" t="s">
        <v>152</v>
      </c>
      <c r="AL6" s="255" t="s">
        <v>153</v>
      </c>
      <c r="AM6" s="253" t="s">
        <v>154</v>
      </c>
      <c r="AN6" s="226" t="s">
        <v>155</v>
      </c>
      <c r="AO6" s="227" t="s">
        <v>156</v>
      </c>
      <c r="AP6" s="255" t="s">
        <v>157</v>
      </c>
      <c r="AQ6" s="253" t="s">
        <v>58</v>
      </c>
      <c r="AR6" s="226" t="s">
        <v>59</v>
      </c>
      <c r="AS6" s="227" t="s">
        <v>60</v>
      </c>
      <c r="AT6" s="255" t="s">
        <v>61</v>
      </c>
      <c r="AU6" s="253" t="s">
        <v>62</v>
      </c>
      <c r="AV6" s="226" t="s">
        <v>63</v>
      </c>
      <c r="AW6" s="227" t="s">
        <v>64</v>
      </c>
      <c r="AX6" s="255" t="s">
        <v>65</v>
      </c>
      <c r="AY6" s="253" t="s">
        <v>66</v>
      </c>
      <c r="AZ6" s="226" t="s">
        <v>67</v>
      </c>
      <c r="BA6" s="227" t="s">
        <v>68</v>
      </c>
      <c r="BB6" s="255" t="s">
        <v>69</v>
      </c>
      <c r="BC6" s="253" t="s">
        <v>70</v>
      </c>
      <c r="BD6" s="226" t="s">
        <v>71</v>
      </c>
      <c r="BE6" s="227" t="s">
        <v>72</v>
      </c>
      <c r="BF6" s="255" t="s">
        <v>73</v>
      </c>
      <c r="BG6" s="253" t="s">
        <v>74</v>
      </c>
      <c r="BH6" s="226" t="s">
        <v>75</v>
      </c>
      <c r="BI6" s="227" t="s">
        <v>76</v>
      </c>
    </row>
    <row r="7" spans="1:61" x14ac:dyDescent="0.15">
      <c r="A7" s="6">
        <v>0</v>
      </c>
      <c r="B7" s="261">
        <f>'3. データシート'!B7/'3. データシート'!B$7</f>
        <v>1</v>
      </c>
      <c r="C7" s="259">
        <f>'3. データシート'!C7/'3. データシート'!C$7</f>
        <v>1</v>
      </c>
      <c r="D7" s="259">
        <f>'3. データシート'!D7/'3. データシート'!D$7</f>
        <v>1</v>
      </c>
      <c r="E7" s="254">
        <f>'3. データシート'!E7/'3. データシート'!E$7</f>
        <v>1</v>
      </c>
      <c r="F7" s="256">
        <f>'3. データシート'!F7/'3. データシート'!F$7</f>
        <v>1</v>
      </c>
      <c r="G7" s="265">
        <f>'3. データシート'!G7/'3. データシート'!G$7</f>
        <v>1</v>
      </c>
      <c r="H7" s="265">
        <f>'3. データシート'!H7/'3. データシート'!H$7</f>
        <v>1</v>
      </c>
      <c r="I7" s="272">
        <f>'3. データシート'!I7/'3. データシート'!I$7</f>
        <v>1</v>
      </c>
      <c r="J7" s="266">
        <f>'3. データシート'!J7/'3. データシート'!J$7</f>
        <v>1</v>
      </c>
      <c r="K7" s="265">
        <f>'3. データシート'!K7/'3. データシート'!K$7</f>
        <v>1</v>
      </c>
      <c r="L7" s="265">
        <f>'3. データシート'!L7/'3. データシート'!L$7</f>
        <v>1</v>
      </c>
      <c r="M7" s="272">
        <f>'3. データシート'!M7/'3. データシート'!M$7</f>
        <v>1</v>
      </c>
      <c r="N7" s="270">
        <f>'3. データシート'!N7/'3. データシート'!N$7</f>
        <v>1</v>
      </c>
      <c r="O7" s="265">
        <f>'3. データシート'!O7/'3. データシート'!O$7</f>
        <v>1</v>
      </c>
      <c r="P7" s="265">
        <f>'3. データシート'!P7/'3. データシート'!P$7</f>
        <v>1</v>
      </c>
      <c r="Q7" s="272">
        <f>'3. データシート'!Q7/'3. データシート'!Q$7</f>
        <v>1</v>
      </c>
      <c r="R7" s="270">
        <f>'3. データシート'!R7/'3. データシート'!R$7</f>
        <v>1</v>
      </c>
      <c r="S7" s="267">
        <f>'3. データシート'!S7/'3. データシート'!S$7</f>
        <v>1</v>
      </c>
      <c r="T7" s="259">
        <f>'3. データシート'!T7/'3. データシート'!T$7</f>
        <v>1</v>
      </c>
      <c r="U7" s="254">
        <f>'3. データシート'!U7/'3. データシート'!U$7</f>
        <v>1</v>
      </c>
      <c r="V7" s="256">
        <f>'3. データシート'!V7/'3. データシート'!V$7</f>
        <v>1</v>
      </c>
      <c r="W7" s="254">
        <f>'3. データシート'!W7/'3. データシート'!W$7</f>
        <v>1</v>
      </c>
      <c r="X7" s="259">
        <f>'3. データシート'!X7/'3. データシート'!X$7</f>
        <v>1</v>
      </c>
      <c r="Y7" s="254">
        <f>'3. データシート'!Y7/'3. データシート'!Y$7</f>
        <v>1</v>
      </c>
      <c r="Z7" s="256">
        <f>'3. データシート'!Z7/'3. データシート'!Z$7</f>
        <v>1</v>
      </c>
      <c r="AA7" s="254">
        <f>'3. データシート'!AA7/'3. データシート'!AA$7</f>
        <v>1</v>
      </c>
      <c r="AB7" s="259">
        <f>'3. データシート'!AB7/'3. データシート'!AB$7</f>
        <v>1</v>
      </c>
      <c r="AC7" s="254">
        <f>'3. データシート'!AC7/'3. データシート'!AC$7</f>
        <v>1</v>
      </c>
      <c r="AD7" s="256">
        <f>'3. データシート'!AD7/'3. データシート'!AD$7</f>
        <v>1</v>
      </c>
      <c r="AE7" s="254">
        <f>'3. データシート'!AE7/'3. データシート'!AE$7</f>
        <v>1</v>
      </c>
      <c r="AF7" s="259">
        <f>'3. データシート'!AF7/'3. データシート'!AF$7</f>
        <v>1</v>
      </c>
      <c r="AG7" s="254">
        <f>'3. データシート'!AG7/'3. データシート'!AG$7</f>
        <v>1</v>
      </c>
      <c r="AH7" s="256">
        <f>'3. データシート'!AH7/'3. データシート'!AH$7</f>
        <v>1</v>
      </c>
      <c r="AI7" s="254">
        <f>'3. データシート'!AI7/'3. データシート'!AI$7</f>
        <v>1</v>
      </c>
      <c r="AJ7" s="259">
        <f>'3. データシート'!AJ7/'3. データシート'!AJ$7</f>
        <v>1</v>
      </c>
      <c r="AK7" s="254">
        <f>'3. データシート'!AK7/'3. データシート'!AK$7</f>
        <v>1</v>
      </c>
      <c r="AL7" s="256">
        <f>'3. データシート'!AL7/'3. データシート'!AL$7</f>
        <v>1</v>
      </c>
      <c r="AM7" s="254">
        <f>'3. データシート'!AM7/'3. データシート'!AM$7</f>
        <v>1</v>
      </c>
      <c r="AN7" s="259">
        <f>'3. データシート'!AN7/'3. データシート'!AN$7</f>
        <v>1</v>
      </c>
      <c r="AO7" s="254">
        <f>'3. データシート'!AO7/'3. データシート'!AO$7</f>
        <v>1</v>
      </c>
      <c r="AP7" s="256">
        <f>'3. データシート'!AP7/'3. データシート'!AP$7</f>
        <v>1</v>
      </c>
      <c r="AQ7" s="254">
        <f>'3. データシート'!AQ7/'3. データシート'!AQ$7</f>
        <v>1</v>
      </c>
      <c r="AR7" s="259">
        <f>'3. データシート'!AR7/'3. データシート'!AR$7</f>
        <v>1</v>
      </c>
      <c r="AS7" s="254">
        <f>'3. データシート'!AS7/'3. データシート'!AS$7</f>
        <v>1</v>
      </c>
      <c r="AT7" s="256">
        <f>'3. データシート'!AT7/'3. データシート'!AT$7</f>
        <v>1</v>
      </c>
      <c r="AU7" s="254">
        <f>'3. データシート'!AU7/'3. データシート'!AU$7</f>
        <v>1</v>
      </c>
      <c r="AV7" s="259">
        <f>'3. データシート'!AV7/'3. データシート'!AV$7</f>
        <v>1</v>
      </c>
      <c r="AW7" s="254">
        <f>'3. データシート'!AW7/'3. データシート'!AW$7</f>
        <v>1</v>
      </c>
      <c r="AX7" s="256">
        <f>'3. データシート'!AX7/'3. データシート'!AX$7</f>
        <v>1</v>
      </c>
      <c r="AY7" s="254">
        <f>'3. データシート'!AY7/'3. データシート'!AY$7</f>
        <v>1</v>
      </c>
      <c r="AZ7" s="259">
        <f>'3. データシート'!AZ7/'3. データシート'!AZ$7</f>
        <v>1</v>
      </c>
      <c r="BA7" s="254">
        <f>'3. データシート'!BA7/'3. データシート'!BA$7</f>
        <v>1</v>
      </c>
      <c r="BB7" s="256">
        <f>'3. データシート'!BB7/'3. データシート'!BB$7</f>
        <v>1</v>
      </c>
      <c r="BC7" s="254">
        <f>'3. データシート'!BC7/'3. データシート'!BC$7</f>
        <v>1</v>
      </c>
      <c r="BD7" s="259">
        <f>'3. データシート'!BD7/'3. データシート'!BD$7</f>
        <v>1</v>
      </c>
      <c r="BE7" s="254">
        <f>'3. データシート'!BE7/'3. データシート'!BE$7</f>
        <v>1</v>
      </c>
      <c r="BF7" s="256">
        <f>'3. データシート'!BF7/'3. データシート'!BF$7</f>
        <v>1</v>
      </c>
      <c r="BG7" s="254">
        <f>'3. データシート'!BG7/'3. データシート'!BG$7</f>
        <v>1</v>
      </c>
      <c r="BH7" s="259">
        <f>'3. データシート'!BH7/'3. データシート'!BH$7</f>
        <v>1</v>
      </c>
      <c r="BI7" s="254">
        <f>'3. データシート'!BI7/'3. データシート'!BI$7</f>
        <v>1</v>
      </c>
    </row>
    <row r="8" spans="1:61" x14ac:dyDescent="0.15">
      <c r="A8" s="6">
        <v>2</v>
      </c>
      <c r="B8" s="256">
        <f>'3. データシート'!B8/'3. データシート'!B$7</f>
        <v>0.85649829426653457</v>
      </c>
      <c r="C8" s="260">
        <f>'3. データシート'!C8/'3. データシート'!C$7</f>
        <v>0.7898619531078811</v>
      </c>
      <c r="D8" s="260">
        <f>'3. データシート'!D8/'3. データシート'!D$7</f>
        <v>0.80450342976439004</v>
      </c>
      <c r="E8" s="254">
        <f>'3. データシート'!E8/'3. データシート'!E$7</f>
        <v>0.74878293507748339</v>
      </c>
      <c r="F8" s="256">
        <f>'3. データシート'!F8/'3. データシート'!F$7</f>
        <v>0.98228828105028665</v>
      </c>
      <c r="G8" s="260">
        <f>'3. データシート'!G8/'3. データシート'!G$7</f>
        <v>0.98158105064302836</v>
      </c>
      <c r="H8" s="260">
        <f>'3. データシート'!H8/'3. データシート'!H$7</f>
        <v>0.97956127873025378</v>
      </c>
      <c r="I8" s="254">
        <f>'3. データシート'!I8/'3. データシート'!I$7</f>
        <v>0.98011394964161003</v>
      </c>
      <c r="J8" s="256">
        <f>'3. データシート'!J8/'3. データシート'!J$7</f>
        <v>0.99048972452995188</v>
      </c>
      <c r="K8" s="260">
        <f>'3. データシート'!K8/'3. データシート'!K$7</f>
        <v>0.98652291105121293</v>
      </c>
      <c r="L8" s="260">
        <f>'3. データシート'!L8/'3. データシート'!L$7</f>
        <v>0.98700816629547139</v>
      </c>
      <c r="M8" s="254">
        <f>'3. データシート'!M8/'3. データシート'!M$7</f>
        <v>0.98457306419835688</v>
      </c>
      <c r="N8" s="256">
        <f>'3. データシート'!N8/'3. データシート'!N$7</f>
        <v>0.98739156006469642</v>
      </c>
      <c r="O8" s="260">
        <f>'3. データシート'!O8/'3. データシート'!O$7</f>
        <v>0.98675763911815417</v>
      </c>
      <c r="P8" s="260">
        <f>'3. データシート'!P8/'3. データシート'!P$7</f>
        <v>0.98341945797241537</v>
      </c>
      <c r="Q8" s="272">
        <f>'3. データシート'!Q8/'3. データシート'!Q$7</f>
        <v>0.98361018826135105</v>
      </c>
      <c r="R8" s="271">
        <f>'3. データシート'!R8/'3. データシート'!R$7</f>
        <v>0.98877768783574949</v>
      </c>
      <c r="S8" s="268">
        <f>'3. データシート'!S8/'3. データシート'!S$7</f>
        <v>0.9902986979831504</v>
      </c>
      <c r="T8" s="260">
        <f>'3. データシート'!T8/'3. データシート'!T$7</f>
        <v>0.98759827261654298</v>
      </c>
      <c r="U8" s="254">
        <f>'3. データシート'!U8/'3. データシート'!U$7</f>
        <v>0.98266845958464066</v>
      </c>
      <c r="V8" s="256">
        <f>'3. データシート'!V8/'3. データシート'!V$7</f>
        <v>0.98981655086210063</v>
      </c>
      <c r="W8" s="254">
        <f>'3. データシート'!W8/'3. データシート'!W$7</f>
        <v>0.98837080518329823</v>
      </c>
      <c r="X8" s="260">
        <f>'3. データシート'!X8/'3. データシート'!X$7</f>
        <v>0.99015625571778831</v>
      </c>
      <c r="Y8" s="254">
        <f>'3. データシート'!Y8/'3. データシート'!Y$7</f>
        <v>0.97704166512625235</v>
      </c>
      <c r="Z8" s="256">
        <f>'3. データシート'!Z8/'3. データシート'!Z$7</f>
        <v>0.98286346047540074</v>
      </c>
      <c r="AA8" s="254">
        <f>'3. データシート'!AA8/'3. データシート'!AA$7</f>
        <v>0.97238340066103557</v>
      </c>
      <c r="AB8" s="260">
        <f>'3. データシート'!AB8/'3. データシート'!AB$7</f>
        <v>0.90161774394261041</v>
      </c>
      <c r="AC8" s="254">
        <f>'3. データシート'!AC8/'3. データシート'!AC$7</f>
        <v>0.8372655334114889</v>
      </c>
      <c r="AD8" s="256">
        <f>'3. データシート'!AD8/'3. データシート'!AD$7</f>
        <v>0.98247998236979361</v>
      </c>
      <c r="AE8" s="254">
        <f>'3. データシート'!AE8/'3. データシート'!AE$7</f>
        <v>0.98612328366929591</v>
      </c>
      <c r="AF8" s="260">
        <f>'3. データシート'!AF8/'3. データシート'!AF$7</f>
        <v>0.98387272134236947</v>
      </c>
      <c r="AG8" s="254">
        <f>'3. データシート'!AG8/'3. データシート'!AG$7</f>
        <v>0.91513442238663834</v>
      </c>
      <c r="AH8" s="256">
        <f>'3. データシート'!AH8/'3. データシート'!AH$7</f>
        <v>0.98881712493079899</v>
      </c>
      <c r="AI8" s="254">
        <f>'3. データシート'!AI8/'3. データシート'!AI$7</f>
        <v>0.98593727521219965</v>
      </c>
      <c r="AJ8" s="260">
        <f>'3. データシート'!AJ8/'3. データシート'!AJ$7</f>
        <v>0.98446859643459239</v>
      </c>
      <c r="AK8" s="254">
        <f>'3. データシート'!AK8/'3. データシート'!AK$7</f>
        <v>0.98048316947479985</v>
      </c>
      <c r="AL8" s="256">
        <f>'3. データシート'!AL8/'3. データシート'!AL$7</f>
        <v>0.98290441176470589</v>
      </c>
      <c r="AM8" s="254">
        <f>'3. データシート'!AM8/'3. データシート'!AM$7</f>
        <v>0.96484360842303651</v>
      </c>
      <c r="AN8" s="260">
        <f>'3. データシート'!AN8/'3. データシート'!AN$7</f>
        <v>0.88600439275555398</v>
      </c>
      <c r="AO8" s="254">
        <f>'3. データシート'!AO8/'3. データシート'!AO$7</f>
        <v>0.82123900239947645</v>
      </c>
      <c r="AP8" s="256">
        <f>'3. データシート'!AP8/'3. データシート'!AP$7</f>
        <v>0.98042329996675659</v>
      </c>
      <c r="AQ8" s="254">
        <f>'3. データシート'!AQ8/'3. データシート'!AQ$7</f>
        <v>0.98252833730416578</v>
      </c>
      <c r="AR8" s="260">
        <f>'3. データシート'!AR8/'3. データシート'!AR$7</f>
        <v>0.97857478918605911</v>
      </c>
      <c r="AS8" s="254">
        <f>'3. データシート'!AS8/'3. データシート'!AS$7</f>
        <v>0.91138915388566821</v>
      </c>
      <c r="AT8" s="256">
        <f>'3. データシート'!AT8/'3. データシート'!AT$7</f>
        <v>0.81758161590370237</v>
      </c>
      <c r="AU8" s="254">
        <f>'3. データシート'!AU8/'3. データシート'!AU$7</f>
        <v>0.81022831050228306</v>
      </c>
      <c r="AV8" s="260">
        <f>'3. データシート'!AV8/'3. データシート'!AV$7</f>
        <v>0.80507201231355585</v>
      </c>
      <c r="AW8" s="254">
        <f>'3. データシート'!AW8/'3. データシート'!AW$7</f>
        <v>0.78950238086583546</v>
      </c>
      <c r="AX8" s="256">
        <f>'3. データシート'!AX8/'3. データシート'!AX$7</f>
        <v>0.8163912900755006</v>
      </c>
      <c r="AY8" s="254">
        <f>'3. データシート'!AY8/'3. データシート'!AY$7</f>
        <v>0.8030078449802972</v>
      </c>
      <c r="AZ8" s="260">
        <f>'3. データシート'!AZ8/'3. データシート'!AZ$7</f>
        <v>0.79835783145779116</v>
      </c>
      <c r="BA8" s="254">
        <f>'3. データシート'!BA8/'3. データシート'!BA$7</f>
        <v>0.79073260073260077</v>
      </c>
      <c r="BB8" s="256">
        <f>'3. データシート'!BB8/'3. データシート'!BB$7</f>
        <v>0.80641143066495691</v>
      </c>
      <c r="BC8" s="254">
        <f>'3. データシート'!BC8/'3. データシート'!BC$7</f>
        <v>0.79989033083531347</v>
      </c>
      <c r="BD8" s="260">
        <f>'3. データシート'!BD8/'3. データシート'!BD$7</f>
        <v>0.79522259209130486</v>
      </c>
      <c r="BE8" s="254">
        <f>'3. データシート'!BE8/'3. データシート'!BE$7</f>
        <v>0.77512983903642863</v>
      </c>
      <c r="BF8" s="256">
        <f>'3. データシート'!BF8/'3. データシート'!BF$7</f>
        <v>0.79009321878998351</v>
      </c>
      <c r="BG8" s="254">
        <f>'3. データシート'!BG8/'3. データシート'!BG$7</f>
        <v>0.78131364562118122</v>
      </c>
      <c r="BH8" s="260">
        <f>'3. データシート'!BH8/'3. データシート'!BH$7</f>
        <v>0.77967295784048352</v>
      </c>
      <c r="BI8" s="274">
        <f>'3. データシート'!BI8/'3. データシート'!BI$7</f>
        <v>0.75918352308315828</v>
      </c>
    </row>
    <row r="9" spans="1:61" x14ac:dyDescent="0.15">
      <c r="A9" s="6">
        <v>4</v>
      </c>
      <c r="B9" s="256">
        <f>'3. データシート'!B9/'3. データシート'!B$7</f>
        <v>0.73225486959392538</v>
      </c>
      <c r="C9" s="260">
        <f>'3. データシート'!C9/'3. データシート'!C$7</f>
        <v>0.66068950405375793</v>
      </c>
      <c r="D9" s="260">
        <f>'3. データシート'!D9/'3. データシート'!D$7</f>
        <v>0.6636221294363257</v>
      </c>
      <c r="E9" s="254">
        <f>'3. データシート'!E9/'3. データシート'!E$7</f>
        <v>0.60897840871084019</v>
      </c>
      <c r="F9" s="256">
        <f>'3. データシート'!F9/'3. データシート'!F$7</f>
        <v>0.98469853558777343</v>
      </c>
      <c r="G9" s="260">
        <f>'3. データシート'!G9/'3. データシート'!G$7</f>
        <v>0.98325219792196472</v>
      </c>
      <c r="H9" s="260">
        <f>'3. データシート'!H9/'3. データシート'!H$7</f>
        <v>0.98012278206184023</v>
      </c>
      <c r="I9" s="254">
        <f>'3. データシート'!I9/'3. データシート'!I$7</f>
        <v>0.97912148502113583</v>
      </c>
      <c r="J9" s="256">
        <f>'3. データシート'!J9/'3. データシート'!J$7</f>
        <v>0.99089054073750182</v>
      </c>
      <c r="K9" s="260">
        <f>'3. データシート'!K9/'3. データシート'!K$7</f>
        <v>0.98685073213375096</v>
      </c>
      <c r="L9" s="260">
        <f>'3. データシート'!L9/'3. データシート'!L$7</f>
        <v>0.98596881959910909</v>
      </c>
      <c r="M9" s="254">
        <f>'3. データシート'!M9/'3. データシート'!M$7</f>
        <v>0.98215679714508752</v>
      </c>
      <c r="N9" s="256">
        <f>'3. データシート'!N9/'3. データシート'!N$7</f>
        <v>0.99007498897221002</v>
      </c>
      <c r="O9" s="260">
        <f>'3. データシート'!O9/'3. データシート'!O$7</f>
        <v>0.98723451083966107</v>
      </c>
      <c r="P9" s="260">
        <f>'3. データシート'!P9/'3. データシート'!P$7</f>
        <v>0.98215547046358598</v>
      </c>
      <c r="Q9" s="254">
        <f>'3. データシート'!Q9/'3. データシート'!Q$7</f>
        <v>0.9839424141749723</v>
      </c>
      <c r="R9" s="256">
        <f>'3. データシート'!R9/'3. データシート'!R$7</f>
        <v>0.99208918978585625</v>
      </c>
      <c r="S9" s="260">
        <f>'3. データシート'!S9/'3. データシート'!S$7</f>
        <v>0.9922316641744775</v>
      </c>
      <c r="T9" s="260">
        <f>'3. データシート'!T9/'3. データシート'!T$7</f>
        <v>0.98763518251947002</v>
      </c>
      <c r="U9" s="254">
        <f>'3. データシート'!U9/'3. データシート'!U$7</f>
        <v>0.98416255789630958</v>
      </c>
      <c r="V9" s="256">
        <f>'3. データシート'!V9/'3. データシート'!V$7</f>
        <v>0.99066210801073495</v>
      </c>
      <c r="W9" s="254">
        <f>'3. データシート'!W9/'3. データシート'!W$7</f>
        <v>0.99099198877690409</v>
      </c>
      <c r="X9" s="260">
        <f>'3. データシート'!X9/'3. データシート'!X$7</f>
        <v>0.99110769568558565</v>
      </c>
      <c r="Y9" s="254">
        <f>'3. データシート'!Y9/'3. データシート'!Y$7</f>
        <v>0.97341861066952573</v>
      </c>
      <c r="Z9" s="256">
        <f>'3. データシート'!Z9/'3. データシート'!Z$7</f>
        <v>0.98739635157545602</v>
      </c>
      <c r="AA9" s="254">
        <f>'3. データシート'!AA9/'3. データシート'!AA$7</f>
        <v>0.9580242379728241</v>
      </c>
      <c r="AB9" s="260">
        <f>'3. データシート'!AB9/'3. データシート'!AB$7</f>
        <v>0.82226776956298953</v>
      </c>
      <c r="AC9" s="254">
        <f>'3. データシート'!AC9/'3. データシート'!AC$7</f>
        <v>0.71461019929660019</v>
      </c>
      <c r="AD9" s="256">
        <f>'3. データシート'!AD9/'3. データシート'!AD$7</f>
        <v>0.98541835010651579</v>
      </c>
      <c r="AE9" s="254">
        <f>'3. データシート'!AE9/'3. データシート'!AE$7</f>
        <v>0.98802220274612917</v>
      </c>
      <c r="AF9" s="260">
        <f>'3. データシート'!AF9/'3. データシート'!AF$7</f>
        <v>0.98289421230022112</v>
      </c>
      <c r="AG9" s="254">
        <f>'3. データシート'!AG9/'3. データシート'!AG$7</f>
        <v>0.83008570800673942</v>
      </c>
      <c r="AH9" s="256">
        <f>'3. データシート'!AH9/'3. データシート'!AH$7</f>
        <v>0.98951836132127702</v>
      </c>
      <c r="AI9" s="254">
        <f>'3. データシート'!AI9/'3. データシート'!AI$7</f>
        <v>0.98791540785498488</v>
      </c>
      <c r="AJ9" s="260">
        <f>'3. データシート'!AJ9/'3. データシート'!AJ$7</f>
        <v>0.9854370673266617</v>
      </c>
      <c r="AK9" s="254">
        <f>'3. データシート'!AK9/'3. データシート'!AK$7</f>
        <v>0.97839991228390777</v>
      </c>
      <c r="AL9" s="256">
        <f>'3. データシート'!AL9/'3. データシート'!AL$7</f>
        <v>0.9848529411764706</v>
      </c>
      <c r="AM9" s="254">
        <f>'3. データシート'!AM9/'3. データシート'!AM$7</f>
        <v>0.95038237106302781</v>
      </c>
      <c r="AN9" s="260">
        <f>'3. データシート'!AN9/'3. データシート'!AN$7</f>
        <v>0.80574658841320712</v>
      </c>
      <c r="AO9" s="254">
        <f>'3. データシート'!AO9/'3. データシート'!AO$7</f>
        <v>0.70141060132334765</v>
      </c>
      <c r="AP9" s="256">
        <f>'3. データシート'!AP9/'3. データシート'!AP$7</f>
        <v>0.98212240978096255</v>
      </c>
      <c r="AQ9" s="254">
        <f>'3. データシート'!AQ9/'3. データシート'!AQ$7</f>
        <v>0.98151757995812572</v>
      </c>
      <c r="AR9" s="260">
        <f>'3. データシート'!AR9/'3. データシート'!AR$7</f>
        <v>0.97517281314465631</v>
      </c>
      <c r="AS9" s="254">
        <f>'3. データシート'!AS9/'3. データシート'!AS$7</f>
        <v>0.82072356351361264</v>
      </c>
      <c r="AT9" s="256">
        <f>'3. データシート'!AT9/'3. データシート'!AT$7</f>
        <v>0.69308772569761079</v>
      </c>
      <c r="AU9" s="254">
        <f>'3. データシート'!AU9/'3. データシート'!AU$7</f>
        <v>0.68332420091324197</v>
      </c>
      <c r="AV9" s="260">
        <f>'3. データシート'!AV9/'3. データシート'!AV$7</f>
        <v>0.67669586249862568</v>
      </c>
      <c r="AW9" s="254">
        <f>'3. データシート'!AW9/'3. データシート'!AW$7</f>
        <v>0.65846388717240378</v>
      </c>
      <c r="AX9" s="256">
        <f>'3. データシート'!AX9/'3. データシート'!AX$7</f>
        <v>0.69088521720100671</v>
      </c>
      <c r="AY9" s="254">
        <f>'3. データシート'!AY9/'3. データシート'!AY$7</f>
        <v>0.67604208090813778</v>
      </c>
      <c r="AZ9" s="260">
        <f>'3. データシート'!AZ9/'3. データシート'!AZ$7</f>
        <v>0.66797404787214543</v>
      </c>
      <c r="BA9" s="254">
        <f>'3. データシート'!BA9/'3. データシート'!BA$7</f>
        <v>0.6579487179487179</v>
      </c>
      <c r="BB9" s="256">
        <f>'3. データシート'!BB9/'3. データシート'!BB$7</f>
        <v>0.68452097453746108</v>
      </c>
      <c r="BC9" s="254">
        <f>'3. データシート'!BC9/'3. データシート'!BC$7</f>
        <v>0.6719795284225919</v>
      </c>
      <c r="BD9" s="260">
        <f>'3. データシート'!BD9/'3. データシート'!BD$7</f>
        <v>0.66506931996927243</v>
      </c>
      <c r="BE9" s="254">
        <f>'3. データシート'!BE9/'3. データシート'!BE$7</f>
        <v>0.64164425945707027</v>
      </c>
      <c r="BF9" s="256">
        <f>'3. データシート'!BF9/'3. データシート'!BF$7</f>
        <v>0.66251142387132156</v>
      </c>
      <c r="BG9" s="254">
        <f>'3. データシート'!BG9/'3. データシート'!BG$7</f>
        <v>0.65260401512947341</v>
      </c>
      <c r="BH9" s="260">
        <f>'3. データシート'!BH9/'3. データシート'!BH$7</f>
        <v>0.65048759687048097</v>
      </c>
      <c r="BI9" s="274">
        <f>'3. データシート'!BI9/'3. データシート'!BI$7</f>
        <v>0.62602704395563902</v>
      </c>
    </row>
    <row r="10" spans="1:61" x14ac:dyDescent="0.15">
      <c r="A10" s="6">
        <v>6</v>
      </c>
      <c r="B10" s="256">
        <f>'3. データシート'!B10/'3. データシート'!B$7</f>
        <v>0.57741828986464183</v>
      </c>
      <c r="C10" s="260">
        <f>'3. データシート'!C10/'3. データシート'!C$7</f>
        <v>0.50507632751442555</v>
      </c>
      <c r="D10" s="260">
        <f>'3. データシート'!D10/'3. データシート'!D$7</f>
        <v>0.50756784968684765</v>
      </c>
      <c r="E10" s="254">
        <f>'3. データシート'!E10/'3. データシート'!E$7</f>
        <v>0.45691032739975473</v>
      </c>
      <c r="F10" s="256">
        <f>'3. データシート'!F10/'3. データシート'!F$7</f>
        <v>0.9784537851951941</v>
      </c>
      <c r="G10" s="260">
        <f>'3. データシート'!G10/'3. データシート'!G$7</f>
        <v>0.979146988301969</v>
      </c>
      <c r="H10" s="260">
        <f>'3. データシート'!H10/'3. データシート'!H$7</f>
        <v>0.97360934341543759</v>
      </c>
      <c r="I10" s="254">
        <f>'3. データシート'!I10/'3. データシート'!I$7</f>
        <v>0.97375482448079398</v>
      </c>
      <c r="J10" s="256">
        <f>'3. データシート'!J10/'3. データシート'!J$7</f>
        <v>0.9891415245591022</v>
      </c>
      <c r="K10" s="260">
        <f>'3. データシート'!K10/'3. データシート'!K$7</f>
        <v>0.98725140234574194</v>
      </c>
      <c r="L10" s="260">
        <f>'3. データシート'!L10/'3. データシート'!L$7</f>
        <v>0.98685968819599112</v>
      </c>
      <c r="M10" s="254">
        <f>'3. データシート'!M10/'3. データシート'!M$7</f>
        <v>0.98275157057358464</v>
      </c>
      <c r="N10" s="256">
        <f>'3. データシート'!N10/'3. データシート'!N$7</f>
        <v>0.98669313336274078</v>
      </c>
      <c r="O10" s="260">
        <f>'3. データシート'!O10/'3. データシート'!O$7</f>
        <v>0.98701441619896557</v>
      </c>
      <c r="P10" s="260">
        <f>'3. データシート'!P10/'3. データシート'!P$7</f>
        <v>0.98505520651325329</v>
      </c>
      <c r="Q10" s="254">
        <f>'3. データシート'!Q10/'3. データシート'!Q$7</f>
        <v>0.98386858619416762</v>
      </c>
      <c r="R10" s="256">
        <f>'3. データシート'!R10/'3. データシート'!R$7</f>
        <v>0.98863050997130031</v>
      </c>
      <c r="S10" s="260">
        <f>'3. データシート'!S10/'3. データシート'!S$7</f>
        <v>0.98913162405631128</v>
      </c>
      <c r="T10" s="260">
        <f>'3. データシート'!T10/'3. データシート'!T$7</f>
        <v>0.9848300298970214</v>
      </c>
      <c r="U10" s="254">
        <f>'3. データシート'!U10/'3. データシート'!U$7</f>
        <v>0.98405050052293441</v>
      </c>
      <c r="V10" s="256">
        <f>'3. データシート'!V10/'3. データシート'!V$7</f>
        <v>0.99246351237086872</v>
      </c>
      <c r="W10" s="254">
        <f>'3. データシート'!W10/'3. データシート'!W$7</f>
        <v>0.9894414294680105</v>
      </c>
      <c r="X10" s="260">
        <f>'3. データシート'!X10/'3. データシート'!X$7</f>
        <v>0.98814359424744758</v>
      </c>
      <c r="Y10" s="254">
        <f>'3. データシート'!Y10/'3. データシート'!Y$7</f>
        <v>0.96513734333986467</v>
      </c>
      <c r="Z10" s="256">
        <f>'3. データシート'!Z10/'3. データシート'!Z$7</f>
        <v>0.98809655426570853</v>
      </c>
      <c r="AA10" s="254">
        <f>'3. データシート'!AA10/'3. データシート'!AA$7</f>
        <v>0.92831435916268823</v>
      </c>
      <c r="AB10" s="260">
        <f>'3. データシート'!AB10/'3. データシート'!AB$7</f>
        <v>0.71759022033526099</v>
      </c>
      <c r="AC10" s="254">
        <f>'3. データシート'!AC10/'3. データシート'!AC$7</f>
        <v>0.56817848769050405</v>
      </c>
      <c r="AD10" s="256">
        <f>'3. データシート'!AD10/'3. データシート'!AD$7</f>
        <v>0.98270035995004779</v>
      </c>
      <c r="AE10" s="254">
        <f>'3. データシート'!AE10/'3. データシート'!AE$7</f>
        <v>0.98579462459830558</v>
      </c>
      <c r="AF10" s="260">
        <f>'3. データシート'!AF10/'3. データシート'!AF$7</f>
        <v>0.96799913021418471</v>
      </c>
      <c r="AG10" s="254">
        <f>'3. データシート'!AG10/'3. データシート'!AG$7</f>
        <v>0.69804409933338218</v>
      </c>
      <c r="AH10" s="256">
        <f>'3. データシート'!AH10/'3. データシート'!AH$7</f>
        <v>0.98889093928769145</v>
      </c>
      <c r="AI10" s="254">
        <f>'3. データシート'!AI10/'3. データシート'!AI$7</f>
        <v>0.98676449431736446</v>
      </c>
      <c r="AJ10" s="260">
        <f>'3. データシート'!AJ10/'3. データシート'!AJ$7</f>
        <v>0.98454033501919003</v>
      </c>
      <c r="AK10" s="254">
        <f>'3. データシート'!AK10/'3. データシート'!AK$7</f>
        <v>0.96856840027776758</v>
      </c>
      <c r="AL10" s="256">
        <f>'3. データシート'!AL10/'3. データシート'!AL$7</f>
        <v>0.98430147058823525</v>
      </c>
      <c r="AM10" s="254">
        <f>'3. データシート'!AM10/'3. データシート'!AM$7</f>
        <v>0.9213149215323837</v>
      </c>
      <c r="AN10" s="260">
        <f>'3. データシート'!AN10/'3. データシート'!AN$7</f>
        <v>0.69628776149497718</v>
      </c>
      <c r="AO10" s="254">
        <f>'3. データシート'!AO10/'3. データシート'!AO$7</f>
        <v>0.55671489856758527</v>
      </c>
      <c r="AP10" s="256">
        <f>'3. データシート'!AP10/'3. データシート'!AP$7</f>
        <v>0.97839175562368408</v>
      </c>
      <c r="AQ10" s="254">
        <f>'3. データシート'!AQ10/'3. データシート'!AQ$7</f>
        <v>0.98166197386470289</v>
      </c>
      <c r="AR10" s="260">
        <f>'3. データシート'!AR10/'3. データシート'!AR$7</f>
        <v>0.960153450834208</v>
      </c>
      <c r="AS10" s="254">
        <f>'3. データシート'!AS10/'3. データシート'!AS$7</f>
        <v>0.68580758787700891</v>
      </c>
      <c r="AT10" s="256">
        <f>'3. データシート'!AT10/'3. データシート'!AT$7</f>
        <v>0.5416377895312785</v>
      </c>
      <c r="AU10" s="254">
        <f>'3. データシート'!AU10/'3. データシート'!AU$7</f>
        <v>0.53004566210045667</v>
      </c>
      <c r="AV10" s="260">
        <f>'3. データシート'!AV10/'3. データシート'!AV$7</f>
        <v>0.52515850038479861</v>
      </c>
      <c r="AW10" s="254">
        <f>'3. データシート'!AW10/'3. データシート'!AW$7</f>
        <v>0.50499800079968016</v>
      </c>
      <c r="AX10" s="256">
        <f>'3. データシート'!AX10/'3. データシート'!AX$7</f>
        <v>0.5415618047196995</v>
      </c>
      <c r="AY10" s="254">
        <f>'3. データシート'!AY10/'3. データシート'!AY$7</f>
        <v>0.52449296843931892</v>
      </c>
      <c r="AZ10" s="260">
        <f>'3. データシート'!AZ10/'3. データシート'!AZ$7</f>
        <v>0.51746636853487771</v>
      </c>
      <c r="BA10" s="254">
        <f>'3. データシート'!BA10/'3. データシート'!BA$7</f>
        <v>0.50468864468864472</v>
      </c>
      <c r="BB10" s="256">
        <f>'3. データシート'!BB10/'3. データシート'!BB$7</f>
        <v>0.53255174940465289</v>
      </c>
      <c r="BC10" s="254">
        <f>'3. データシート'!BC10/'3. データシート'!BC$7</f>
        <v>0.52016084810820695</v>
      </c>
      <c r="BD10" s="260">
        <f>'3. データシート'!BD10/'3. データシート'!BD$7</f>
        <v>0.51439441050590773</v>
      </c>
      <c r="BE10" s="254">
        <f>'3. データシート'!BE10/'3. データシート'!BE$7</f>
        <v>0.48907878743231797</v>
      </c>
      <c r="BF10" s="256">
        <f>'3. データシート'!BF10/'3. データシート'!BF$7</f>
        <v>0.51146042770974232</v>
      </c>
      <c r="BG10" s="254">
        <f>'3. データシート'!BG10/'3. データシート'!BG$7</f>
        <v>0.49887256328193191</v>
      </c>
      <c r="BH10" s="260">
        <f>'3. データシート'!BH10/'3. データシート'!BH$7</f>
        <v>0.49723756906077349</v>
      </c>
      <c r="BI10" s="274">
        <f>'3. データシート'!BI10/'3. データシート'!BI$7</f>
        <v>0.47371135919826091</v>
      </c>
    </row>
    <row r="11" spans="1:61" x14ac:dyDescent="0.15">
      <c r="A11" s="6">
        <v>8</v>
      </c>
      <c r="B11" s="256">
        <f>'3. データシート'!B11/'3. データシート'!B$7</f>
        <v>0.41920692564469386</v>
      </c>
      <c r="C11" s="260">
        <f>'3. データシート'!C11/'3. データシート'!C$7</f>
        <v>0.35643853626469946</v>
      </c>
      <c r="D11" s="260">
        <f>'3. データシート'!D11/'3. データシート'!D$7</f>
        <v>0.35841037876528481</v>
      </c>
      <c r="E11" s="254">
        <f>'3. データシート'!E11/'3. データシート'!E$7</f>
        <v>0.31483890148277527</v>
      </c>
      <c r="F11" s="256">
        <f>'3. データシート'!F11/'3. データシート'!F$7</f>
        <v>0.97107694555015889</v>
      </c>
      <c r="G11" s="260">
        <f>'3. データシート'!G11/'3. データシート'!G$7</f>
        <v>0.96872048245295361</v>
      </c>
      <c r="H11" s="260">
        <f>'3. データシート'!H11/'3. データシート'!H$7</f>
        <v>0.96267874522722163</v>
      </c>
      <c r="I11" s="254">
        <f>'3. データシート'!I11/'3. データシート'!I$7</f>
        <v>0.96283771365557802</v>
      </c>
      <c r="J11" s="256">
        <f>'3. データシート'!J11/'3. データシート'!J$7</f>
        <v>0.98786620026235239</v>
      </c>
      <c r="K11" s="260">
        <f>'3. データシート'!K11/'3. データシート'!K$7</f>
        <v>0.98492023020324904</v>
      </c>
      <c r="L11" s="260">
        <f>'3. データシート'!L11/'3. データシート'!L$7</f>
        <v>0.98648849294729024</v>
      </c>
      <c r="M11" s="254">
        <f>'3. データシート'!M11/'3. データシート'!M$7</f>
        <v>0.98070703691312588</v>
      </c>
      <c r="N11" s="256">
        <f>'3. データシート'!N11/'3. データシート'!N$7</f>
        <v>0.98812674606675488</v>
      </c>
      <c r="O11" s="260">
        <f>'3. データシート'!O11/'3. データシート'!O$7</f>
        <v>0.98829830160302268</v>
      </c>
      <c r="P11" s="260">
        <f>'3. データシート'!P11/'3. データシート'!P$7</f>
        <v>0.98401427562362909</v>
      </c>
      <c r="Q11" s="254">
        <f>'3. データシート'!Q11/'3. データシート'!Q$7</f>
        <v>0.98342561830933928</v>
      </c>
      <c r="R11" s="256">
        <f>'3. データシート'!R11/'3. データシート'!R$7</f>
        <v>0.99035984987857828</v>
      </c>
      <c r="S11" s="260">
        <f>'3. データシート'!S11/'3. データシート'!S$7</f>
        <v>0.98993398738101313</v>
      </c>
      <c r="T11" s="260">
        <f>'3. データシート'!T11/'3. データシート'!T$7</f>
        <v>0.98693389436385781</v>
      </c>
      <c r="U11" s="254">
        <f>'3. データシート'!U11/'3. データシート'!U$7</f>
        <v>0.98610488570147914</v>
      </c>
      <c r="V11" s="256">
        <f>'3. データシート'!V11/'3. データシート'!V$7</f>
        <v>0.99069887136502333</v>
      </c>
      <c r="W11" s="254">
        <f>'3. データシート'!W11/'3. データシート'!W$7</f>
        <v>0.99235795769188173</v>
      </c>
      <c r="X11" s="260">
        <f>'3. データシート'!X11/'3. データシート'!X$7</f>
        <v>0.99114428953050093</v>
      </c>
      <c r="Y11" s="254">
        <f>'3. データシート'!Y11/'3. データシート'!Y$7</f>
        <v>0.95345484121409296</v>
      </c>
      <c r="Z11" s="256">
        <f>'3. データシート'!Z11/'3. データシート'!Z$7</f>
        <v>0.98632762115349182</v>
      </c>
      <c r="AA11" s="254">
        <f>'3. データシート'!AA11/'3. データシート'!AA$7</f>
        <v>0.89346309217774511</v>
      </c>
      <c r="AB11" s="260">
        <f>'3. データシート'!AB11/'3. データシート'!AB$7</f>
        <v>0.59366078617963547</v>
      </c>
      <c r="AC11" s="254">
        <f>'3. データシート'!AC11/'3. データシート'!AC$7</f>
        <v>0.42236957796014069</v>
      </c>
      <c r="AD11" s="256">
        <f>'3. データシート'!AD11/'3. データシート'!AD$7</f>
        <v>0.98314111511055613</v>
      </c>
      <c r="AE11" s="254">
        <f>'3. データシート'!AE11/'3. データシート'!AE$7</f>
        <v>0.9869631901840491</v>
      </c>
      <c r="AF11" s="260">
        <f>'3. データシート'!AF11/'3. データシート'!AF$7</f>
        <v>0.9298735186460334</v>
      </c>
      <c r="AG11" s="254">
        <f>'3. データシート'!AG11/'3. データシート'!AG$7</f>
        <v>0.54805508753937437</v>
      </c>
      <c r="AH11" s="256">
        <f>'3. データシート'!AH11/'3. データシート'!AH$7</f>
        <v>0.98737774497139696</v>
      </c>
      <c r="AI11" s="254">
        <f>'3. データシート'!AI11/'3. データシート'!AI$7</f>
        <v>0.98716012084592142</v>
      </c>
      <c r="AJ11" s="260">
        <f>'3. データシート'!AJ11/'3. データシート'!AJ$7</f>
        <v>0.98364360271171847</v>
      </c>
      <c r="AK11" s="254">
        <f>'3. データシート'!AK11/'3. データシート'!AK$7</f>
        <v>0.95606885713241474</v>
      </c>
      <c r="AL11" s="256">
        <f>'3. データシート'!AL11/'3. データシート'!AL$7</f>
        <v>0.97974264705882352</v>
      </c>
      <c r="AM11" s="254">
        <f>'3. データシート'!AM11/'3. データシート'!AM$7</f>
        <v>0.8854698996049436</v>
      </c>
      <c r="AN11" s="260">
        <f>'3. データシート'!AN11/'3. データシート'!AN$7</f>
        <v>0.57235444496453391</v>
      </c>
      <c r="AO11" s="254">
        <f>'3. データシート'!AO11/'3. データシート'!AO$7</f>
        <v>0.41361884679706246</v>
      </c>
      <c r="AP11" s="256">
        <f>'3. データシート'!AP11/'3. データシート'!AP$7</f>
        <v>0.9811620433642374</v>
      </c>
      <c r="AQ11" s="254">
        <f>'3. データシート'!AQ11/'3. データシート'!AQ$7</f>
        <v>0.97902678506967011</v>
      </c>
      <c r="AR11" s="260">
        <f>'3. データシート'!AR11/'3. データシート'!AR$7</f>
        <v>0.91726683797184327</v>
      </c>
      <c r="AS11" s="254">
        <f>'3. データシート'!AS11/'3. データシート'!AS$7</f>
        <v>0.53790269318265205</v>
      </c>
      <c r="AT11" s="256">
        <f>'3. データシート'!AT11/'3. データシート'!AT$7</f>
        <v>0.39237643625752328</v>
      </c>
      <c r="AU11" s="254">
        <f>'3. データシート'!AU11/'3. データシート'!AU$7</f>
        <v>0.38451141552511414</v>
      </c>
      <c r="AV11" s="260">
        <f>'3. データシート'!AV11/'3. データシート'!AV$7</f>
        <v>0.37970462124821341</v>
      </c>
      <c r="AW11" s="254">
        <f>'3. データシート'!AW11/'3. データシート'!AW$7</f>
        <v>0.36083748318854275</v>
      </c>
      <c r="AX11" s="256">
        <f>'3. データシート'!AX11/'3. データシート'!AX$7</f>
        <v>0.39216544479702375</v>
      </c>
      <c r="AY11" s="254">
        <f>'3. データシート'!AY11/'3. データシート'!AY$7</f>
        <v>0.37807743754744949</v>
      </c>
      <c r="AZ11" s="260">
        <f>'3. データシート'!AZ11/'3. データシート'!AZ$7</f>
        <v>0.37143066603130381</v>
      </c>
      <c r="BA11" s="254">
        <f>'3. データシート'!BA11/'3. データシート'!BA$7</f>
        <v>0.35941391941391942</v>
      </c>
      <c r="BB11" s="256">
        <f>'3. データシート'!BB11/'3. データシート'!BB$7</f>
        <v>0.38420956219087743</v>
      </c>
      <c r="BC11" s="254">
        <f>'3. データシート'!BC11/'3. データシート'!BC$7</f>
        <v>0.37225370133430818</v>
      </c>
      <c r="BD11" s="260">
        <f>'3. データシート'!BD11/'3. データシート'!BD$7</f>
        <v>0.36807257563009838</v>
      </c>
      <c r="BE11" s="254">
        <f>'3. データシート'!BE11/'3. データシート'!BE$7</f>
        <v>0.34424840693948211</v>
      </c>
      <c r="BF11" s="256">
        <f>'3. データシート'!BF11/'3. データシート'!BF$7</f>
        <v>0.36289526594772437</v>
      </c>
      <c r="BG11" s="254">
        <f>'3. データシート'!BG11/'3. データシート'!BG$7</f>
        <v>0.35299679953447777</v>
      </c>
      <c r="BH11" s="260">
        <f>'3. データシート'!BH11/'3. データシート'!BH$7</f>
        <v>0.35259001075308688</v>
      </c>
      <c r="BI11" s="274">
        <f>'3. データシート'!BI11/'3. データシート'!BI$7</f>
        <v>0.33204377141593899</v>
      </c>
    </row>
    <row r="12" spans="1:61" x14ac:dyDescent="0.15">
      <c r="A12" s="6">
        <v>10</v>
      </c>
      <c r="B12" s="256">
        <f>'3. データシート'!B12/'3. データシート'!B$7</f>
        <v>0.28040057224606579</v>
      </c>
      <c r="C12" s="260">
        <f>'3. データシート'!C12/'3. データシート'!C$7</f>
        <v>0.23077204002629464</v>
      </c>
      <c r="D12" s="260">
        <f>'3. データシート'!D12/'3. データシート'!D$7</f>
        <v>0.23423053981509095</v>
      </c>
      <c r="E12" s="254">
        <f>'3. データシート'!E12/'3. データシート'!E$7</f>
        <v>0.19904121297707086</v>
      </c>
      <c r="F12" s="256">
        <f>'3. データシート'!F12/'3. データシート'!F$7</f>
        <v>0.94602490596355404</v>
      </c>
      <c r="G12" s="260">
        <f>'3. データシート'!G12/'3. データシート'!G$7</f>
        <v>0.94387124900094455</v>
      </c>
      <c r="H12" s="260">
        <f>'3. データシート'!H12/'3. データシート'!H$7</f>
        <v>0.92030396047016549</v>
      </c>
      <c r="I12" s="254">
        <f>'3. データシート'!I12/'3. データシート'!I$7</f>
        <v>0.9194633339459658</v>
      </c>
      <c r="J12" s="256">
        <f>'3. データシート'!J12/'3. データシート'!J$7</f>
        <v>0.98764757324005248</v>
      </c>
      <c r="K12" s="260">
        <f>'3. データシート'!K12/'3. データシート'!K$7</f>
        <v>0.98371821956727612</v>
      </c>
      <c r="L12" s="260">
        <f>'3. データシート'!L12/'3. データシート'!L$7</f>
        <v>0.98396436525612474</v>
      </c>
      <c r="M12" s="254">
        <f>'3. データシート'!M12/'3. データシート'!M$7</f>
        <v>0.98048399687743948</v>
      </c>
      <c r="N12" s="256">
        <f>'3. データシート'!N12/'3. データシート'!N$7</f>
        <v>0.99000147037200414</v>
      </c>
      <c r="O12" s="260">
        <f>'3. データシート'!O12/'3. データシート'!O$7</f>
        <v>0.98760133524082017</v>
      </c>
      <c r="P12" s="260">
        <f>'3. データシート'!P12/'3. データシート'!P$7</f>
        <v>0.98386557121082563</v>
      </c>
      <c r="Q12" s="254">
        <f>'3. データシート'!Q12/'3. データシート'!Q$7</f>
        <v>0.98401624215577699</v>
      </c>
      <c r="R12" s="256">
        <f>'3. データシート'!R12/'3. データシート'!R$7</f>
        <v>0.98955037162410775</v>
      </c>
      <c r="S12" s="260">
        <f>'3. データシート'!S12/'3. データシート'!S$7</f>
        <v>0.99059046646486015</v>
      </c>
      <c r="T12" s="260">
        <f>'3. データシート'!T12/'3. データシート'!T$7</f>
        <v>0.9864540656258074</v>
      </c>
      <c r="U12" s="254">
        <f>'3. データシート'!U12/'3. データシート'!U$7</f>
        <v>0.98326609890930827</v>
      </c>
      <c r="V12" s="256">
        <f>'3. データシート'!V12/'3. データシート'!V$7</f>
        <v>0.98970626079923529</v>
      </c>
      <c r="W12" s="254">
        <f>'3. データシート'!W12/'3. データシート'!W$7</f>
        <v>0.99283789271606304</v>
      </c>
      <c r="X12" s="260">
        <f>'3. データシート'!X12/'3. データシート'!X$7</f>
        <v>0.98700918505507373</v>
      </c>
      <c r="Y12" s="254">
        <f>'3. データシート'!Y12/'3. データシート'!Y$7</f>
        <v>0.93851898406595435</v>
      </c>
      <c r="Z12" s="256">
        <f>'3. データシート'!Z12/'3. データシート'!Z$7</f>
        <v>0.98382163257785149</v>
      </c>
      <c r="AA12" s="254">
        <f>'3. データシート'!AA12/'3. データシート'!AA$7</f>
        <v>0.84748439221446936</v>
      </c>
      <c r="AB12" s="260">
        <f>'3. データシート'!AB12/'3. データシート'!AB$7</f>
        <v>0.46746211843935292</v>
      </c>
      <c r="AC12" s="254">
        <f>'3. データシート'!AC12/'3. データシート'!AC$7</f>
        <v>0.29253370457209849</v>
      </c>
      <c r="AD12" s="256">
        <f>'3. データシート'!AD12/'3. データシート'!AD$7</f>
        <v>0.98442665099537208</v>
      </c>
      <c r="AE12" s="254">
        <f>'3. データシート'!AE12/'3. データシート'!AE$7</f>
        <v>0.98794916739702021</v>
      </c>
      <c r="AF12" s="260">
        <f>'3. データシート'!AF12/'3. データシート'!AF$7</f>
        <v>0.85978327836770196</v>
      </c>
      <c r="AG12" s="254">
        <f>'3. データシート'!AG12/'3. データシート'!AG$7</f>
        <v>0.40227822137572339</v>
      </c>
      <c r="AH12" s="256">
        <f>'3. データシート'!AH12/'3. データシート'!AH$7</f>
        <v>0.98959217567816937</v>
      </c>
      <c r="AI12" s="254">
        <f>'3. データシート'!AI12/'3. データシート'!AI$7</f>
        <v>0.98665659617321244</v>
      </c>
      <c r="AJ12" s="260">
        <f>'3. データシート'!AJ12/'3. データシート'!AJ$7</f>
        <v>0.98188600738907417</v>
      </c>
      <c r="AK12" s="254">
        <f>'3. データシート'!AK12/'3. データシート'!AK$7</f>
        <v>0.94053579913014873</v>
      </c>
      <c r="AL12" s="256">
        <f>'3. データシート'!AL12/'3. データシート'!AL$7</f>
        <v>0.97985294117647059</v>
      </c>
      <c r="AM12" s="254">
        <f>'3. データシート'!AM12/'3. データシート'!AM$7</f>
        <v>0.83610597658656804</v>
      </c>
      <c r="AN12" s="260">
        <f>'3. データシート'!AN12/'3. データシート'!AN$7</f>
        <v>0.44809707269650378</v>
      </c>
      <c r="AO12" s="254">
        <f>'3. データシート'!AO12/'3. データシート'!AO$7</f>
        <v>0.28521049952737587</v>
      </c>
      <c r="AP12" s="256">
        <f>'3. データシート'!AP12/'3. データシート'!AP$7</f>
        <v>0.98057104864625277</v>
      </c>
      <c r="AQ12" s="254">
        <f>'3. データシート'!AQ12/'3. データシート'!AQ$7</f>
        <v>0.98195076167785722</v>
      </c>
      <c r="AR12" s="260">
        <f>'3. データシート'!AR12/'3. データシート'!AR$7</f>
        <v>0.84810538887481457</v>
      </c>
      <c r="AS12" s="254">
        <f>'3. データシート'!AS12/'3. データシート'!AS$7</f>
        <v>0.39223600205474424</v>
      </c>
      <c r="AT12" s="256">
        <f>'3. データシート'!AT12/'3. データシート'!AT$7</f>
        <v>0.2612073682290717</v>
      </c>
      <c r="AU12" s="254">
        <f>'3. データシート'!AU12/'3. データシート'!AU$7</f>
        <v>0.2568401826484018</v>
      </c>
      <c r="AV12" s="260">
        <f>'3. データシート'!AV12/'3. データシート'!AV$7</f>
        <v>0.25444350789753362</v>
      </c>
      <c r="AW12" s="254">
        <f>'3. データシート'!AW12/'3. データシート'!AW$7</f>
        <v>0.23826832903202355</v>
      </c>
      <c r="AX12" s="256">
        <f>'3. データシート'!AX12/'3. データシート'!AX$7</f>
        <v>0.26315789473684209</v>
      </c>
      <c r="AY12" s="254">
        <f>'3. データシート'!AY12/'3. データシート'!AY$7</f>
        <v>0.251509345287589</v>
      </c>
      <c r="AZ12" s="260">
        <f>'3. データシート'!AZ12/'3. データシート'!AZ$7</f>
        <v>0.24628862578351232</v>
      </c>
      <c r="BA12" s="254">
        <f>'3. データシート'!BA12/'3. データシート'!BA$7</f>
        <v>0.23725274725274725</v>
      </c>
      <c r="BB12" s="256">
        <f>'3. データシート'!BB12/'3. データシート'!BB$7</f>
        <v>0.25546803443854188</v>
      </c>
      <c r="BC12" s="254">
        <f>'3. データシート'!BC12/'3. データシート'!BC$7</f>
        <v>0.24701151526229209</v>
      </c>
      <c r="BD12" s="260">
        <f>'3. データシート'!BD12/'3. データシート'!BD$7</f>
        <v>0.24285766543512455</v>
      </c>
      <c r="BE12" s="254">
        <f>'3. データシート'!BE12/'3. データシート'!BE$7</f>
        <v>0.22446498950237578</v>
      </c>
      <c r="BF12" s="256">
        <f>'3. データシート'!BF12/'3. データシート'!BF$7</f>
        <v>0.23787241820508134</v>
      </c>
      <c r="BG12" s="254">
        <f>'3. データシート'!BG12/'3. データシート'!BG$7</f>
        <v>0.23003345941227815</v>
      </c>
      <c r="BH12" s="260">
        <f>'3. データシート'!BH12/'3. データシート'!BH$7</f>
        <v>0.22922614854091736</v>
      </c>
      <c r="BI12" s="274">
        <f>'3. データシート'!BI12/'3. データシート'!BI$7</f>
        <v>0.21222504697689842</v>
      </c>
    </row>
    <row r="13" spans="1:61" x14ac:dyDescent="0.15">
      <c r="A13" s="6">
        <v>12</v>
      </c>
      <c r="B13" s="256">
        <f>'3. データシート'!B13/'3. データシート'!B$7</f>
        <v>0.17211400902388027</v>
      </c>
      <c r="C13" s="260">
        <f>'3. データシート'!C13/'3. データシート'!C$7</f>
        <v>0.13797385143524943</v>
      </c>
      <c r="D13" s="260">
        <f>'3. データシート'!D13/'3. データシート'!D$7</f>
        <v>0.14173874142558904</v>
      </c>
      <c r="E13" s="254">
        <f>'3. データシート'!E13/'3. データシート'!E$7</f>
        <v>0.11728418001412166</v>
      </c>
      <c r="F13" s="256">
        <f>'3. データシート'!F13/'3. データシート'!F$7</f>
        <v>0.83150129642478909</v>
      </c>
      <c r="G13" s="260">
        <f>'3. データシート'!G13/'3. データシート'!G$7</f>
        <v>0.82006103320496981</v>
      </c>
      <c r="H13" s="260">
        <f>'3. データシート'!H13/'3. データシート'!H$7</f>
        <v>0.76589054428389614</v>
      </c>
      <c r="I13" s="254">
        <f>'3. データシート'!I13/'3. データシート'!I$7</f>
        <v>0.76761624701341669</v>
      </c>
      <c r="J13" s="256">
        <f>'3. データシート'!J13/'3. データシート'!J$7</f>
        <v>0.98367584900160332</v>
      </c>
      <c r="K13" s="260">
        <f>'3. データシート'!K13/'3. データシート'!K$7</f>
        <v>0.97770816638741165</v>
      </c>
      <c r="L13" s="260">
        <f>'3. データシート'!L13/'3. データシート'!L$7</f>
        <v>0.9781365998515219</v>
      </c>
      <c r="M13" s="254">
        <f>'3. データシート'!M13/'3. データシート'!M$7</f>
        <v>0.97416452919965801</v>
      </c>
      <c r="N13" s="256">
        <f>'3. データシート'!N13/'3. データシート'!N$7</f>
        <v>0.98878841346860757</v>
      </c>
      <c r="O13" s="260">
        <f>'3. データシート'!O13/'3. データシート'!O$7</f>
        <v>0.98459337515131506</v>
      </c>
      <c r="P13" s="260">
        <f>'3. データシート'!P13/'3. データシート'!P$7</f>
        <v>0.98293616863080413</v>
      </c>
      <c r="Q13" s="254">
        <f>'3. データシート'!Q13/'3. データシート'!Q$7</f>
        <v>0.98383167220376522</v>
      </c>
      <c r="R13" s="256">
        <f>'3. データシート'!R13/'3. データシート'!R$7</f>
        <v>0.98947678269188311</v>
      </c>
      <c r="S13" s="260">
        <f>'3. データシート'!S13/'3. データシート'!S$7</f>
        <v>0.98825631861118202</v>
      </c>
      <c r="T13" s="260">
        <f>'3. データシート'!T13/'3. データシート'!T$7</f>
        <v>0.9855313180526335</v>
      </c>
      <c r="U13" s="254">
        <f>'3. データシート'!U13/'3. データシート'!U$7</f>
        <v>0.98251904975347382</v>
      </c>
      <c r="V13" s="256">
        <f>'3. データシート'!V13/'3. データシート'!V$7</f>
        <v>0.98966949744494692</v>
      </c>
      <c r="W13" s="254">
        <f>'3. データシート'!W13/'3. データシート'!W$7</f>
        <v>0.99283789271606304</v>
      </c>
      <c r="X13" s="260">
        <f>'3. データシート'!X13/'3. データシート'!X$7</f>
        <v>0.98770446810846413</v>
      </c>
      <c r="Y13" s="254">
        <f>'3. データシート'!Y13/'3. データシート'!Y$7</f>
        <v>0.91297275315168769</v>
      </c>
      <c r="Z13" s="256">
        <f>'3. データシート'!Z13/'3. データシート'!Z$7</f>
        <v>0.97829371660217435</v>
      </c>
      <c r="AA13" s="254">
        <f>'3. データシート'!AA13/'3. データシート'!AA$7</f>
        <v>0.79173705471905986</v>
      </c>
      <c r="AB13" s="260">
        <f>'3. データシート'!AB13/'3. データシート'!AB$7</f>
        <v>0.35099919478808289</v>
      </c>
      <c r="AC13" s="254">
        <f>'3. データシート'!AC13/'3. データシート'!AC$7</f>
        <v>0.18911195779601406</v>
      </c>
      <c r="AD13" s="256">
        <f>'3. データシート'!AD13/'3. データシート'!AD$7</f>
        <v>0.98611621244398739</v>
      </c>
      <c r="AE13" s="254">
        <f>'3. データシート'!AE13/'3. データシート'!AE$7</f>
        <v>0.98692667250949462</v>
      </c>
      <c r="AF13" s="260">
        <f>'3. データシート'!AF13/'3. データシート'!AF$7</f>
        <v>0.75722103432029864</v>
      </c>
      <c r="AG13" s="254">
        <f>'3. データシート'!AG13/'3. データシート'!AG$7</f>
        <v>0.27781847483700828</v>
      </c>
      <c r="AH13" s="256">
        <f>'3. データシート'!AH13/'3. データシート'!AH$7</f>
        <v>0.99062557667466322</v>
      </c>
      <c r="AI13" s="254">
        <f>'3. データシート'!AI13/'3. データシート'!AI$7</f>
        <v>0.98644079988490863</v>
      </c>
      <c r="AJ13" s="260">
        <f>'3. データシート'!AJ13/'3. データシート'!AJ$7</f>
        <v>0.98425338068079915</v>
      </c>
      <c r="AK13" s="254">
        <f>'3. データシート'!AK13/'3. データシート'!AK$7</f>
        <v>0.91550016446767302</v>
      </c>
      <c r="AL13" s="256">
        <f>'3. データシート'!AL13/'3. データシート'!AL$7</f>
        <v>0.97481617647058827</v>
      </c>
      <c r="AM13" s="254">
        <f>'3. データシート'!AM13/'3. データシート'!AM$7</f>
        <v>0.78174042260157295</v>
      </c>
      <c r="AN13" s="260">
        <f>'3. データシート'!AN13/'3. データシート'!AN$7</f>
        <v>0.33420948403125339</v>
      </c>
      <c r="AO13" s="254">
        <f>'3. データシート'!AO13/'3. データシート'!AO$7</f>
        <v>0.18417799752781211</v>
      </c>
      <c r="AP13" s="256">
        <f>'3. データシート'!AP13/'3. データシート'!AP$7</f>
        <v>0.98034942562700844</v>
      </c>
      <c r="AQ13" s="254">
        <f>'3. データシート'!AQ13/'3. データシート'!AQ$7</f>
        <v>0.97769114143383151</v>
      </c>
      <c r="AR13" s="260">
        <f>'3. データシート'!AR13/'3. データシート'!AR$7</f>
        <v>0.74582896022583334</v>
      </c>
      <c r="AS13" s="254">
        <f>'3. データシート'!AS13/'3. データシート'!AS$7</f>
        <v>0.2687678872826007</v>
      </c>
      <c r="AT13" s="256">
        <f>'3. データシート'!AT13/'3. データシート'!AT$7</f>
        <v>0.1616997993799015</v>
      </c>
      <c r="AU13" s="254">
        <f>'3. データシート'!AU13/'3. データシート'!AU$7</f>
        <v>0.15894063926940638</v>
      </c>
      <c r="AV13" s="260">
        <f>'3. データシート'!AV13/'3. データシート'!AV$7</f>
        <v>0.1572177227251072</v>
      </c>
      <c r="AW13" s="254">
        <f>'3. データシート'!AW13/'3. データシート'!AW$7</f>
        <v>0.14557813238341027</v>
      </c>
      <c r="AX13" s="256">
        <f>'3. データシート'!AX13/'3. データシート'!AX$7</f>
        <v>0.16219863588284641</v>
      </c>
      <c r="AY13" s="254">
        <f>'3. データシート'!AY13/'3. データシート'!AY$7</f>
        <v>0.1544774230866563</v>
      </c>
      <c r="AZ13" s="260">
        <f>'3. データシート'!AZ13/'3. データシート'!AZ$7</f>
        <v>0.15091089036325647</v>
      </c>
      <c r="BA13" s="254">
        <f>'3. データシート'!BA13/'3. データシート'!BA$7</f>
        <v>0.14457875457875458</v>
      </c>
      <c r="BB13" s="256">
        <f>'3. データシート'!BB13/'3. データシート'!BB$7</f>
        <v>0.15735482689137203</v>
      </c>
      <c r="BC13" s="254">
        <f>'3. データシート'!BC13/'3. データシート'!BC$7</f>
        <v>0.15130689087918114</v>
      </c>
      <c r="BD13" s="260">
        <f>'3. データシート'!BD13/'3. データシート'!BD$7</f>
        <v>0.14840692102278963</v>
      </c>
      <c r="BE13" s="254">
        <f>'3. データシート'!BE13/'3. データシート'!BE$7</f>
        <v>0.13547460311613688</v>
      </c>
      <c r="BF13" s="256">
        <f>'3. データシート'!BF13/'3. データシート'!BF$7</f>
        <v>0.14352038018643759</v>
      </c>
      <c r="BG13" s="254">
        <f>'3. データシート'!BG13/'3. データシート'!BG$7</f>
        <v>0.13816555135292405</v>
      </c>
      <c r="BH13" s="260">
        <f>'3. データシート'!BH13/'3. データシート'!BH$7</f>
        <v>0.13815862657124847</v>
      </c>
      <c r="BI13" s="274">
        <f>'3. データシート'!BI13/'3. データシート'!BI$7</f>
        <v>0.12704027117644892</v>
      </c>
    </row>
    <row r="14" spans="1:61" x14ac:dyDescent="0.15">
      <c r="A14" s="6">
        <v>14</v>
      </c>
      <c r="B14" s="256">
        <f>'3. データシート'!B14/'3. データシート'!B$7</f>
        <v>9.9776237115292904E-2</v>
      </c>
      <c r="C14" s="260">
        <f>'3. データシート'!C14/'3. データシート'!C$7</f>
        <v>8.0198670659557367E-2</v>
      </c>
      <c r="D14" s="260">
        <f>'3. データシート'!D14/'3. データシート'!D$7</f>
        <v>8.2985386221294366E-2</v>
      </c>
      <c r="E14" s="254">
        <f>'3. データシート'!E14/'3. データシート'!E$7</f>
        <v>6.9530640306217251E-2</v>
      </c>
      <c r="F14" s="256">
        <f>'3. データシート'!F14/'3. データシート'!F$7</f>
        <v>0.63466384253003694</v>
      </c>
      <c r="G14" s="260">
        <f>'3. データシート'!G14/'3. データシート'!G$7</f>
        <v>0.62163045847562304</v>
      </c>
      <c r="H14" s="260">
        <f>'3. データシート'!H14/'3. データシート'!H$7</f>
        <v>0.56618252601632102</v>
      </c>
      <c r="I14" s="254">
        <f>'3. データシート'!I14/'3. データシート'!I$7</f>
        <v>0.5672486675243521</v>
      </c>
      <c r="J14" s="256">
        <f>'3. データシート'!J14/'3. データシート'!J$7</f>
        <v>0.97507651945780494</v>
      </c>
      <c r="K14" s="260">
        <f>'3. データシート'!K14/'3. データシート'!K$7</f>
        <v>0.97275442558461422</v>
      </c>
      <c r="L14" s="260">
        <f>'3. データシート'!L14/'3. データシート'!L$7</f>
        <v>0.97130660727542684</v>
      </c>
      <c r="M14" s="254">
        <f>'3. データシート'!M14/'3. データシート'!M$7</f>
        <v>0.96479684770082896</v>
      </c>
      <c r="N14" s="256">
        <f>'3. データシート'!N14/'3. データシート'!N$7</f>
        <v>0.98834730186737241</v>
      </c>
      <c r="O14" s="260">
        <f>'3. データシート'!O14/'3. データシート'!O$7</f>
        <v>0.98422655075015586</v>
      </c>
      <c r="P14" s="260">
        <f>'3. データシート'!P14/'3. データシート'!P$7</f>
        <v>0.98222982266998771</v>
      </c>
      <c r="Q14" s="254">
        <f>'3. データシート'!Q14/'3. データシート'!Q$7</f>
        <v>0.98065706902916205</v>
      </c>
      <c r="R14" s="256">
        <f>'3. データシート'!R14/'3. データシート'!R$7</f>
        <v>0.98748988152181916</v>
      </c>
      <c r="S14" s="260">
        <f>'3. データシート'!S14/'3. データシート'!S$7</f>
        <v>0.98730807104562535</v>
      </c>
      <c r="T14" s="260">
        <f>'3. データシート'!T14/'3. データシート'!T$7</f>
        <v>0.98649097552873433</v>
      </c>
      <c r="U14" s="254">
        <f>'3. データシート'!U14/'3. データシート'!U$7</f>
        <v>0.98218287763334833</v>
      </c>
      <c r="V14" s="256">
        <f>'3. データシート'!V14/'3. データシート'!V$7</f>
        <v>0.98908128377633175</v>
      </c>
      <c r="W14" s="254">
        <f>'3. データシート'!W14/'3. データシート'!W$7</f>
        <v>0.98866614981356371</v>
      </c>
      <c r="X14" s="260">
        <f>'3. データシート'!X14/'3. データシート'!X$7</f>
        <v>0.98730193581439607</v>
      </c>
      <c r="Y14" s="254">
        <f>'3. データシート'!Y14/'3. データシート'!Y$7</f>
        <v>0.8752264409035454</v>
      </c>
      <c r="Z14" s="256">
        <f>'3. データシート'!Z14/'3. データシート'!Z$7</f>
        <v>0.97501381978993917</v>
      </c>
      <c r="AA14" s="254">
        <f>'3. データシート'!AA14/'3. データシート'!AA$7</f>
        <v>0.72596401028277635</v>
      </c>
      <c r="AB14" s="260">
        <f>'3. データシート'!AB14/'3. データシート'!AB$7</f>
        <v>0.25111631652148453</v>
      </c>
      <c r="AC14" s="254">
        <f>'3. データシート'!AC14/'3. データシート'!AC$7</f>
        <v>0.11617086752637749</v>
      </c>
      <c r="AD14" s="256">
        <f>'3. データシート'!AD14/'3. データシート'!AD$7</f>
        <v>0.98718137074854917</v>
      </c>
      <c r="AE14" s="254">
        <f>'3. データシート'!AE14/'3. データシート'!AE$7</f>
        <v>0.98491820040899791</v>
      </c>
      <c r="AF14" s="260">
        <f>'3. データシート'!AF14/'3. データシート'!AF$7</f>
        <v>0.63907512774979158</v>
      </c>
      <c r="AG14" s="254">
        <f>'3. データシート'!AG14/'3. データシート'!AG$7</f>
        <v>0.17929089443996776</v>
      </c>
      <c r="AH14" s="256">
        <f>'3. データシート'!AH14/'3. データシート'!AH$7</f>
        <v>0.98981361874884666</v>
      </c>
      <c r="AI14" s="254">
        <f>'3. データシート'!AI14/'3. データシート'!AI$7</f>
        <v>0.98590130916414909</v>
      </c>
      <c r="AJ14" s="260">
        <f>'3. データシート'!AJ14/'3. データシート'!AJ$7</f>
        <v>0.98461207360378777</v>
      </c>
      <c r="AK14" s="254">
        <f>'3. データシート'!AK14/'3. データシート'!AK$7</f>
        <v>0.87891524432586532</v>
      </c>
      <c r="AL14" s="256">
        <f>'3. データシート'!AL14/'3. データシート'!AL$7</f>
        <v>0.97014705882352936</v>
      </c>
      <c r="AM14" s="254">
        <f>'3. データシート'!AM14/'3. データシート'!AM$7</f>
        <v>0.71882135478960529</v>
      </c>
      <c r="AN14" s="260">
        <f>'3. データシート'!AN14/'3. データシート'!AN$7</f>
        <v>0.23645266985921579</v>
      </c>
      <c r="AO14" s="254">
        <f>'3. データシート'!AO14/'3. データシート'!AO$7</f>
        <v>0.11321166290991057</v>
      </c>
      <c r="AP14" s="256">
        <f>'3. データシート'!AP14/'3. データシート'!AP$7</f>
        <v>0.98031248845713437</v>
      </c>
      <c r="AQ14" s="254">
        <f>'3. データシート'!AQ14/'3. データシート'!AQ$7</f>
        <v>0.97689697494765726</v>
      </c>
      <c r="AR14" s="260">
        <f>'3. データシート'!AR14/'3. データシート'!AR$7</f>
        <v>0.62505881075603487</v>
      </c>
      <c r="AS14" s="254">
        <f>'3. データシート'!AS14/'3. データシート'!AS$7</f>
        <v>0.17142437807294342</v>
      </c>
      <c r="AT14" s="256">
        <f>'3. データシート'!AT14/'3. データシート'!AT$7</f>
        <v>9.5130403064016045E-2</v>
      </c>
      <c r="AU14" s="254">
        <f>'3. データシート'!AU14/'3. データシート'!AU$7</f>
        <v>9.3662100456621003E-2</v>
      </c>
      <c r="AV14" s="260">
        <f>'3. データシート'!AV14/'3. データシート'!AV$7</f>
        <v>9.2974676585920041E-2</v>
      </c>
      <c r="AW14" s="254">
        <f>'3. データシート'!AW14/'3. データシート'!AW$7</f>
        <v>8.5856566464323367E-2</v>
      </c>
      <c r="AX14" s="256">
        <f>'3. データシート'!AX14/'3. データシート'!AX$7</f>
        <v>9.5852937958201115E-2</v>
      </c>
      <c r="AY14" s="254">
        <f>'3. データシート'!AY14/'3. データシート'!AY$7</f>
        <v>9.0849933118831563E-2</v>
      </c>
      <c r="AZ14" s="260">
        <f>'3. データシート'!AZ14/'3. データシート'!AZ$7</f>
        <v>8.8669770169715181E-2</v>
      </c>
      <c r="BA14" s="254">
        <f>'3. データシート'!BA14/'3. データシート'!BA$7</f>
        <v>8.542124542124542E-2</v>
      </c>
      <c r="BB14" s="256">
        <f>'3. データシート'!BB14/'3. データシート'!BB$7</f>
        <v>9.2727605788605977E-2</v>
      </c>
      <c r="BC14" s="254">
        <f>'3. データシート'!BC14/'3. データシート'!BC$7</f>
        <v>8.8503015902028886E-2</v>
      </c>
      <c r="BD14" s="260">
        <f>'3. データシート'!BD14/'3. データシート'!BD$7</f>
        <v>8.7463876797015033E-2</v>
      </c>
      <c r="BE14" s="254">
        <f>'3. データシート'!BE14/'3. データシート'!BE$7</f>
        <v>7.9892445393937167E-2</v>
      </c>
      <c r="BF14" s="256">
        <f>'3. データシート'!BF14/'3. データシート'!BF$7</f>
        <v>8.3129226832388964E-2</v>
      </c>
      <c r="BG14" s="254">
        <f>'3. データシート'!BG14/'3. データシート'!BG$7</f>
        <v>8.0375327320337503E-2</v>
      </c>
      <c r="BH14" s="260">
        <f>'3. データシート'!BH14/'3. データシート'!BH$7</f>
        <v>8.1018947680670403E-2</v>
      </c>
      <c r="BI14" s="274">
        <f>'3. データシート'!BI14/'3. データシート'!BI$7</f>
        <v>7.4352455694336975E-2</v>
      </c>
    </row>
    <row r="15" spans="1:61" x14ac:dyDescent="0.15">
      <c r="A15" s="6">
        <v>16</v>
      </c>
      <c r="B15" s="256">
        <f>'3. データシート'!B15/'3. データシート'!B$7</f>
        <v>6.0342613990682657E-2</v>
      </c>
      <c r="C15" s="260">
        <f>'3. データシート'!C15/'3. データシート'!C$7</f>
        <v>5.079979548608575E-2</v>
      </c>
      <c r="D15" s="260">
        <f>'3. データシート'!D15/'3. データシート'!D$7</f>
        <v>5.2713987473903968E-2</v>
      </c>
      <c r="E15" s="254">
        <f>'3. データシート'!E15/'3. データシート'!E$7</f>
        <v>4.6118399048645432E-2</v>
      </c>
      <c r="F15" s="256">
        <f>'3. データシート'!F15/'3. データシート'!F$7</f>
        <v>0.4360004382280977</v>
      </c>
      <c r="G15" s="260">
        <f>'3. データシート'!G15/'3. データシート'!G$7</f>
        <v>0.42359950592167406</v>
      </c>
      <c r="H15" s="260">
        <f>'3. データシート'!H15/'3. データシート'!H$7</f>
        <v>0.37920191659803848</v>
      </c>
      <c r="I15" s="254">
        <f>'3. データシート'!I15/'3. データシート'!I$7</f>
        <v>0.3803344973350487</v>
      </c>
      <c r="J15" s="256">
        <f>'3. データシート'!J15/'3. データシート'!J$7</f>
        <v>0.95693047660690866</v>
      </c>
      <c r="K15" s="260">
        <f>'3. データシート'!K15/'3. データシート'!K$7</f>
        <v>0.95086326218401696</v>
      </c>
      <c r="L15" s="260">
        <f>'3. データシート'!L15/'3. データシート'!L$7</f>
        <v>0.94131403118040091</v>
      </c>
      <c r="M15" s="254">
        <f>'3. データシート'!M15/'3. データシート'!M$7</f>
        <v>0.93301364261551611</v>
      </c>
      <c r="N15" s="256">
        <f>'3. データシート'!N15/'3. データシート'!N$7</f>
        <v>0.9856638729598588</v>
      </c>
      <c r="O15" s="260">
        <f>'3. データシート'!O15/'3. データシート'!O$7</f>
        <v>0.98551043615421297</v>
      </c>
      <c r="P15" s="260">
        <f>'3. データシート'!P15/'3. データシート'!P$7</f>
        <v>0.98241570318599203</v>
      </c>
      <c r="Q15" s="254">
        <f>'3. データシート'!Q15/'3. データシート'!Q$7</f>
        <v>0.98084163898117382</v>
      </c>
      <c r="R15" s="256">
        <f>'3. データシート'!R15/'3. データシート'!R$7</f>
        <v>0.98966075502244466</v>
      </c>
      <c r="S15" s="260">
        <f>'3. データシート'!S15/'3. データシート'!S$7</f>
        <v>0.98752689740690758</v>
      </c>
      <c r="T15" s="260">
        <f>'3. データシート'!T15/'3. データシート'!T$7</f>
        <v>0.9846085704794596</v>
      </c>
      <c r="U15" s="254">
        <f>'3. データシート'!U15/'3. データシート'!U$7</f>
        <v>0.98322874645151648</v>
      </c>
      <c r="V15" s="256">
        <f>'3. データシート'!V15/'3. データシート'!V$7</f>
        <v>0.99066210801073495</v>
      </c>
      <c r="W15" s="254">
        <f>'3. データシート'!W15/'3. データシート'!W$7</f>
        <v>0.98995828257097496</v>
      </c>
      <c r="X15" s="260">
        <f>'3. データシート'!X15/'3. データシート'!X$7</f>
        <v>0.98708237274490429</v>
      </c>
      <c r="Y15" s="254">
        <f>'3. データシート'!Y15/'3. データシート'!Y$7</f>
        <v>0.81692484010499467</v>
      </c>
      <c r="Z15" s="256">
        <f>'3. データシート'!Z15/'3. データシート'!Z$7</f>
        <v>0.96790123456790123</v>
      </c>
      <c r="AA15" s="254">
        <f>'3. データシート'!AA15/'3. データシート'!AA$7</f>
        <v>0.65714285714285714</v>
      </c>
      <c r="AB15" s="260">
        <f>'3. データシート'!AB15/'3. データシート'!AB$7</f>
        <v>0.17319376326769637</v>
      </c>
      <c r="AC15" s="254">
        <f>'3. データシート'!AC15/'3. データシート'!AC$7</f>
        <v>7.1512309495896834E-2</v>
      </c>
      <c r="AD15" s="256">
        <f>'3. データシート'!AD15/'3. データシート'!AD$7</f>
        <v>0.98383897744802762</v>
      </c>
      <c r="AE15" s="254">
        <f>'3. データシート'!AE15/'3. データシート'!AE$7</f>
        <v>0.98583114227286006</v>
      </c>
      <c r="AF15" s="260">
        <f>'3. データシート'!AF15/'3. データシート'!AF$7</f>
        <v>0.51179647011923313</v>
      </c>
      <c r="AG15" s="254">
        <f>'3. データシート'!AG15/'3. データシート'!AG$7</f>
        <v>0.11050472492857666</v>
      </c>
      <c r="AH15" s="256">
        <f>'3. データシート'!AH15/'3. データシート'!AH$7</f>
        <v>0.98918619671526109</v>
      </c>
      <c r="AI15" s="254">
        <f>'3. データシート'!AI15/'3. データシート'!AI$7</f>
        <v>0.98439073514602216</v>
      </c>
      <c r="AJ15" s="260">
        <f>'3. データシート'!AJ15/'3. データシート'!AJ$7</f>
        <v>0.98296208615804015</v>
      </c>
      <c r="AK15" s="254">
        <f>'3. データシート'!AK15/'3. データシート'!AK$7</f>
        <v>0.81963378531486419</v>
      </c>
      <c r="AL15" s="256">
        <f>'3. データシート'!AL15/'3. データシート'!AL$7</f>
        <v>0.96338235294117647</v>
      </c>
      <c r="AM15" s="254">
        <f>'3. データシート'!AM15/'3. データシート'!AM$7</f>
        <v>0.65003080714725814</v>
      </c>
      <c r="AN15" s="260">
        <f>'3. データシート'!AN15/'3. データシート'!AN$7</f>
        <v>0.16101969538760666</v>
      </c>
      <c r="AO15" s="254">
        <f>'3. データシート'!AO15/'3. データシート'!AO$7</f>
        <v>7.056642187159165E-2</v>
      </c>
      <c r="AP15" s="256">
        <f>'3. データシート'!AP15/'3. データシート'!AP$7</f>
        <v>0.97776382373582538</v>
      </c>
      <c r="AQ15" s="254">
        <f>'3. データシート'!AQ15/'3. データシート'!AQ$7</f>
        <v>0.97736625514403297</v>
      </c>
      <c r="AR15" s="260">
        <f>'3. データシート'!AR15/'3. データシート'!AR$7</f>
        <v>0.49911331475516629</v>
      </c>
      <c r="AS15" s="254">
        <f>'3. データシート'!AS15/'3. データシート'!AS$7</f>
        <v>0.10567256182578703</v>
      </c>
      <c r="AT15" s="256">
        <f>'3. データシート'!AT15/'3. データシート'!AT$7</f>
        <v>5.9091738099580522E-2</v>
      </c>
      <c r="AU15" s="254">
        <f>'3. データシート'!AU15/'3. データシート'!AU$7</f>
        <v>5.7680365296803655E-2</v>
      </c>
      <c r="AV15" s="260">
        <f>'3. データシート'!AV15/'3. データシート'!AV$7</f>
        <v>5.7646498332539306E-2</v>
      </c>
      <c r="AW15" s="254">
        <f>'3. データシート'!AW15/'3. データシート'!AW$7</f>
        <v>5.3687615862745813E-2</v>
      </c>
      <c r="AX15" s="256">
        <f>'3. データシート'!AX15/'3. データシート'!AX$7</f>
        <v>5.8722690301637667E-2</v>
      </c>
      <c r="AY15" s="254">
        <f>'3. データシート'!AY15/'3. データシート'!AY$7</f>
        <v>5.574635768771917E-2</v>
      </c>
      <c r="AZ15" s="260">
        <f>'3. データシート'!AZ15/'3. データシート'!AZ$7</f>
        <v>5.549649939518346E-2</v>
      </c>
      <c r="BA15" s="254">
        <f>'3. データシート'!BA15/'3. データシート'!BA$7</f>
        <v>5.3553113553113554E-2</v>
      </c>
      <c r="BB15" s="256">
        <f>'3. データシート'!BB15/'3. データシート'!BB$7</f>
        <v>5.7409782011357394E-2</v>
      </c>
      <c r="BC15" s="254">
        <f>'3. データシート'!BC15/'3. データシート'!BC$7</f>
        <v>5.4944251507951014E-2</v>
      </c>
      <c r="BD15" s="260">
        <f>'3. データシート'!BD15/'3. データシート'!BD$7</f>
        <v>5.4395142115082125E-2</v>
      </c>
      <c r="BE15" s="254">
        <f>'3. データシート'!BE15/'3. データシート'!BE$7</f>
        <v>5.1346274264245463E-2</v>
      </c>
      <c r="BF15" s="256">
        <f>'3. データシート'!BF15/'3. データシート'!BF$7</f>
        <v>5.1800402120270518E-2</v>
      </c>
      <c r="BG15" s="254">
        <f>'3. データシート'!BG15/'3. データシート'!BG$7</f>
        <v>5.0880128018620893E-2</v>
      </c>
      <c r="BH15" s="260">
        <f>'3. データシート'!BH15/'3. データシート'!BH$7</f>
        <v>5.1429418962512512E-2</v>
      </c>
      <c r="BI15" s="274">
        <f>'3. データシート'!BI15/'3. データシート'!BI$7</f>
        <v>4.7971703327069744E-2</v>
      </c>
    </row>
    <row r="16" spans="1:61" x14ac:dyDescent="0.15">
      <c r="A16" s="6">
        <v>18</v>
      </c>
      <c r="B16" s="256">
        <f>'3. データシート'!B16/'3. データシート'!B$7</f>
        <v>4.2148123693188072E-2</v>
      </c>
      <c r="C16" s="260">
        <f>'3. データシート'!C16/'3. データシート'!C$7</f>
        <v>3.8675041998393105E-2</v>
      </c>
      <c r="D16" s="260">
        <f>'3. データシート'!D16/'3. データシート'!D$7</f>
        <v>3.9740530867879507E-2</v>
      </c>
      <c r="E16" s="254">
        <f>'3. データシート'!E16/'3. データシート'!E$7</f>
        <v>3.6976476271879298E-2</v>
      </c>
      <c r="F16" s="256">
        <f>'3. データシート'!F16/'3. データシート'!F$7</f>
        <v>0.27213964868714163</v>
      </c>
      <c r="G16" s="260">
        <f>'3. データシート'!G16/'3. データシート'!G$7</f>
        <v>0.26284240354573857</v>
      </c>
      <c r="H16" s="260">
        <f>'3. データシート'!H16/'3. データシート'!H$7</f>
        <v>0.23201317661151455</v>
      </c>
      <c r="I16" s="254">
        <f>'3. データシート'!I16/'3. データシート'!I$7</f>
        <v>0.23282484837346076</v>
      </c>
      <c r="J16" s="256">
        <f>'3. データシート'!J16/'3. データシート'!J$7</f>
        <v>0.84222416557353152</v>
      </c>
      <c r="K16" s="260">
        <f>'3. データシート'!K16/'3. データシート'!K$7</f>
        <v>0.82497996648940042</v>
      </c>
      <c r="L16" s="260">
        <f>'3. データシート'!L16/'3. データシート'!L$7</f>
        <v>0.7871566443949517</v>
      </c>
      <c r="M16" s="254">
        <f>'3. データシート'!M16/'3. データシート'!M$7</f>
        <v>0.77580759079588124</v>
      </c>
      <c r="N16" s="256">
        <f>'3. データシート'!N16/'3. データシート'!N$7</f>
        <v>0.98639905896191737</v>
      </c>
      <c r="O16" s="260">
        <f>'3. データシート'!O16/'3. データシート'!O$7</f>
        <v>0.98327280730714206</v>
      </c>
      <c r="P16" s="260">
        <f>'3. データシート'!P16/'3. データシート'!P$7</f>
        <v>0.97977619985873077</v>
      </c>
      <c r="Q16" s="254">
        <f>'3. データシート'!Q16/'3. データシート'!Q$7</f>
        <v>0.98062015503875966</v>
      </c>
      <c r="R16" s="256">
        <f>'3. データシート'!R16/'3. データシート'!R$7</f>
        <v>0.98943998822577084</v>
      </c>
      <c r="S16" s="260">
        <f>'3. データシート'!S16/'3. データシート'!S$7</f>
        <v>0.99026222692293664</v>
      </c>
      <c r="T16" s="260">
        <f>'3. データシート'!T16/'3. データシート'!T$7</f>
        <v>0.98608496659653788</v>
      </c>
      <c r="U16" s="254">
        <f>'3. データシート'!U16/'3. データシート'!U$7</f>
        <v>0.98266845958464066</v>
      </c>
      <c r="V16" s="256">
        <f>'3. データシート'!V16/'3. データシート'!V$7</f>
        <v>0.9879416197933899</v>
      </c>
      <c r="W16" s="254">
        <f>'3. データシート'!W16/'3. データシート'!W$7</f>
        <v>0.99113966109203677</v>
      </c>
      <c r="X16" s="260">
        <f>'3. データシート'!X16/'3. データシート'!X$7</f>
        <v>0.98847293885168519</v>
      </c>
      <c r="Y16" s="254">
        <f>'3. データシート'!Y16/'3. データシート'!Y$7</f>
        <v>0.73584975414987619</v>
      </c>
      <c r="Z16" s="256">
        <f>'3. データシート'!Z16/'3. データシート'!Z$7</f>
        <v>0.96137829371660222</v>
      </c>
      <c r="AA16" s="254">
        <f>'3. データシート'!AA16/'3. データシート'!AA$7</f>
        <v>0.5872199779654792</v>
      </c>
      <c r="AB16" s="260">
        <f>'3. データシート'!AB16/'3. データシート'!AB$7</f>
        <v>0.11620671985945392</v>
      </c>
      <c r="AC16" s="254">
        <f>'3. データシート'!AC16/'3. データシート'!AC$7</f>
        <v>4.8395369284876907E-2</v>
      </c>
      <c r="AD16" s="256">
        <f>'3. データシート'!AD16/'3. データシート'!AD$7</f>
        <v>0.98398589583486373</v>
      </c>
      <c r="AE16" s="254">
        <f>'3. データシート'!AE16/'3. データシート'!AE$7</f>
        <v>0.97998831434414257</v>
      </c>
      <c r="AF16" s="260">
        <f>'3. データシート'!AF16/'3. データシート'!AF$7</f>
        <v>0.39517268872540134</v>
      </c>
      <c r="AG16" s="254">
        <f>'3. データシート'!AG16/'3. データシート'!AG$7</f>
        <v>6.9115815691158156E-2</v>
      </c>
      <c r="AH16" s="256">
        <f>'3. データシート'!AH16/'3. データシート'!AH$7</f>
        <v>0.98844805314633699</v>
      </c>
      <c r="AI16" s="254">
        <f>'3. データシート'!AI16/'3. データシート'!AI$7</f>
        <v>0.98446266724212339</v>
      </c>
      <c r="AJ16" s="260">
        <f>'3. データシート'!AJ16/'3. データシート'!AJ$7</f>
        <v>0.98199361526597084</v>
      </c>
      <c r="AK16" s="254">
        <f>'3. データシート'!AK16/'3. データシート'!AK$7</f>
        <v>0.73805781952414018</v>
      </c>
      <c r="AL16" s="256">
        <f>'3. データシート'!AL16/'3. データシート'!AL$7</f>
        <v>0.95654411764705882</v>
      </c>
      <c r="AM16" s="254">
        <f>'3. データシート'!AM16/'3. データシート'!AM$7</f>
        <v>0.57776086404987137</v>
      </c>
      <c r="AN16" s="260">
        <f>'3. データシート'!AN16/'3. データシート'!AN$7</f>
        <v>0.10719043675512188</v>
      </c>
      <c r="AO16" s="254">
        <f>'3. データシート'!AO16/'3. データシート'!AO$7</f>
        <v>4.8353086599287429E-2</v>
      </c>
      <c r="AP16" s="256">
        <f>'3. データシート'!AP16/'3. データシート'!AP$7</f>
        <v>0.97979536807889778</v>
      </c>
      <c r="AQ16" s="254">
        <f>'3. データシート'!AQ16/'3. データシート'!AQ$7</f>
        <v>0.97437008158255722</v>
      </c>
      <c r="AR16" s="260">
        <f>'3. データシート'!AR16/'3. データシート'!AR$7</f>
        <v>0.38272230465781187</v>
      </c>
      <c r="AS16" s="254">
        <f>'3. データシート'!AS16/'3. データシート'!AS$7</f>
        <v>6.5641740661921189E-2</v>
      </c>
      <c r="AT16" s="256">
        <f>'3. データシート'!AT16/'3. データシート'!AT$7</f>
        <v>4.2130220682108338E-2</v>
      </c>
      <c r="AU16" s="254">
        <f>'3. データシート'!AU16/'3. データシート'!AU$7</f>
        <v>4.1497716894977166E-2</v>
      </c>
      <c r="AV16" s="260">
        <f>'3. データシート'!AV16/'3. データシート'!AV$7</f>
        <v>4.1448308718437354E-2</v>
      </c>
      <c r="AW16" s="254">
        <f>'3. データシート'!AW16/'3. データシート'!AW$7</f>
        <v>3.9329722656391987E-2</v>
      </c>
      <c r="AX16" s="256">
        <f>'3. データシート'!AX16/'3. データシート'!AX$7</f>
        <v>4.1871831345515559E-2</v>
      </c>
      <c r="AY16" s="254">
        <f>'3. データシート'!AY16/'3. データシート'!AY$7</f>
        <v>4.0237157008061894E-2</v>
      </c>
      <c r="AZ16" s="260">
        <f>'3. データシート'!AZ16/'3. データシート'!AZ$7</f>
        <v>4.0101169311975368E-2</v>
      </c>
      <c r="BA16" s="254">
        <f>'3. データシート'!BA16/'3. データシート'!BA$7</f>
        <v>3.9560439560439559E-2</v>
      </c>
      <c r="BB16" s="256">
        <f>'3. データシート'!BB16/'3. データシート'!BB$7</f>
        <v>4.1582707455577947E-2</v>
      </c>
      <c r="BC16" s="254">
        <f>'3. データシート'!BC16/'3. データシート'!BC$7</f>
        <v>3.9883019557667702E-2</v>
      </c>
      <c r="BD16" s="260">
        <f>'3. データシート'!BD16/'3. データシート'!BD$7</f>
        <v>3.9580056333906426E-2</v>
      </c>
      <c r="BE16" s="254">
        <f>'3. データシート'!BE16/'3. データシート'!BE$7</f>
        <v>3.8638623890382702E-2</v>
      </c>
      <c r="BF16" s="256">
        <f>'3. データシート'!BF16/'3. データシート'!BF$7</f>
        <v>3.8347651252056296E-2</v>
      </c>
      <c r="BG16" s="254">
        <f>'3. データシート'!BG16/'3. データシート'!BG$7</f>
        <v>3.8151003782368346E-2</v>
      </c>
      <c r="BH16" s="260">
        <f>'3. データシート'!BH16/'3. データシート'!BH$7</f>
        <v>3.8970670028551299E-2</v>
      </c>
      <c r="BI16" s="274">
        <f>'3. データシート'!BI16/'3. データシート'!BI$7</f>
        <v>3.7139383220957223E-2</v>
      </c>
    </row>
    <row r="17" spans="1:61" x14ac:dyDescent="0.15">
      <c r="A17" s="6">
        <v>20</v>
      </c>
      <c r="B17" s="256">
        <f>'3. データシート'!B17/'3. データシート'!B$7</f>
        <v>3.5802061553134513E-2</v>
      </c>
      <c r="C17" s="260">
        <f>'3. データシート'!C17/'3. データシート'!C$7</f>
        <v>3.4329121320575563E-2</v>
      </c>
      <c r="D17" s="260">
        <f>'3. データシート'!D17/'3. データシート'!D$7</f>
        <v>3.4894124664479567E-2</v>
      </c>
      <c r="E17" s="254">
        <f>'3. データシート'!E17/'3. データシート'!E$7</f>
        <v>3.4152142405886508E-2</v>
      </c>
      <c r="F17" s="256">
        <f>'3. データシート'!F17/'3. データシート'!F$7</f>
        <v>0.15505970857831503</v>
      </c>
      <c r="G17" s="260">
        <f>'3. データシート'!G17/'3. データシート'!G$7</f>
        <v>0.14873210782532878</v>
      </c>
      <c r="H17" s="260">
        <f>'3. データシート'!H17/'3. データシート'!H$7</f>
        <v>0.13157894736842105</v>
      </c>
      <c r="I17" s="254">
        <f>'3. データシート'!I17/'3. データシート'!I$7</f>
        <v>0.13185076272743981</v>
      </c>
      <c r="J17" s="256">
        <f>'3. データシート'!J17/'3. データシート'!J$7</f>
        <v>0.62345139192537535</v>
      </c>
      <c r="K17" s="260">
        <f>'3. データシート'!K17/'3. データシート'!K$7</f>
        <v>0.60238945144605527</v>
      </c>
      <c r="L17" s="260">
        <f>'3. データシート'!L17/'3. データシート'!L$7</f>
        <v>0.56726057906458793</v>
      </c>
      <c r="M17" s="254">
        <f>'3. データシート'!M17/'3. データシート'!M$7</f>
        <v>0.55559272889483657</v>
      </c>
      <c r="N17" s="256">
        <f>'3. データシート'!N17/'3. データシート'!N$7</f>
        <v>0.98397294515512423</v>
      </c>
      <c r="O17" s="260">
        <f>'3. データシート'!O17/'3. データシート'!O$7</f>
        <v>0.98220901654378046</v>
      </c>
      <c r="P17" s="260">
        <f>'3. データシート'!P17/'3. データシート'!P$7</f>
        <v>0.97802892300829025</v>
      </c>
      <c r="Q17" s="254">
        <f>'3. データシート'!Q17/'3. データシート'!Q$7</f>
        <v>0.97903285345145807</v>
      </c>
      <c r="R17" s="256">
        <f>'3. データシート'!R17/'3. データシート'!R$7</f>
        <v>0.98932960482743393</v>
      </c>
      <c r="S17" s="260">
        <f>'3. データシート'!S17/'3. データシート'!S$7</f>
        <v>0.98909515299609763</v>
      </c>
      <c r="T17" s="260">
        <f>'3. データシート'!T17/'3. データシート'!T$7</f>
        <v>0.9856420477614144</v>
      </c>
      <c r="U17" s="254">
        <f>'3. データシート'!U17/'3. データシート'!U$7</f>
        <v>0.98068877932167942</v>
      </c>
      <c r="V17" s="256">
        <f>'3. データシート'!V17/'3. データシート'!V$7</f>
        <v>0.98647108562185215</v>
      </c>
      <c r="W17" s="254">
        <f>'3. データシート'!W17/'3. データシート'!W$7</f>
        <v>0.99062280798907221</v>
      </c>
      <c r="X17" s="260">
        <f>'3. データシート'!X17/'3. データシート'!X$7</f>
        <v>0.98763128041863357</v>
      </c>
      <c r="Y17" s="254">
        <f>'3. データシート'!Y17/'3. データシート'!Y$7</f>
        <v>0.63155754371695816</v>
      </c>
      <c r="Z17" s="256">
        <f>'3. データシート'!Z17/'3. データシート'!Z$7</f>
        <v>0.94895890915791414</v>
      </c>
      <c r="AA17" s="254">
        <f>'3. データシート'!AA17/'3. データシート'!AA$7</f>
        <v>0.51388174807197939</v>
      </c>
      <c r="AB17" s="260">
        <f>'3. データシート'!AB17/'3. データシート'!AB$7</f>
        <v>7.8215357587292297E-2</v>
      </c>
      <c r="AC17" s="254">
        <f>'3. データシート'!AC17/'3. データシート'!AC$7</f>
        <v>3.8210726846424382E-2</v>
      </c>
      <c r="AD17" s="256">
        <f>'3. データシート'!AD17/'3. データシート'!AD$7</f>
        <v>0.98501432454271654</v>
      </c>
      <c r="AE17" s="254">
        <f>'3. データシート'!AE17/'3. データシート'!AE$7</f>
        <v>0.97626351153958513</v>
      </c>
      <c r="AF17" s="260">
        <f>'3. データシート'!AF17/'3. データシート'!AF$7</f>
        <v>0.29039973906425542</v>
      </c>
      <c r="AG17" s="254">
        <f>'3. データシート'!AG17/'3. データシート'!AG$7</f>
        <v>4.7688814006299908E-2</v>
      </c>
      <c r="AH17" s="256">
        <f>'3. データシート'!AH17/'3. データシート'!AH$7</f>
        <v>0.98896475364458392</v>
      </c>
      <c r="AI17" s="254">
        <f>'3. データシート'!AI17/'3. データシート'!AI$7</f>
        <v>0.98482232772262979</v>
      </c>
      <c r="AJ17" s="260">
        <f>'3. データシート'!AJ17/'3. データシート'!AJ$7</f>
        <v>0.98055884357401624</v>
      </c>
      <c r="AK17" s="254">
        <f>'3. データシート'!AK17/'3. データシート'!AK$7</f>
        <v>0.63740360366945648</v>
      </c>
      <c r="AL17" s="256">
        <f>'3. データシート'!AL17/'3. データシート'!AL$7</f>
        <v>0.94691176470588234</v>
      </c>
      <c r="AM17" s="254">
        <f>'3. データシート'!AM17/'3. データシート'!AM$7</f>
        <v>0.50607082019499117</v>
      </c>
      <c r="AN17" s="260">
        <f>'3. データシート'!AN17/'3. データシート'!AN$7</f>
        <v>7.2732509991718569E-2</v>
      </c>
      <c r="AO17" s="254">
        <f>'3. データシート'!AO17/'3. データシート'!AO$7</f>
        <v>3.8282556533120043E-2</v>
      </c>
      <c r="AP17" s="256">
        <f>'3. データシート'!AP17/'3. データシート'!AP$7</f>
        <v>0.98068186015587488</v>
      </c>
      <c r="AQ17" s="254">
        <f>'3. データシート'!AQ17/'3. データシート'!AQ$7</f>
        <v>0.96747527254349863</v>
      </c>
      <c r="AR17" s="260">
        <f>'3. データシート'!AR17/'3. データシート'!AR$7</f>
        <v>0.27968586008468749</v>
      </c>
      <c r="AS17" s="254">
        <f>'3. データシート'!AS17/'3. データシート'!AS$7</f>
        <v>4.5424524840390404E-2</v>
      </c>
      <c r="AT17" s="256">
        <f>'3. データシート'!AT17/'3. データシート'!AT$7</f>
        <v>3.5491519241291264E-2</v>
      </c>
      <c r="AU17" s="254">
        <f>'3. データシート'!AU17/'3. データシート'!AU$7</f>
        <v>3.4922374429223746E-2</v>
      </c>
      <c r="AV17" s="260">
        <f>'3. データシート'!AV17/'3. データシート'!AV$7</f>
        <v>3.5144940814307177E-2</v>
      </c>
      <c r="AW17" s="254">
        <f>'3. データシート'!AW17/'3. データシート'!AW$7</f>
        <v>3.3877358147650034E-2</v>
      </c>
      <c r="AX17" s="256">
        <f>'3. データシート'!AX17/'3. データシート'!AX$7</f>
        <v>3.5160666739614106E-2</v>
      </c>
      <c r="AY17" s="254">
        <f>'3. データシート'!AY17/'3. データシート'!AY$7</f>
        <v>3.4127471891833266E-2</v>
      </c>
      <c r="AZ17" s="260">
        <f>'3. データシート'!AZ17/'3. データシート'!AZ$7</f>
        <v>3.4272937209046589E-2</v>
      </c>
      <c r="BA17" s="254">
        <f>'3. データシート'!BA17/'3. データシート'!BA$7</f>
        <v>3.4285714285714287E-2</v>
      </c>
      <c r="BB17" s="256">
        <f>'3. データシート'!BB17/'3. データシート'!BB$7</f>
        <v>3.5501007510533061E-2</v>
      </c>
      <c r="BC17" s="254">
        <f>'3. データシート'!BC17/'3. データシート'!BC$7</f>
        <v>3.4216779382197041E-2</v>
      </c>
      <c r="BD17" s="260">
        <f>'3. データシート'!BD17/'3. データシート'!BD$7</f>
        <v>3.409298752606358E-2</v>
      </c>
      <c r="BE17" s="254">
        <f>'3. データシート'!BE17/'3. データシート'!BE$7</f>
        <v>3.3960735202033222E-2</v>
      </c>
      <c r="BF17" s="256">
        <f>'3. データシート'!BF17/'3. データシート'!BF$7</f>
        <v>3.3339426064704809E-2</v>
      </c>
      <c r="BG17" s="254">
        <f>'3. データシート'!BG17/'3. データシート'!BG$7</f>
        <v>3.349578120453884E-2</v>
      </c>
      <c r="BH17" s="260">
        <f>'3. データシート'!BH17/'3. データシート'!BH$7</f>
        <v>3.4187400348548336E-2</v>
      </c>
      <c r="BI17" s="274">
        <f>'3. データシート'!BI17/'3. データシート'!BI$7</f>
        <v>3.3123318963929109E-2</v>
      </c>
    </row>
    <row r="18" spans="1:61" x14ac:dyDescent="0.15">
      <c r="A18" s="6">
        <v>22</v>
      </c>
      <c r="B18" s="256">
        <f>'3. データシート'!B18/'3. データシート'!B$7</f>
        <v>3.3491067825831777E-2</v>
      </c>
      <c r="C18" s="260">
        <f>'3. データシート'!C18/'3. データシート'!C$7</f>
        <v>3.294134833102038E-2</v>
      </c>
      <c r="D18" s="260">
        <f>'3. データシート'!D18/'3. データシート'!D$7</f>
        <v>3.3067402326274975E-2</v>
      </c>
      <c r="E18" s="254">
        <f>'3. データシート'!E18/'3. データシート'!E$7</f>
        <v>3.2851462336021403E-2</v>
      </c>
      <c r="F18" s="256">
        <f>'3. データシート'!F18/'3. データシート'!F$7</f>
        <v>8.5198845999342659E-2</v>
      </c>
      <c r="G18" s="260">
        <f>'3. データシート'!G18/'3. データシート'!G$7</f>
        <v>8.1668240935842476E-2</v>
      </c>
      <c r="H18" s="260">
        <f>'3. データシート'!H18/'3. データシート'!H$7</f>
        <v>7.385640488133563E-2</v>
      </c>
      <c r="I18" s="254">
        <f>'3. データシート'!I18/'3. データシート'!I$7</f>
        <v>7.3662929608527841E-2</v>
      </c>
      <c r="J18" s="256">
        <f>'3. データシート'!J18/'3. データシート'!J$7</f>
        <v>0.40926978574551814</v>
      </c>
      <c r="K18" s="260">
        <f>'3. データシート'!K18/'3. データシート'!K$7</f>
        <v>0.39152764624462738</v>
      </c>
      <c r="L18" s="260">
        <f>'3. データシート'!L18/'3. データシート'!L$7</f>
        <v>0.36688938381588715</v>
      </c>
      <c r="M18" s="254">
        <f>'3. データシート'!M18/'3. データシート'!M$7</f>
        <v>0.35671536374112489</v>
      </c>
      <c r="N18" s="256">
        <f>'3. データシート'!N18/'3. データシート'!N$7</f>
        <v>0.98095868254668428</v>
      </c>
      <c r="O18" s="260">
        <f>'3. データシート'!O18/'3. データシート'!O$7</f>
        <v>0.97549613000256774</v>
      </c>
      <c r="P18" s="260">
        <f>'3. データシート'!P18/'3. データシート'!P$7</f>
        <v>0.97353061452098588</v>
      </c>
      <c r="Q18" s="254">
        <f>'3. データシート'!Q18/'3. データシート'!Q$7</f>
        <v>0.97139165743816902</v>
      </c>
      <c r="R18" s="256">
        <f>'3. データシート'!R18/'3. データシート'!R$7</f>
        <v>0.98829935977628969</v>
      </c>
      <c r="S18" s="260">
        <f>'3. データシート'!S18/'3. データシート'!S$7</f>
        <v>0.98770925270797627</v>
      </c>
      <c r="T18" s="260">
        <f>'3. データシート'!T18/'3. データシート'!T$7</f>
        <v>0.98239397630384229</v>
      </c>
      <c r="U18" s="254">
        <f>'3. データシート'!U18/'3. データシート'!U$7</f>
        <v>0.98229493500672349</v>
      </c>
      <c r="V18" s="256">
        <f>'3. データシート'!V18/'3. データシート'!V$7</f>
        <v>0.98786809308481305</v>
      </c>
      <c r="W18" s="254">
        <f>'3. データシート'!W18/'3. データシート'!W$7</f>
        <v>0.99106582493447037</v>
      </c>
      <c r="X18" s="260">
        <f>'3. データシート'!X18/'3. データシート'!X$7</f>
        <v>0.98686280967541262</v>
      </c>
      <c r="Y18" s="254">
        <f>'3. データシート'!Y18/'3. データシート'!Y$7</f>
        <v>0.51602647047950012</v>
      </c>
      <c r="Z18" s="256">
        <f>'3. データシート'!Z18/'3. データシート'!Z$7</f>
        <v>0.9404459185553713</v>
      </c>
      <c r="AA18" s="254">
        <f>'3. データシート'!AA18/'3. データシート'!AA$7</f>
        <v>0.44315093646713183</v>
      </c>
      <c r="AB18" s="260">
        <f>'3. データシート'!AB18/'3. データシート'!AB$7</f>
        <v>5.5486421199033749E-2</v>
      </c>
      <c r="AC18" s="254">
        <f>'3. データシート'!AC18/'3. データシート'!AC$7</f>
        <v>3.4327373974208673E-2</v>
      </c>
      <c r="AD18" s="256">
        <f>'3. データシート'!AD18/'3. データシート'!AD$7</f>
        <v>0.98574891647689711</v>
      </c>
      <c r="AE18" s="254">
        <f>'3. データシート'!AE18/'3. データシート'!AE$7</f>
        <v>0.96603856266432953</v>
      </c>
      <c r="AF18" s="260">
        <f>'3. データシート'!AF18/'3. データシート'!AF$7</f>
        <v>0.20581306853187403</v>
      </c>
      <c r="AG18" s="254">
        <f>'3. データシート'!AG18/'3. データシート'!AG$7</f>
        <v>3.8385466266207605E-2</v>
      </c>
      <c r="AH18" s="256">
        <f>'3. データシート'!AH18/'3. データシート'!AH$7</f>
        <v>0.98807898136187489</v>
      </c>
      <c r="AI18" s="254">
        <f>'3. データシート'!AI18/'3. データシート'!AI$7</f>
        <v>0.98590130916414909</v>
      </c>
      <c r="AJ18" s="260">
        <f>'3. データシート'!AJ18/'3. データシート'!AJ$7</f>
        <v>0.98199361526597084</v>
      </c>
      <c r="AK18" s="254">
        <f>'3. データシート'!AK18/'3. データシート'!AK$7</f>
        <v>0.5228610065421585</v>
      </c>
      <c r="AL18" s="256">
        <f>'3. データシート'!AL18/'3. データシート'!AL$7</f>
        <v>0.93551470588235297</v>
      </c>
      <c r="AM18" s="254">
        <f>'3. データシート'!AM18/'3. データシート'!AM$7</f>
        <v>0.43699032293139067</v>
      </c>
      <c r="AN18" s="260">
        <f>'3. データシート'!AN18/'3. データシート'!AN$7</f>
        <v>5.2136967558420046E-2</v>
      </c>
      <c r="AO18" s="254">
        <f>'3. データシート'!AO18/'3. データシート'!AO$7</f>
        <v>3.4356140478441065E-2</v>
      </c>
      <c r="AP18" s="256">
        <f>'3. データシート'!AP18/'3. データシート'!AP$7</f>
        <v>0.98012780260776422</v>
      </c>
      <c r="AQ18" s="254">
        <f>'3. データシート'!AQ18/'3. データシート'!AQ$7</f>
        <v>0.95404663923182442</v>
      </c>
      <c r="AR18" s="260">
        <f>'3. データシート'!AR18/'3. データシート'!AR$7</f>
        <v>0.19622887336687053</v>
      </c>
      <c r="AS18" s="254">
        <f>'3. データシート'!AS18/'3. データシート'!AS$7</f>
        <v>3.6801937330300141E-2</v>
      </c>
      <c r="AT18" s="256">
        <f>'3. データシート'!AT18/'3. データシート'!AT$7</f>
        <v>3.3047601677913548E-2</v>
      </c>
      <c r="AU18" s="254">
        <f>'3. データシート'!AU18/'3. データシート'!AU$7</f>
        <v>3.2621004566210046E-2</v>
      </c>
      <c r="AV18" s="260">
        <f>'3. データシート'!AV18/'3. データシート'!AV$7</f>
        <v>3.2799501594165718E-2</v>
      </c>
      <c r="AW18" s="254">
        <f>'3. データシート'!AW18/'3. データシート'!AW$7</f>
        <v>3.1950856021227873E-2</v>
      </c>
      <c r="AX18" s="256">
        <f>'3. データシート'!AX18/'3. データシート'!AX$7</f>
        <v>3.2862822336506545E-2</v>
      </c>
      <c r="AY18" s="254">
        <f>'3. データシート'!AY18/'3. データシート'!AY$7</f>
        <v>3.1849896966848631E-2</v>
      </c>
      <c r="AZ18" s="260">
        <f>'3. データシート'!AZ18/'3. データシート'!AZ$7</f>
        <v>3.2293537626919833E-2</v>
      </c>
      <c r="BA18" s="254">
        <f>'3. データシート'!BA18/'3. データシート'!BA$7</f>
        <v>3.2197802197802196E-2</v>
      </c>
      <c r="BB18" s="256">
        <f>'3. データシート'!BB18/'3. データシート'!BB$7</f>
        <v>3.3522623191060634E-2</v>
      </c>
      <c r="BC18" s="254">
        <f>'3. データシート'!BC18/'3. データシート'!BC$7</f>
        <v>3.2242734417839515E-2</v>
      </c>
      <c r="BD18" s="260">
        <f>'3. データシート'!BD18/'3. データシート'!BD$7</f>
        <v>3.2154223213959103E-2</v>
      </c>
      <c r="BE18" s="254">
        <f>'3. データシート'!BE18/'3. データシート'!BE$7</f>
        <v>3.2450550664849531E-2</v>
      </c>
      <c r="BF18" s="256">
        <f>'3. データシート'!BF18/'3. データシート'!BF$7</f>
        <v>3.1950283312008776E-2</v>
      </c>
      <c r="BG18" s="254">
        <f>'3. データシート'!BG18/'3. データシート'!BG$7</f>
        <v>3.2113762001745712E-2</v>
      </c>
      <c r="BH18" s="260">
        <f>'3. データシート'!BH18/'3. データシート'!BH$7</f>
        <v>3.2555897511958178E-2</v>
      </c>
      <c r="BI18" s="274">
        <f>'3. データシート'!BI18/'3. データシート'!BI$7</f>
        <v>3.1796912420323495E-2</v>
      </c>
    </row>
    <row r="19" spans="1:61" x14ac:dyDescent="0.15">
      <c r="A19" s="6">
        <v>24</v>
      </c>
      <c r="B19" s="256">
        <f>'3. データシート'!B19/'3. データシート'!B$7</f>
        <v>3.2757419023513444E-2</v>
      </c>
      <c r="C19" s="260">
        <f>'3. データシート'!C19/'3. データシート'!C$7</f>
        <v>3.2466583887225182E-2</v>
      </c>
      <c r="D19" s="260">
        <f>'3. データシート'!D19/'3. データシート'!D$7</f>
        <v>3.2433641515061139E-2</v>
      </c>
      <c r="E19" s="254">
        <f>'3. データシート'!E19/'3. データシート'!E$7</f>
        <v>3.2479839458917088E-2</v>
      </c>
      <c r="F19" s="256">
        <f>'3. データシート'!F19/'3. データシート'!F$7</f>
        <v>5.1564839498959208E-2</v>
      </c>
      <c r="G19" s="260">
        <f>'3. データシート'!G19/'3. データシート'!G$7</f>
        <v>4.9843784058708131E-2</v>
      </c>
      <c r="H19" s="260">
        <f>'3. データシート'!H19/'3. データシート'!H$7</f>
        <v>4.7091412742382273E-2</v>
      </c>
      <c r="I19" s="254">
        <f>'3. データシート'!I19/'3. データシート'!I$7</f>
        <v>4.6572321264473443E-2</v>
      </c>
      <c r="J19" s="256">
        <f>'3. データシート'!J19/'3. データシート'!J$7</f>
        <v>0.24180148666375165</v>
      </c>
      <c r="K19" s="260">
        <f>'3. データシート'!K19/'3. データシート'!K$7</f>
        <v>0.22947475777664456</v>
      </c>
      <c r="L19" s="260">
        <f>'3. データシート'!L19/'3. データシート'!L$7</f>
        <v>0.21581291759465479</v>
      </c>
      <c r="M19" s="254">
        <f>'3. データシート'!M19/'3. データシート'!M$7</f>
        <v>0.20742723318835732</v>
      </c>
      <c r="N19" s="256">
        <f>'3. データシート'!N19/'3. データシート'!N$7</f>
        <v>0.97129098661961477</v>
      </c>
      <c r="O19" s="260">
        <f>'3. データシート'!O19/'3. データシート'!O$7</f>
        <v>0.96793954733868892</v>
      </c>
      <c r="P19" s="260">
        <f>'3. データシート'!P19/'3. データシート'!P$7</f>
        <v>0.96691326815123235</v>
      </c>
      <c r="Q19" s="254">
        <f>'3. データシート'!Q19/'3. データシート'!Q$7</f>
        <v>0.96260612772240683</v>
      </c>
      <c r="R19" s="256">
        <f>'3. データシート'!R19/'3. データシート'!R$7</f>
        <v>0.9868275811317978</v>
      </c>
      <c r="S19" s="260">
        <f>'3. データシート'!S19/'3. データシート'!S$7</f>
        <v>0.98679747620263325</v>
      </c>
      <c r="T19" s="260">
        <f>'3. データシート'!T19/'3. データシート'!T$7</f>
        <v>0.98209869708042663</v>
      </c>
      <c r="U19" s="254">
        <f>'3. データシート'!U19/'3. データシート'!U$7</f>
        <v>0.98244434483789034</v>
      </c>
      <c r="V19" s="256">
        <f>'3. データシート'!V19/'3. データシート'!V$7</f>
        <v>0.98985331421638911</v>
      </c>
      <c r="W19" s="254">
        <f>'3. データシート'!W19/'3. データシート'!W$7</f>
        <v>0.98848155941964777</v>
      </c>
      <c r="X19" s="260">
        <f>'3. データシート'!X19/'3. データシート'!X$7</f>
        <v>0.9837889267025286</v>
      </c>
      <c r="Y19" s="254">
        <f>'3. データシート'!Y19/'3. データシート'!Y$7</f>
        <v>0.39816629080557508</v>
      </c>
      <c r="Z19" s="256">
        <f>'3. データシート'!Z19/'3. データシート'!Z$7</f>
        <v>0.92942693937718812</v>
      </c>
      <c r="AA19" s="254">
        <f>'3. データシート'!AA19/'3. データシート'!AA$7</f>
        <v>0.3755416819684172</v>
      </c>
      <c r="AB19" s="260">
        <f>'3. データシート'!AB19/'3. データシート'!AB$7</f>
        <v>4.333504135861211E-2</v>
      </c>
      <c r="AC19" s="254">
        <f>'3. データシート'!AC19/'3. データシート'!AC$7</f>
        <v>3.2678780773739743E-2</v>
      </c>
      <c r="AD19" s="256">
        <f>'3. データシート'!AD19/'3. データシート'!AD$7</f>
        <v>0.98376551825460956</v>
      </c>
      <c r="AE19" s="254">
        <f>'3. データシート'!AE19/'3. データシート'!AE$7</f>
        <v>0.95227139935728888</v>
      </c>
      <c r="AF19" s="260">
        <f>'3. データシート'!AF19/'3. データシート'!AF$7</f>
        <v>0.1405791323886493</v>
      </c>
      <c r="AG19" s="254">
        <f>'3. データシート'!AG19/'3. データシート'!AG$7</f>
        <v>3.4466339462310452E-2</v>
      </c>
      <c r="AH19" s="256">
        <f>'3. データシート'!AH19/'3. データシート'!AH$7</f>
        <v>0.98774681675585907</v>
      </c>
      <c r="AI19" s="254">
        <f>'3. データシート'!AI19/'3. データシート'!AI$7</f>
        <v>0.98554164868364269</v>
      </c>
      <c r="AJ19" s="260">
        <f>'3. データシート'!AJ19/'3. データシート'!AJ$7</f>
        <v>0.98116862154309692</v>
      </c>
      <c r="AK19" s="254">
        <f>'3. データシート'!AK19/'3. データシート'!AK$7</f>
        <v>0.40707576477467927</v>
      </c>
      <c r="AL19" s="256">
        <f>'3. データシート'!AL19/'3. データシート'!AL$7</f>
        <v>0.92452205882352945</v>
      </c>
      <c r="AM19" s="254">
        <f>'3. データシート'!AM19/'3. データシート'!AM$7</f>
        <v>0.3704831285564133</v>
      </c>
      <c r="AN19" s="260">
        <f>'3. データシート'!AN19/'3. データシート'!AN$7</f>
        <v>4.1335109638857885E-2</v>
      </c>
      <c r="AO19" s="254">
        <f>'3. データシート'!AO19/'3. データシート'!AO$7</f>
        <v>3.3083690831091396E-2</v>
      </c>
      <c r="AP19" s="256">
        <f>'3. データシート'!AP19/'3. データシート'!AP$7</f>
        <v>0.97780076090569945</v>
      </c>
      <c r="AQ19" s="254">
        <f>'3. データシート'!AQ19/'3. データシート'!AQ$7</f>
        <v>0.94188145260270018</v>
      </c>
      <c r="AR19" s="260">
        <f>'3. データシート'!AR19/'3. データシート'!AR$7</f>
        <v>0.13365422894574933</v>
      </c>
      <c r="AS19" s="254">
        <f>'3. データシート'!AS19/'3. データシート'!AS$7</f>
        <v>3.3169443017538713E-2</v>
      </c>
      <c r="AT19" s="256">
        <f>'3. データシート'!AT19/'3. データシート'!AT$7</f>
        <v>3.2281597665511579E-2</v>
      </c>
      <c r="AU19" s="254">
        <f>'3. データシート'!AU19/'3. データシート'!AU$7</f>
        <v>3.1780821917808219E-2</v>
      </c>
      <c r="AV19" s="260">
        <f>'3. データシート'!AV19/'3. データシート'!AV$7</f>
        <v>3.1993256862242095E-2</v>
      </c>
      <c r="AW19" s="254">
        <f>'3. データシート'!AW19/'3. データシート'!AW$7</f>
        <v>3.1114826796554106E-2</v>
      </c>
      <c r="AX19" s="256">
        <f>'3. データシート'!AX19/'3. データシート'!AX$7</f>
        <v>3.1878031878031877E-2</v>
      </c>
      <c r="AY19" s="254">
        <f>'3. データシート'!AY19/'3. データシート'!AY$7</f>
        <v>3.1126857308123351E-2</v>
      </c>
      <c r="AZ19" s="260">
        <f>'3. データシート'!AZ19/'3. データシート'!AZ$7</f>
        <v>3.1597082218393753E-2</v>
      </c>
      <c r="BA19" s="254">
        <f>'3. データシート'!BA19/'3. データシート'!BA$7</f>
        <v>3.1684981684981683E-2</v>
      </c>
      <c r="BB19" s="256">
        <f>'3. データシート'!BB19/'3. データシート'!BB$7</f>
        <v>3.2789888257922693E-2</v>
      </c>
      <c r="BC19" s="254">
        <f>'3. データシート'!BC19/'3. データシート'!BC$7</f>
        <v>3.1694388594406875E-2</v>
      </c>
      <c r="BD19" s="260">
        <f>'3. データシート'!BD19/'3. データシート'!BD$7</f>
        <v>3.1422614039580056E-2</v>
      </c>
      <c r="BE19" s="254">
        <f>'3. データシート'!BE19/'3. データシート'!BE$7</f>
        <v>3.1898044126855499E-2</v>
      </c>
      <c r="BF19" s="256">
        <f>'3. データシート'!BF19/'3. データシート'!BF$7</f>
        <v>3.1182599159203069E-2</v>
      </c>
      <c r="BG19" s="254">
        <f>'3. データシート'!BG19/'3. データシート'!BG$7</f>
        <v>3.1240907768402677E-2</v>
      </c>
      <c r="BH19" s="260">
        <f>'3. データシート'!BH19/'3. データシート'!BH$7</f>
        <v>3.218510141273314E-2</v>
      </c>
      <c r="BI19" s="274">
        <f>'3. データシート'!BI19/'3. データシート'!BI$7</f>
        <v>3.1391621531999557E-2</v>
      </c>
    </row>
    <row r="20" spans="1:61" x14ac:dyDescent="0.15">
      <c r="A20" s="6">
        <v>26</v>
      </c>
      <c r="B20" s="256">
        <f>'3. データシート'!B20/'3. データシート'!B$7</f>
        <v>3.2574006822933863E-2</v>
      </c>
      <c r="C20" s="260">
        <f>'3. データシート'!C20/'3. データシート'!C$7</f>
        <v>3.2137900810751588E-2</v>
      </c>
      <c r="D20" s="260">
        <f>'3. データシート'!D20/'3. データシート'!D$7</f>
        <v>3.2135401133313451E-2</v>
      </c>
      <c r="E20" s="254">
        <f>'3. データシート'!E20/'3. データシート'!E$7</f>
        <v>3.2368352595785799E-2</v>
      </c>
      <c r="F20" s="256">
        <f>'3. データシート'!F20/'3. データシート'!F$7</f>
        <v>3.8454515575356972E-2</v>
      </c>
      <c r="G20" s="260">
        <f>'3. データシート'!G20/'3. データシート'!G$7</f>
        <v>3.7637143064738796E-2</v>
      </c>
      <c r="H20" s="260">
        <f>'3. データシート'!H20/'3. データシート'!H$7</f>
        <v>3.6797184996630983E-2</v>
      </c>
      <c r="I20" s="254">
        <f>'3. データシート'!I20/'3. データシート'!I$7</f>
        <v>3.6096305826134899E-2</v>
      </c>
      <c r="J20" s="256">
        <f>'3. データシート'!J20/'3. データシート'!J$7</f>
        <v>0.13095758635767382</v>
      </c>
      <c r="K20" s="260">
        <f>'3. データシート'!K20/'3. データシート'!K$7</f>
        <v>0.12355212355212356</v>
      </c>
      <c r="L20" s="260">
        <f>'3. データシート'!L20/'3. データシート'!L$7</f>
        <v>0.11774313288789903</v>
      </c>
      <c r="M20" s="254">
        <f>'3. データシート'!M20/'3. データシート'!M$7</f>
        <v>0.11222631128954313</v>
      </c>
      <c r="N20" s="256">
        <f>'3. データシート'!N20/'3. データシート'!N$7</f>
        <v>0.95199235406557858</v>
      </c>
      <c r="O20" s="260">
        <f>'3. データシート'!O20/'3. データシート'!O$7</f>
        <v>0.94119804849418587</v>
      </c>
      <c r="P20" s="260">
        <f>'3. データシート'!P20/'3. データシート'!P$7</f>
        <v>0.94233986393546232</v>
      </c>
      <c r="Q20" s="254">
        <f>'3. データシート'!Q20/'3. データシート'!Q$7</f>
        <v>0.92687338501291994</v>
      </c>
      <c r="R20" s="256">
        <f>'3. データシート'!R20/'3. データシート'!R$7</f>
        <v>0.98903524909853557</v>
      </c>
      <c r="S20" s="260">
        <f>'3. データシート'!S20/'3. データシート'!S$7</f>
        <v>0.98829278967139578</v>
      </c>
      <c r="T20" s="260">
        <f>'3. データシート'!T20/'3. データシート'!T$7</f>
        <v>0.98464548038238664</v>
      </c>
      <c r="U20" s="254">
        <f>'3. データシート'!U20/'3. データシート'!U$7</f>
        <v>0.98352756611385028</v>
      </c>
      <c r="V20" s="256">
        <f>'3. データシート'!V20/'3. データシート'!V$7</f>
        <v>0.98875041358773574</v>
      </c>
      <c r="W20" s="254">
        <f>'3. データシート'!W20/'3. データシート'!W$7</f>
        <v>0.99040129951637312</v>
      </c>
      <c r="X20" s="260">
        <f>'3. データシート'!X20/'3. データシート'!X$7</f>
        <v>0.98620412046693751</v>
      </c>
      <c r="Y20" s="254">
        <f>'3. データシート'!Y20/'3. データシート'!Y$7</f>
        <v>0.28740434027135936</v>
      </c>
      <c r="Z20" s="256">
        <f>'3. データシート'!Z20/'3. データシート'!Z$7</f>
        <v>0.91579141330385117</v>
      </c>
      <c r="AA20" s="254">
        <f>'3. データシート'!AA20/'3. データシート'!AA$7</f>
        <v>0.31439588688946013</v>
      </c>
      <c r="AB20" s="260">
        <f>'3. データシート'!AB20/'3. データシート'!AB$7</f>
        <v>3.7259351438401291E-2</v>
      </c>
      <c r="AC20" s="254">
        <f>'3. データシート'!AC20/'3. データシート'!AC$7</f>
        <v>3.2275791324736222E-2</v>
      </c>
      <c r="AD20" s="256">
        <f>'3. データシート'!AD20/'3. データシート'!AD$7</f>
        <v>0.98321457430397419</v>
      </c>
      <c r="AE20" s="254">
        <f>'3. データシート'!AE20/'3. データシート'!AE$7</f>
        <v>0.9289731229915279</v>
      </c>
      <c r="AF20" s="260">
        <f>'3. データシート'!AF20/'3. データシート'!AF$7</f>
        <v>9.5350269996013481E-2</v>
      </c>
      <c r="AG20" s="254">
        <f>'3. データシート'!AG20/'3. データシート'!AG$7</f>
        <v>3.3037872683319904E-2</v>
      </c>
      <c r="AH20" s="256">
        <f>'3. データシート'!AH20/'3. データシート'!AH$7</f>
        <v>0.98538475733530173</v>
      </c>
      <c r="AI20" s="254">
        <f>'3. データシート'!AI20/'3. データシート'!AI$7</f>
        <v>0.98453459933822474</v>
      </c>
      <c r="AJ20" s="260">
        <f>'3. データシート'!AJ20/'3. データシート'!AJ$7</f>
        <v>0.97808386240539469</v>
      </c>
      <c r="AK20" s="254">
        <f>'3. データシート'!AK20/'3. データシート'!AK$7</f>
        <v>0.29626110156792512</v>
      </c>
      <c r="AL20" s="256">
        <f>'3. データシート'!AL20/'3. データシート'!AL$7</f>
        <v>0.91099264705882355</v>
      </c>
      <c r="AM20" s="254">
        <f>'3. データシート'!AM20/'3. データシート'!AM$7</f>
        <v>0.31042731325432205</v>
      </c>
      <c r="AN20" s="260">
        <f>'3. データシート'!AN20/'3. データシート'!AN$7</f>
        <v>3.6042199258272421E-2</v>
      </c>
      <c r="AO20" s="254">
        <f>'3. データシート'!AO20/'3. データシート'!AO$7</f>
        <v>3.246564385952156E-2</v>
      </c>
      <c r="AP20" s="256">
        <f>'3. データシート'!AP20/'3. データシート'!AP$7</f>
        <v>0.97901968751154289</v>
      </c>
      <c r="AQ20" s="254">
        <f>'3. データシート'!AQ20/'3. データシート'!AQ$7</f>
        <v>0.92079994224243733</v>
      </c>
      <c r="AR20" s="260">
        <f>'3. データシート'!AR20/'3. データシート'!AR$7</f>
        <v>9.0116173862690455E-2</v>
      </c>
      <c r="AS20" s="254">
        <f>'3. データシート'!AS20/'3. データシート'!AS$7</f>
        <v>3.1885227856461439E-2</v>
      </c>
      <c r="AT20" s="256">
        <f>'3. データシート'!AT20/'3. データシート'!AT$7</f>
        <v>3.1807404705453221E-2</v>
      </c>
      <c r="AU20" s="254">
        <f>'3. データシート'!AU20/'3. データシート'!AU$7</f>
        <v>3.1452054794520547E-2</v>
      </c>
      <c r="AV20" s="260">
        <f>'3. データシート'!AV20/'3. データシート'!AV$7</f>
        <v>3.1626781984094993E-2</v>
      </c>
      <c r="AW20" s="254">
        <f>'3. データシート'!AW20/'3. データシート'!AW$7</f>
        <v>3.0642288539129803E-2</v>
      </c>
      <c r="AX20" s="256">
        <f>'3. データシート'!AX20/'3. データシート'!AX$7</f>
        <v>3.1513294671189407E-2</v>
      </c>
      <c r="AY20" s="254">
        <f>'3. データシート'!AY20/'3. データシート'!AY$7</f>
        <v>3.0729185495824447E-2</v>
      </c>
      <c r="AZ20" s="260">
        <f>'3. データシート'!AZ20/'3. データシート'!AZ$7</f>
        <v>3.1193871192404972E-2</v>
      </c>
      <c r="BA20" s="254">
        <f>'3. データシート'!BA20/'3. データシート'!BA$7</f>
        <v>3.1282051282051283E-2</v>
      </c>
      <c r="BB20" s="256">
        <f>'3. データシート'!BB20/'3. データシート'!BB$7</f>
        <v>3.242352079135373E-2</v>
      </c>
      <c r="BC20" s="254">
        <f>'3. データシート'!BC20/'3. データシート'!BC$7</f>
        <v>3.1401937488576129E-2</v>
      </c>
      <c r="BD20" s="260">
        <f>'3. データシート'!BD20/'3. データシート'!BD$7</f>
        <v>3.1093389911109486E-2</v>
      </c>
      <c r="BE20" s="254">
        <f>'3. データシート'!BE20/'3. データシート'!BE$7</f>
        <v>3.1713875280857493E-2</v>
      </c>
      <c r="BF20" s="256">
        <f>'3. データシート'!BF20/'3. データシート'!BF$7</f>
        <v>3.0853591665143485E-2</v>
      </c>
      <c r="BG20" s="254">
        <f>'3. データシート'!BG20/'3. データシート'!BG$7</f>
        <v>3.1095432062845506E-2</v>
      </c>
      <c r="BH20" s="260">
        <f>'3. データシート'!BH20/'3. データシート'!BH$7</f>
        <v>3.1740146093663095E-2</v>
      </c>
      <c r="BI20" s="274">
        <f>'3. データシート'!BI20/'3. データシート'!BI$7</f>
        <v>3.1244243027154488E-2</v>
      </c>
    </row>
    <row r="21" spans="1:61" x14ac:dyDescent="0.15">
      <c r="A21" s="6">
        <v>28</v>
      </c>
      <c r="B21" s="256">
        <f>'3. データシート'!B21/'3. データシート'!B$7</f>
        <v>3.2097135101426949E-2</v>
      </c>
      <c r="C21" s="260">
        <f>'3. データシート'!C21/'3. データシート'!C$7</f>
        <v>3.2283982178073184E-2</v>
      </c>
      <c r="D21" s="260">
        <f>'3. データシート'!D21/'3. データシート'!D$7</f>
        <v>3.2023560990158066E-2</v>
      </c>
      <c r="E21" s="254">
        <f>'3. データシート'!E21/'3. データシート'!E$7</f>
        <v>3.2033892006391916E-2</v>
      </c>
      <c r="F21" s="256">
        <f>'3. データシート'!F21/'3. データシート'!F$7</f>
        <v>3.3524449475952234E-2</v>
      </c>
      <c r="G21" s="260">
        <f>'3. データシート'!G21/'3. データシート'!G$7</f>
        <v>3.3495604156070627E-2</v>
      </c>
      <c r="H21" s="260">
        <f>'3. データシート'!H21/'3. データシート'!H$7</f>
        <v>3.3652766339746946E-2</v>
      </c>
      <c r="I21" s="254">
        <f>'3. データシート'!I21/'3. データシート'!I$7</f>
        <v>3.2788090424554307E-2</v>
      </c>
      <c r="J21" s="256">
        <f>'3. データシート'!J21/'3. データシート'!J$7</f>
        <v>7.1090220084535777E-2</v>
      </c>
      <c r="K21" s="260">
        <f>'3. データシート'!K21/'3. データシート'!K$7</f>
        <v>6.7203321920303052E-2</v>
      </c>
      <c r="L21" s="260">
        <f>'3. データシート'!L21/'3. データシート'!L$7</f>
        <v>6.5219005196733487E-2</v>
      </c>
      <c r="M21" s="254">
        <f>'3. データシート'!M21/'3. データシート'!M$7</f>
        <v>6.2860116724285348E-2</v>
      </c>
      <c r="N21" s="256">
        <f>'3. データシート'!N21/'3. データシート'!N$7</f>
        <v>0.81892368769298629</v>
      </c>
      <c r="O21" s="260">
        <f>'3. データシート'!O21/'3. データシート'!O$7</f>
        <v>0.77458640548769309</v>
      </c>
      <c r="P21" s="260">
        <f>'3. データシート'!P21/'3. データシート'!P$7</f>
        <v>0.79028960184393471</v>
      </c>
      <c r="Q21" s="254">
        <f>'3. データシート'!Q21/'3. データシート'!Q$7</f>
        <v>0.73820598006644522</v>
      </c>
      <c r="R21" s="256">
        <f>'3. データシート'!R21/'3. データシート'!R$7</f>
        <v>0.98999190521745528</v>
      </c>
      <c r="S21" s="260">
        <f>'3. データシート'!S21/'3. データシート'!S$7</f>
        <v>0.98924103723695245</v>
      </c>
      <c r="T21" s="260">
        <f>'3. データシート'!T21/'3. データシート'!T$7</f>
        <v>0.98516221902336398</v>
      </c>
      <c r="U21" s="254">
        <f>'3. データシート'!U21/'3. データシート'!U$7</f>
        <v>0.9816225907664724</v>
      </c>
      <c r="V21" s="256">
        <f>'3. データシート'!V21/'3. データシート'!V$7</f>
        <v>0.98709606264475569</v>
      </c>
      <c r="W21" s="254">
        <f>'3. データシート'!W21/'3. データシート'!W$7</f>
        <v>0.98955218370436004</v>
      </c>
      <c r="X21" s="260">
        <f>'3. データシート'!X21/'3. データシート'!X$7</f>
        <v>0.98313023749405348</v>
      </c>
      <c r="Y21" s="254">
        <f>'3. データシート'!Y21/'3. データシート'!Y$7</f>
        <v>0.19442493252985324</v>
      </c>
      <c r="Z21" s="256">
        <f>'3. データシート'!Z21/'3. データシート'!Z$7</f>
        <v>0.90023954302561271</v>
      </c>
      <c r="AA21" s="254">
        <f>'3. データシート'!AA21/'3. データシート'!AA$7</f>
        <v>0.26088872567021665</v>
      </c>
      <c r="AB21" s="260">
        <f>'3. データシート'!AB21/'3. データシート'!AB$7</f>
        <v>3.4587511895176046E-2</v>
      </c>
      <c r="AC21" s="254">
        <f>'3. データシート'!AC21/'3. データシート'!AC$7</f>
        <v>3.201934349355217E-2</v>
      </c>
      <c r="AD21" s="256">
        <f>'3. データシート'!AD21/'3. データシート'!AD$7</f>
        <v>0.98435319180195402</v>
      </c>
      <c r="AE21" s="254">
        <f>'3. データシート'!AE21/'3. データシート'!AE$7</f>
        <v>0.90096406660823836</v>
      </c>
      <c r="AF21" s="260">
        <f>'3. データシート'!AF21/'3. データシート'!AF$7</f>
        <v>6.6792302395535103E-2</v>
      </c>
      <c r="AG21" s="254">
        <f>'3. データシート'!AG21/'3. データシート'!AG$7</f>
        <v>3.2305325617170901E-2</v>
      </c>
      <c r="AH21" s="256">
        <f>'3. データシート'!AH21/'3. データシート'!AH$7</f>
        <v>0.98582764347665619</v>
      </c>
      <c r="AI21" s="254">
        <f>'3. データシート'!AI21/'3. データシート'!AI$7</f>
        <v>0.98327578765645229</v>
      </c>
      <c r="AJ21" s="260">
        <f>'3. データシート'!AJ21/'3. データシート'!AJ$7</f>
        <v>0.97776103877470499</v>
      </c>
      <c r="AK21" s="254">
        <f>'3. データシート'!AK21/'3. データシート'!AK$7</f>
        <v>0.20167391542706772</v>
      </c>
      <c r="AL21" s="256">
        <f>'3. データシート'!AL21/'3. データシート'!AL$7</f>
        <v>0.8970588235294118</v>
      </c>
      <c r="AM21" s="254">
        <f>'3. データシート'!AM21/'3. データシート'!AM$7</f>
        <v>0.25660541480917692</v>
      </c>
      <c r="AN21" s="260">
        <f>'3. データシート'!AN21/'3. データシート'!AN$7</f>
        <v>3.3377740971447085E-2</v>
      </c>
      <c r="AO21" s="254">
        <f>'3. データシート'!AO21/'3. データシート'!AO$7</f>
        <v>3.2065731113211662E-2</v>
      </c>
      <c r="AP21" s="256">
        <f>'3. データシート'!AP21/'3. データシート'!AP$7</f>
        <v>0.97846562996343223</v>
      </c>
      <c r="AQ21" s="254">
        <f>'3. データシート'!AQ21/'3. データシート'!AQ$7</f>
        <v>0.88964695689841888</v>
      </c>
      <c r="AR21" s="260">
        <f>'3. データシート'!AR21/'3. データシート'!AR$7</f>
        <v>6.279179182801925E-2</v>
      </c>
      <c r="AS21" s="254">
        <f>'3. データシート'!AS21/'3. データシート'!AS$7</f>
        <v>3.1444925515520659E-2</v>
      </c>
      <c r="AT21" s="256">
        <f>'3. データシート'!AT21/'3. データシート'!AT$7</f>
        <v>3.1479117271566659E-2</v>
      </c>
      <c r="AU21" s="254">
        <f>'3. データシート'!AU21/'3. データシート'!AU$7</f>
        <v>3.1378995433789955E-2</v>
      </c>
      <c r="AV21" s="260">
        <f>'3. データシート'!AV21/'3. データシート'!AV$7</f>
        <v>3.1296954593762596E-2</v>
      </c>
      <c r="AW21" s="254">
        <f>'3. データシート'!AW21/'3. データシート'!AW$7</f>
        <v>3.0460543055505072E-2</v>
      </c>
      <c r="AX21" s="256">
        <f>'3. データシート'!AX21/'3. データシート'!AX$7</f>
        <v>3.1257978626399681E-2</v>
      </c>
      <c r="AY21" s="254">
        <f>'3. データシート'!AY21/'3. データシート'!AY$7</f>
        <v>3.0801489461696974E-2</v>
      </c>
      <c r="AZ21" s="260">
        <f>'3. データシート'!AZ21/'3. データシート'!AZ$7</f>
        <v>3.1193871192404972E-2</v>
      </c>
      <c r="BA21" s="254">
        <f>'3. データシート'!BA21/'3. データシート'!BA$7</f>
        <v>3.1025641025641027E-2</v>
      </c>
      <c r="BB21" s="256">
        <f>'3. データシート'!BB21/'3. データシート'!BB$7</f>
        <v>3.242352079135373E-2</v>
      </c>
      <c r="BC21" s="254">
        <f>'3. データシート'!BC21/'3. データシート'!BC$7</f>
        <v>3.1365381100347284E-2</v>
      </c>
      <c r="BD21" s="260">
        <f>'3. データシート'!BD21/'3. データシート'!BD$7</f>
        <v>3.0947068076233677E-2</v>
      </c>
      <c r="BE21" s="254">
        <f>'3. データシート'!BE21/'3. データシート'!BE$7</f>
        <v>3.1529706434859479E-2</v>
      </c>
      <c r="BF21" s="256">
        <f>'3. データシート'!BF21/'3. データシート'!BF$7</f>
        <v>3.0780478888685799E-2</v>
      </c>
      <c r="BG21" s="254">
        <f>'3. データシート'!BG21/'3. データシート'!BG$7</f>
        <v>3.0877218504509748E-2</v>
      </c>
      <c r="BH21" s="260">
        <f>'3. データシート'!BH21/'3. データシート'!BH$7</f>
        <v>3.1703066483740591E-2</v>
      </c>
      <c r="BI21" s="274">
        <f>'3. データシート'!BI21/'3. データシート'!BI$7</f>
        <v>3.1060019896098155E-2</v>
      </c>
    </row>
    <row r="22" spans="1:61" x14ac:dyDescent="0.15">
      <c r="A22" s="6">
        <v>30</v>
      </c>
      <c r="B22" s="256">
        <f>'3. データシート'!B22/'3. データシート'!B$7</f>
        <v>3.2023770221195111E-2</v>
      </c>
      <c r="C22" s="260">
        <f>'3. データシート'!C22/'3. データシート'!C$7</f>
        <v>3.2101380468921192E-2</v>
      </c>
      <c r="D22" s="260">
        <f>'3. データシート'!D22/'3. データシート'!D$7</f>
        <v>3.1799880703847302E-2</v>
      </c>
      <c r="E22" s="254">
        <f>'3. データシート'!E22/'3. データシート'!E$7</f>
        <v>3.1959567430971052E-2</v>
      </c>
      <c r="F22" s="256">
        <f>'3. データシート'!F22/'3. データシート'!F$7</f>
        <v>3.21732461746339E-2</v>
      </c>
      <c r="G22" s="260">
        <f>'3. データシート'!G22/'3. データシート'!G$7</f>
        <v>3.1969774031824459E-2</v>
      </c>
      <c r="H22" s="260">
        <f>'3. データシート'!H22/'3. データシート'!H$7</f>
        <v>3.2342591899378603E-2</v>
      </c>
      <c r="I22" s="254">
        <f>'3. データシート'!I22/'3. データシート'!I$7</f>
        <v>3.1722109906267233E-2</v>
      </c>
      <c r="J22" s="256">
        <f>'3. データシート'!J22/'3. データシート'!J$7</f>
        <v>4.4891415245591024E-2</v>
      </c>
      <c r="K22" s="260">
        <f>'3. データシート'!K22/'3. データシート'!K$7</f>
        <v>4.3090260071392147E-2</v>
      </c>
      <c r="L22" s="260">
        <f>'3. データシート'!L22/'3. データシート'!L$7</f>
        <v>4.3170007423904977E-2</v>
      </c>
      <c r="M22" s="254">
        <f>'3. データシート'!M22/'3. データシート'!M$7</f>
        <v>4.1820006691201068E-2</v>
      </c>
      <c r="N22" s="256">
        <f>'3. データシート'!N22/'3. データシート'!N$7</f>
        <v>0.57373915600646963</v>
      </c>
      <c r="O22" s="260">
        <f>'3. データシート'!O22/'3. データシート'!O$7</f>
        <v>0.52712666446572021</v>
      </c>
      <c r="P22" s="260">
        <f>'3. データシート'!P22/'3. データシート'!P$7</f>
        <v>0.55239971746161565</v>
      </c>
      <c r="Q22" s="254">
        <f>'3. データシート'!Q22/'3. データシート'!Q$7</f>
        <v>0.49752676264304169</v>
      </c>
      <c r="R22" s="256">
        <f>'3. データシート'!R22/'3. データシート'!R$7</f>
        <v>0.98844653764073886</v>
      </c>
      <c r="S22" s="260">
        <f>'3. データシート'!S22/'3. データシート'!S$7</f>
        <v>0.98654217878113715</v>
      </c>
      <c r="T22" s="260">
        <f>'3. データシート'!T22/'3. データシート'!T$7</f>
        <v>0.9837965526150666</v>
      </c>
      <c r="U22" s="254">
        <f>'3. データシート'!U22/'3. データシート'!U$7</f>
        <v>0.98087554161063795</v>
      </c>
      <c r="V22" s="256">
        <f>'3. データシート'!V22/'3. データシート'!V$7</f>
        <v>0.98694900922760198</v>
      </c>
      <c r="W22" s="254">
        <f>'3. データシート'!W22/'3. データシート'!W$7</f>
        <v>0.99029054528002358</v>
      </c>
      <c r="X22" s="260">
        <f>'3. データシート'!X22/'3. データシート'!X$7</f>
        <v>0.98214220368134075</v>
      </c>
      <c r="Y22" s="254">
        <f>'3. データシート'!Y22/'3. データシート'!Y$7</f>
        <v>0.12270324226403934</v>
      </c>
      <c r="Z22" s="256">
        <f>'3. データシート'!Z22/'3. データシート'!Z$7</f>
        <v>0.88218168417173393</v>
      </c>
      <c r="AA22" s="254">
        <f>'3. データシート'!AA22/'3. データシート'!AA$7</f>
        <v>0.2136614028644877</v>
      </c>
      <c r="AB22" s="260">
        <f>'3. データシート'!AB22/'3. データシート'!AB$7</f>
        <v>3.3233291852719421E-2</v>
      </c>
      <c r="AC22" s="254">
        <f>'3. データシート'!AC22/'3. データシート'!AC$7</f>
        <v>3.1726260257913245E-2</v>
      </c>
      <c r="AD22" s="256">
        <f>'3. データシート'!AD22/'3. データシート'!AD$7</f>
        <v>0.98571218688018802</v>
      </c>
      <c r="AE22" s="254">
        <f>'3. データシート'!AE22/'3. データシート'!AE$7</f>
        <v>0.86459246275197199</v>
      </c>
      <c r="AF22" s="260">
        <f>'3. データシート'!AF22/'3. データシート'!AF$7</f>
        <v>4.946906824194542E-2</v>
      </c>
      <c r="AG22" s="254">
        <f>'3. データシート'!AG22/'3. データシート'!AG$7</f>
        <v>3.2085561497326207E-2</v>
      </c>
      <c r="AH22" s="256">
        <f>'3. データシート'!AH22/'3. データシート'!AH$7</f>
        <v>0.98752537368518178</v>
      </c>
      <c r="AI22" s="254">
        <f>'3. データシート'!AI22/'3. データシート'!AI$7</f>
        <v>0.98406704071356643</v>
      </c>
      <c r="AJ22" s="260">
        <f>'3. データシート'!AJ22/'3. データシート'!AJ$7</f>
        <v>0.97855016320527999</v>
      </c>
      <c r="AK22" s="254">
        <f>'3. データシート'!AK22/'3. データシート'!AK$7</f>
        <v>0.12846752677168233</v>
      </c>
      <c r="AL22" s="256">
        <f>'3. データシート'!AL22/'3. データシート'!AL$7</f>
        <v>0.88</v>
      </c>
      <c r="AM22" s="254">
        <f>'3. データシート'!AM22/'3. データシート'!AM$7</f>
        <v>0.20999601319270778</v>
      </c>
      <c r="AN22" s="260">
        <f>'3. データシート'!AN22/'3. データシート'!AN$7</f>
        <v>3.2477586144816911E-2</v>
      </c>
      <c r="AO22" s="254">
        <f>'3. データシート'!AO22/'3. データシート'!AO$7</f>
        <v>3.1738529775321746E-2</v>
      </c>
      <c r="AP22" s="256">
        <f>'3. データシート'!AP22/'3. データシート'!AP$7</f>
        <v>0.97961068222952752</v>
      </c>
      <c r="AQ22" s="254">
        <f>'3. データシート'!AQ22/'3. データシート'!AQ$7</f>
        <v>0.85001082954299334</v>
      </c>
      <c r="AR22" s="260">
        <f>'3. データシート'!AR22/'3. データシート'!AR$7</f>
        <v>4.6831457421012627E-2</v>
      </c>
      <c r="AS22" s="254">
        <f>'3. データシート'!AS22/'3. データシート'!AS$7</f>
        <v>3.1078006898070009E-2</v>
      </c>
      <c r="AT22" s="256">
        <f>'3. データシート'!AT22/'3. データシート'!AT$7</f>
        <v>3.1369688126937807E-2</v>
      </c>
      <c r="AU22" s="254">
        <f>'3. データシート'!AU22/'3. データシート'!AU$7</f>
        <v>3.1232876712328769E-2</v>
      </c>
      <c r="AV22" s="260">
        <f>'3. データシート'!AV22/'3. データシート'!AV$7</f>
        <v>3.1187012130318468E-2</v>
      </c>
      <c r="AW22" s="254">
        <f>'3. データシート'!AW22/'3. データシート'!AW$7</f>
        <v>3.0351495765330232E-2</v>
      </c>
      <c r="AX22" s="256">
        <f>'3. データシート'!AX22/'3. データシート'!AX$7</f>
        <v>3.1112083743662693E-2</v>
      </c>
      <c r="AY22" s="254">
        <f>'3. データシート'!AY22/'3. データシート'!AY$7</f>
        <v>3.0512273598206862E-2</v>
      </c>
      <c r="AZ22" s="260">
        <f>'3. データシート'!AZ22/'3. データシート'!AZ$7</f>
        <v>3.1047249001136323E-2</v>
      </c>
      <c r="BA22" s="254">
        <f>'3. データシート'!BA22/'3. データシート'!BA$7</f>
        <v>3.0769230769230771E-2</v>
      </c>
      <c r="BB22" s="256">
        <f>'3. データシート'!BB22/'3. データシート'!BB$7</f>
        <v>3.1947243084814066E-2</v>
      </c>
      <c r="BC22" s="254">
        <f>'3. データシート'!BC22/'3. データシート'!BC$7</f>
        <v>3.1255711935660756E-2</v>
      </c>
      <c r="BD22" s="260">
        <f>'3. データシート'!BD22/'3. データシート'!BD$7</f>
        <v>3.0910487617514724E-2</v>
      </c>
      <c r="BE22" s="254">
        <f>'3. データシート'!BE22/'3. データシート'!BE$7</f>
        <v>3.1529706434859479E-2</v>
      </c>
      <c r="BF22" s="256">
        <f>'3. データシート'!BF22/'3. データシート'!BF$7</f>
        <v>3.0707366112228112E-2</v>
      </c>
      <c r="BG22" s="254">
        <f>'3. データシート'!BG22/'3. データシート'!BG$7</f>
        <v>3.1095432062845506E-2</v>
      </c>
      <c r="BH22" s="260">
        <f>'3. データシート'!BH22/'3. データシート'!BH$7</f>
        <v>3.1665986873818087E-2</v>
      </c>
      <c r="BI22" s="274">
        <f>'3. データシート'!BI22/'3. データシート'!BI$7</f>
        <v>3.0986330643675619E-2</v>
      </c>
    </row>
    <row r="23" spans="1:61" x14ac:dyDescent="0.15">
      <c r="A23" s="6">
        <v>32</v>
      </c>
      <c r="B23" s="256">
        <f>'3. データシート'!B23/'3. データシート'!B$7</f>
        <v>3.2097135101426949E-2</v>
      </c>
      <c r="C23" s="260">
        <f>'3. データシート'!C23/'3. データシート'!C$7</f>
        <v>3.1882258417938791E-2</v>
      </c>
      <c r="D23" s="260">
        <f>'3. データシート'!D23/'3. データシート'!D$7</f>
        <v>3.1762600656128841E-2</v>
      </c>
      <c r="E23" s="254">
        <f>'3. データシート'!E23/'3. データシート'!E$7</f>
        <v>3.1996729718681484E-2</v>
      </c>
      <c r="F23" s="256">
        <f>'3. データシート'!F23/'3. データシート'!F$7</f>
        <v>3.1917613117627724E-2</v>
      </c>
      <c r="G23" s="260">
        <f>'3. データシート'!G23/'3. データシート'!G$7</f>
        <v>3.1679139722444231E-2</v>
      </c>
      <c r="H23" s="260">
        <f>'3. データシート'!H23/'3. データシート'!H$7</f>
        <v>3.196825634498765E-2</v>
      </c>
      <c r="I23" s="254">
        <f>'3. データシート'!I23/'3. データシート'!I$7</f>
        <v>3.1244256570483367E-2</v>
      </c>
      <c r="J23" s="256">
        <f>'3. データシート'!J23/'3. データシート'!J$7</f>
        <v>3.5563328960792888E-2</v>
      </c>
      <c r="K23" s="260">
        <f>'3. データシート'!K23/'3. データシート'!K$7</f>
        <v>3.4894733007940555E-2</v>
      </c>
      <c r="L23" s="260">
        <f>'3. データシート'!L23/'3. データシート'!L$7</f>
        <v>3.5152190051967333E-2</v>
      </c>
      <c r="M23" s="254">
        <f>'3. データシート'!M23/'3. データシート'!M$7</f>
        <v>3.4422512174268616E-2</v>
      </c>
      <c r="N23" s="256">
        <f>'3. データシート'!N23/'3. データシート'!N$7</f>
        <v>0.35491104249375094</v>
      </c>
      <c r="O23" s="260">
        <f>'3. データシート'!O23/'3. データシート'!O$7</f>
        <v>0.31722974212244598</v>
      </c>
      <c r="P23" s="260">
        <f>'3. データシート'!P23/'3. データシート'!P$7</f>
        <v>0.34432506784638833</v>
      </c>
      <c r="Q23" s="254">
        <f>'3. データシート'!Q23/'3. データシート'!Q$7</f>
        <v>0.30033222591362124</v>
      </c>
      <c r="R23" s="256">
        <f>'3. データシート'!R23/'3. データシート'!R$7</f>
        <v>0.98645963647067481</v>
      </c>
      <c r="S23" s="260">
        <f>'3. データシート'!S23/'3. データシート'!S$7</f>
        <v>0.98610452605857257</v>
      </c>
      <c r="T23" s="260">
        <f>'3. データシート'!T23/'3. データシート'!T$7</f>
        <v>0.98302144465360053</v>
      </c>
      <c r="U23" s="254">
        <f>'3. データシート'!U23/'3. データシート'!U$7</f>
        <v>0.97968026296130284</v>
      </c>
      <c r="V23" s="256">
        <f>'3. データシート'!V23/'3. データシート'!V$7</f>
        <v>0.98720635270762103</v>
      </c>
      <c r="W23" s="254">
        <f>'3. データシート'!W23/'3. データシート'!W$7</f>
        <v>0.98866614981356371</v>
      </c>
      <c r="X23" s="260">
        <f>'3. データシート'!X23/'3. データシート'!X$7</f>
        <v>0.98045888681523763</v>
      </c>
      <c r="Y23" s="254">
        <f>'3. データシート'!Y23/'3. データシート'!Y$7</f>
        <v>7.6379903138748192E-2</v>
      </c>
      <c r="Z23" s="256">
        <f>'3. データシート'!Z23/'3. データシート'!Z$7</f>
        <v>0.86799336650082914</v>
      </c>
      <c r="AA23" s="254">
        <f>'3. データシート'!AA23/'3. データシート'!AA$7</f>
        <v>0.1733015056922512</v>
      </c>
      <c r="AB23" s="260">
        <f>'3. データシート'!AB23/'3. データシート'!AB$7</f>
        <v>3.2574482102335114E-2</v>
      </c>
      <c r="AC23" s="254">
        <f>'3. データシート'!AC23/'3. データシート'!AC$7</f>
        <v>3.1433177022274328E-2</v>
      </c>
      <c r="AD23" s="256">
        <f>'3. データシート'!AD23/'3. データシート'!AD$7</f>
        <v>0.98472048776904431</v>
      </c>
      <c r="AE23" s="254">
        <f>'3. データシート'!AE23/'3. データシート'!AE$7</f>
        <v>0.81784983932223199</v>
      </c>
      <c r="AF23" s="260">
        <f>'3. データシート'!AF23/'3. データシート'!AF$7</f>
        <v>4.0336317181893962E-2</v>
      </c>
      <c r="AG23" s="254">
        <f>'3. データシート'!AG23/'3. データシート'!AG$7</f>
        <v>3.1755915317559155E-2</v>
      </c>
      <c r="AH23" s="256">
        <f>'3. データシート'!AH23/'3. データシート'!AH$7</f>
        <v>0.98700867318693486</v>
      </c>
      <c r="AI23" s="254">
        <f>'3. データシート'!AI23/'3. データシート'!AI$7</f>
        <v>0.98388721047331318</v>
      </c>
      <c r="AJ23" s="260">
        <f>'3. データシート'!AJ23/'3. データシート'!AJ$7</f>
        <v>0.97675669859033676</v>
      </c>
      <c r="AK23" s="254">
        <f>'3. データシート'!AK23/'3. データシート'!AK$7</f>
        <v>7.9967837432842373E-2</v>
      </c>
      <c r="AL23" s="256">
        <f>'3. データシート'!AL23/'3. データシート'!AL$7</f>
        <v>0.86334558823529417</v>
      </c>
      <c r="AM23" s="254">
        <f>'3. データシート'!AM23/'3. データシート'!AM$7</f>
        <v>0.17038164618897467</v>
      </c>
      <c r="AN23" s="260">
        <f>'3. データシート'!AN23/'3. データシート'!AN$7</f>
        <v>3.2045511828034424E-2</v>
      </c>
      <c r="AO23" s="254">
        <f>'3. データシート'!AO23/'3. データシート'!AO$7</f>
        <v>3.1593106958481783E-2</v>
      </c>
      <c r="AP23" s="256">
        <f>'3. データシート'!AP23/'3. データシート'!AP$7</f>
        <v>0.97820706977431393</v>
      </c>
      <c r="AQ23" s="254">
        <f>'3. データシート'!AQ23/'3. データシート'!AQ$7</f>
        <v>0.80431015811132767</v>
      </c>
      <c r="AR23" s="260">
        <f>'3. データシート'!AR23/'3. データシート'!AR$7</f>
        <v>3.8435091020954722E-2</v>
      </c>
      <c r="AS23" s="254">
        <f>'3. データシート'!AS23/'3. データシート'!AS$7</f>
        <v>3.1004623174579877E-2</v>
      </c>
      <c r="AT23" s="256">
        <f>'3. データシート'!AT23/'3. データシート'!AT$7</f>
        <v>3.1369688126937807E-2</v>
      </c>
      <c r="AU23" s="254">
        <f>'3. データシート'!AU23/'3. データシート'!AU$7</f>
        <v>3.1013698630136987E-2</v>
      </c>
      <c r="AV23" s="260">
        <f>'3. データシート'!AV23/'3. データシート'!AV$7</f>
        <v>3.1150364642503755E-2</v>
      </c>
      <c r="AW23" s="254">
        <f>'3. データシート'!AW23/'3. データシート'!AW$7</f>
        <v>3.0315146668605287E-2</v>
      </c>
      <c r="AX23" s="256">
        <f>'3. データシート'!AX23/'3. データシート'!AX$7</f>
        <v>3.0820293978188716E-2</v>
      </c>
      <c r="AY23" s="254">
        <f>'3. データシート'!AY23/'3. データシート'!AY$7</f>
        <v>3.0584577564079389E-2</v>
      </c>
      <c r="AZ23" s="260">
        <f>'3. データシート'!AZ23/'3. データシート'!AZ$7</f>
        <v>3.0900626809867673E-2</v>
      </c>
      <c r="BA23" s="254">
        <f>'3. データシート'!BA23/'3. データシート'!BA$7</f>
        <v>3.0512820512820511E-2</v>
      </c>
      <c r="BB23" s="256">
        <f>'3. データシート'!BB23/'3. データシート'!BB$7</f>
        <v>3.2130426818098551E-2</v>
      </c>
      <c r="BC23" s="254">
        <f>'3. データシート'!BC23/'3. データシート'!BC$7</f>
        <v>3.0963260829830013E-2</v>
      </c>
      <c r="BD23" s="260">
        <f>'3. データシート'!BD23/'3. データシート'!BD$7</f>
        <v>3.0873907158795771E-2</v>
      </c>
      <c r="BE23" s="254">
        <f>'3. データシート'!BE23/'3. データシート'!BE$7</f>
        <v>3.1419205127260673E-2</v>
      </c>
      <c r="BF23" s="256">
        <f>'3. データシート'!BF23/'3. データシート'!BF$7</f>
        <v>3.0634253335770426E-2</v>
      </c>
      <c r="BG23" s="254">
        <f>'3. データシート'!BG23/'3. データシート'!BG$7</f>
        <v>3.0913587430899041E-2</v>
      </c>
      <c r="BH23" s="260">
        <f>'3. データシート'!BH23/'3. データシート'!BH$7</f>
        <v>3.1480588824205569E-2</v>
      </c>
      <c r="BI23" s="274">
        <f>'3. データシート'!BI23/'3. データシート'!BI$7</f>
        <v>3.0912641391253087E-2</v>
      </c>
    </row>
    <row r="24" spans="1:61" x14ac:dyDescent="0.15">
      <c r="A24" s="6">
        <v>34</v>
      </c>
      <c r="B24" s="256">
        <f>'3. データシート'!B24/'3. データシート'!B$7</f>
        <v>3.195040534096328E-2</v>
      </c>
      <c r="C24" s="260">
        <f>'3. データシート'!C24/'3. データシート'!C$7</f>
        <v>3.1553575341465197E-2</v>
      </c>
      <c r="D24" s="260">
        <f>'3. データシート'!D24/'3. データシート'!D$7</f>
        <v>3.153892036981807E-2</v>
      </c>
      <c r="E24" s="254">
        <f>'3. データシート'!E24/'3. データシート'!E$7</f>
        <v>3.1848080567839755E-2</v>
      </c>
      <c r="F24" s="256">
        <f>'3. データシート'!F24/'3. データシート'!F$7</f>
        <v>3.1442866011759121E-2</v>
      </c>
      <c r="G24" s="260">
        <f>'3. データシート'!G24/'3. データシート'!G$7</f>
        <v>3.1497493279081593E-2</v>
      </c>
      <c r="H24" s="260">
        <f>'3. データシート'!H24/'3. データシート'!H$7</f>
        <v>3.1855955678670361E-2</v>
      </c>
      <c r="I24" s="254">
        <f>'3. データシート'!I24/'3. データシート'!I$7</f>
        <v>3.0913435030325308E-2</v>
      </c>
      <c r="J24" s="256">
        <f>'3. データシート'!J24/'3. データシート'!J$7</f>
        <v>3.2575426322693488E-2</v>
      </c>
      <c r="K24" s="260">
        <f>'3. データシート'!K24/'3. データシート'!K$7</f>
        <v>3.2053616959277338E-2</v>
      </c>
      <c r="L24" s="260">
        <f>'3. データシート'!L24/'3. データシート'!L$7</f>
        <v>3.2553823311061617E-2</v>
      </c>
      <c r="M24" s="254">
        <f>'3. データシート'!M24/'3. データシート'!M$7</f>
        <v>3.1820378424593884E-2</v>
      </c>
      <c r="N24" s="256">
        <f>'3. データシート'!N24/'3. データシート'!N$7</f>
        <v>0.19714012645199236</v>
      </c>
      <c r="O24" s="260">
        <f>'3. データシート'!O24/'3. データシート'!O$7</f>
        <v>0.17248083342503942</v>
      </c>
      <c r="P24" s="260">
        <f>'3. データシート'!P24/'3. データシート'!P$7</f>
        <v>0.19365032157329268</v>
      </c>
      <c r="Q24" s="254">
        <f>'3. データシート'!Q24/'3. データシート'!Q$7</f>
        <v>0.16338132152085641</v>
      </c>
      <c r="R24" s="256">
        <f>'3. データシート'!R24/'3. データシート'!R$7</f>
        <v>0.98517183015674448</v>
      </c>
      <c r="S24" s="260">
        <f>'3. データシート'!S24/'3. データシート'!S$7</f>
        <v>0.98417155986724536</v>
      </c>
      <c r="T24" s="260">
        <f>'3. データシート'!T24/'3. データシート'!T$7</f>
        <v>0.98003174251651715</v>
      </c>
      <c r="U24" s="254">
        <f>'3. データシート'!U24/'3. データシート'!U$7</f>
        <v>0.97956820558792768</v>
      </c>
      <c r="V24" s="256">
        <f>'3. データシート'!V24/'3. データシート'!V$7</f>
        <v>0.98716958935333254</v>
      </c>
      <c r="W24" s="254">
        <f>'3. データシート'!W24/'3. データシート'!W$7</f>
        <v>0.98707867242588698</v>
      </c>
      <c r="X24" s="260">
        <f>'3. データシート'!X24/'3. データシート'!X$7</f>
        <v>0.97712884692794677</v>
      </c>
      <c r="Y24" s="254">
        <f>'3. データシート'!Y24/'3. データシート'!Y$7</f>
        <v>5.0463972790121631E-2</v>
      </c>
      <c r="Z24" s="256">
        <f>'3. データシート'!Z24/'3. データシート'!Z$7</f>
        <v>0.84820342730790488</v>
      </c>
      <c r="AA24" s="254">
        <f>'3. データシート'!AA24/'3. データシート'!AA$7</f>
        <v>0.14002937936099891</v>
      </c>
      <c r="AB24" s="260">
        <f>'3. データシート'!AB24/'3. データシート'!AB$7</f>
        <v>3.2464680477271066E-2</v>
      </c>
      <c r="AC24" s="254">
        <f>'3. データシート'!AC24/'3. データシート'!AC$7</f>
        <v>3.125E-2</v>
      </c>
      <c r="AD24" s="256">
        <f>'3. データシート'!AD24/'3. データシート'!AD$7</f>
        <v>0.98189230882244916</v>
      </c>
      <c r="AE24" s="254">
        <f>'3. データシート'!AE24/'3. データシート'!AE$7</f>
        <v>0.76811276657902428</v>
      </c>
      <c r="AF24" s="260">
        <f>'3. データシート'!AF24/'3. データシート'!AF$7</f>
        <v>3.5624977349327729E-2</v>
      </c>
      <c r="AG24" s="254">
        <f>'3. データシート'!AG24/'3. データシート'!AG$7</f>
        <v>3.1462896491099554E-2</v>
      </c>
      <c r="AH24" s="256">
        <f>'3. データシート'!AH24/'3. データシート'!AH$7</f>
        <v>0.98549547887064037</v>
      </c>
      <c r="AI24" s="254">
        <f>'3. データシート'!AI24/'3. データシート'!AI$7</f>
        <v>0.98190907783052794</v>
      </c>
      <c r="AJ24" s="260">
        <f>'3. データシート'!AJ24/'3. データシート'!AJ$7</f>
        <v>0.97130456616090965</v>
      </c>
      <c r="AK24" s="254">
        <f>'3. データシート'!AK24/'3. データシート'!AK$7</f>
        <v>5.2629655348854207E-2</v>
      </c>
      <c r="AL24" s="256">
        <f>'3. データシート'!AL24/'3. データシート'!AL$7</f>
        <v>0.84334558823529415</v>
      </c>
      <c r="AM24" s="254">
        <f>'3. データシート'!AM24/'3. データシート'!AM$7</f>
        <v>0.13779855750063427</v>
      </c>
      <c r="AN24" s="260">
        <f>'3. データシート'!AN24/'3. データシート'!AN$7</f>
        <v>3.1541425125121522E-2</v>
      </c>
      <c r="AO24" s="254">
        <f>'3. データシート'!AO24/'3. データシート'!AO$7</f>
        <v>3.1374972733221845E-2</v>
      </c>
      <c r="AP24" s="256">
        <f>'3. データシート'!AP24/'3. データシート'!AP$7</f>
        <v>0.97687733165884827</v>
      </c>
      <c r="AQ24" s="254">
        <f>'3. データシート'!AQ24/'3. データシート'!AQ$7</f>
        <v>0.75157028373402646</v>
      </c>
      <c r="AR24" s="260">
        <f>'3. データシート'!AR24/'3. データシート'!AR$7</f>
        <v>3.4200716586442761E-2</v>
      </c>
      <c r="AS24" s="254">
        <f>'3. データシート'!AS24/'3. データシート'!AS$7</f>
        <v>3.1041315036324943E-2</v>
      </c>
      <c r="AT24" s="256">
        <f>'3. データシート'!AT24/'3. データシート'!AT$7</f>
        <v>3.1041400693051249E-2</v>
      </c>
      <c r="AU24" s="254">
        <f>'3. データシート'!AU24/'3. データシート'!AU$7</f>
        <v>3.0977168949771691E-2</v>
      </c>
      <c r="AV24" s="260">
        <f>'3. データシート'!AV24/'3. データシート'!AV$7</f>
        <v>3.1187012130318468E-2</v>
      </c>
      <c r="AW24" s="254">
        <f>'3. データシート'!AW24/'3. データシート'!AW$7</f>
        <v>2.987895750790593E-2</v>
      </c>
      <c r="AX24" s="256">
        <f>'3. データシート'!AX24/'3. データシート'!AX$7</f>
        <v>3.0674399095451728E-2</v>
      </c>
      <c r="AY24" s="254">
        <f>'3. データシート'!AY24/'3. データシート'!AY$7</f>
        <v>3.0367665666461804E-2</v>
      </c>
      <c r="AZ24" s="260">
        <f>'3. データシート'!AZ24/'3. データシート'!AZ$7</f>
        <v>3.0644037975147538E-2</v>
      </c>
      <c r="BA24" s="254">
        <f>'3. データシート'!BA24/'3. データシート'!BA$7</f>
        <v>3.054945054945055E-2</v>
      </c>
      <c r="BB24" s="256">
        <f>'3. データシート'!BB24/'3. データシート'!BB$7</f>
        <v>3.1873969591500274E-2</v>
      </c>
      <c r="BC24" s="254">
        <f>'3. データシート'!BC24/'3. データシート'!BC$7</f>
        <v>3.1109486382745386E-2</v>
      </c>
      <c r="BD24" s="260">
        <f>'3. データシート'!BD24/'3. データシート'!BD$7</f>
        <v>3.0837326700076818E-2</v>
      </c>
      <c r="BE24" s="254">
        <f>'3. データシート'!BE24/'3. データシート'!BE$7</f>
        <v>3.1087701204464253E-2</v>
      </c>
      <c r="BF24" s="256">
        <f>'3. データシート'!BF24/'3. データシート'!BF$7</f>
        <v>3.0488027782855052E-2</v>
      </c>
      <c r="BG24" s="254">
        <f>'3. データシート'!BG24/'3. データシート'!BG$7</f>
        <v>3.0549898167006109E-2</v>
      </c>
      <c r="BH24" s="260">
        <f>'3. データシート'!BH24/'3. データシート'!BH$7</f>
        <v>3.159182765397308E-2</v>
      </c>
      <c r="BI24" s="274">
        <f>'3. データシート'!BI24/'3. データシート'!BI$7</f>
        <v>3.0765262886408018E-2</v>
      </c>
    </row>
    <row r="25" spans="1:61" x14ac:dyDescent="0.15">
      <c r="A25" s="6">
        <v>36</v>
      </c>
      <c r="B25" s="256">
        <f>'3. データシート'!B25/'3. データシート'!B$7</f>
        <v>3.1877040460731448E-2</v>
      </c>
      <c r="C25" s="260">
        <f>'3. データシート'!C25/'3. データシート'!C$7</f>
        <v>3.1772697392447591E-2</v>
      </c>
      <c r="D25" s="260">
        <f>'3. データシート'!D25/'3. データシート'!D$7</f>
        <v>3.1464360274381153E-2</v>
      </c>
      <c r="E25" s="254">
        <f>'3. データシート'!E25/'3. データシート'!E$7</f>
        <v>3.2033892006391916E-2</v>
      </c>
      <c r="F25" s="256">
        <f>'3. データシート'!F25/'3. データシート'!F$7</f>
        <v>3.1187232954752949E-2</v>
      </c>
      <c r="G25" s="260">
        <f>'3. データシート'!G25/'3. データシート'!G$7</f>
        <v>3.12431882583739E-2</v>
      </c>
      <c r="H25" s="260">
        <f>'3. データシート'!H25/'3. データシート'!H$7</f>
        <v>3.1631354346035784E-2</v>
      </c>
      <c r="I25" s="254">
        <f>'3. データシート'!I25/'3. データシート'!I$7</f>
        <v>3.0913435030325308E-2</v>
      </c>
      <c r="J25" s="256">
        <f>'3. データシート'!J25/'3. データシート'!J$7</f>
        <v>3.181023174464364E-2</v>
      </c>
      <c r="K25" s="260">
        <f>'3. データシート'!K25/'3. データシート'!K$7</f>
        <v>3.1252276535295401E-2</v>
      </c>
      <c r="L25" s="260">
        <f>'3. データシート'!L25/'3. データシート'!L$7</f>
        <v>3.170007423904974E-2</v>
      </c>
      <c r="M25" s="254">
        <f>'3. データシート'!M25/'3. データシート'!M$7</f>
        <v>3.1114084978253596E-2</v>
      </c>
      <c r="N25" s="256">
        <f>'3. データシート'!N25/'3. データシート'!N$7</f>
        <v>0.10241141008675195</v>
      </c>
      <c r="O25" s="260">
        <f>'3. データシート'!O25/'3. データシート'!O$7</f>
        <v>8.9211694361908955E-2</v>
      </c>
      <c r="P25" s="260">
        <f>'3. データシート'!P25/'3. データシート'!P$7</f>
        <v>0.10186252277036321</v>
      </c>
      <c r="Q25" s="254">
        <f>'3. データシート'!Q25/'3. データシート'!Q$7</f>
        <v>8.5935769656699884E-2</v>
      </c>
      <c r="R25" s="256">
        <f>'3. データシート'!R25/'3. データシート'!R$7</f>
        <v>0.98370005151225259</v>
      </c>
      <c r="S25" s="260">
        <f>'3. データシート'!S25/'3. データシート'!S$7</f>
        <v>0.98282213063933765</v>
      </c>
      <c r="T25" s="260">
        <f>'3. データシート'!T25/'3. データシート'!T$7</f>
        <v>0.97988410290480932</v>
      </c>
      <c r="U25" s="254">
        <f>'3. データシート'!U25/'3. データシート'!U$7</f>
        <v>0.97714029583146567</v>
      </c>
      <c r="V25" s="256">
        <f>'3. データシート'!V25/'3. データシート'!V$7</f>
        <v>0.986544612330429</v>
      </c>
      <c r="W25" s="254">
        <f>'3. データシート'!W25/'3. データシート'!W$7</f>
        <v>0.98693100011075419</v>
      </c>
      <c r="X25" s="260">
        <f>'3. データシート'!X25/'3. データシート'!X$7</f>
        <v>0.97518937314743659</v>
      </c>
      <c r="Y25" s="254">
        <f>'3. データシート'!Y25/'3. データシート'!Y$7</f>
        <v>3.8744500720913899E-2</v>
      </c>
      <c r="Z25" s="256">
        <f>'3. データシート'!Z25/'3. データシート'!Z$7</f>
        <v>0.82885572139303487</v>
      </c>
      <c r="AA25" s="254">
        <f>'3. データシート'!AA25/'3. データシート'!AA$7</f>
        <v>0.11347778185824459</v>
      </c>
      <c r="AB25" s="260">
        <f>'3. データシート'!AB25/'3. データシート'!AB$7</f>
        <v>3.2025473977014857E-2</v>
      </c>
      <c r="AC25" s="254">
        <f>'3. データシート'!AC25/'3. データシート'!AC$7</f>
        <v>3.1176729191090269E-2</v>
      </c>
      <c r="AD25" s="256">
        <f>'3. データシート'!AD25/'3. データシート'!AD$7</f>
        <v>0.98262690075662973</v>
      </c>
      <c r="AE25" s="254">
        <f>'3. データシート'!AE25/'3. データシート'!AE$7</f>
        <v>0.71023225241016652</v>
      </c>
      <c r="AF25" s="260">
        <f>'3. データシート'!AF25/'3. データシート'!AF$7</f>
        <v>3.3559236038125613E-2</v>
      </c>
      <c r="AG25" s="254">
        <f>'3. データシート'!AG25/'3. データシート'!AG$7</f>
        <v>3.1133250311332503E-2</v>
      </c>
      <c r="AH25" s="256">
        <f>'3. データシート'!AH25/'3. データシート'!AH$7</f>
        <v>0.9841299132681306</v>
      </c>
      <c r="AI25" s="254">
        <f>'3. データシート'!AI25/'3. データシート'!AI$7</f>
        <v>0.98183714573442671</v>
      </c>
      <c r="AJ25" s="260">
        <f>'3. データシート'!AJ25/'3. データシート'!AJ$7</f>
        <v>0.97033609526884035</v>
      </c>
      <c r="AK25" s="254">
        <f>'3. データシート'!AK25/'3. データシート'!AK$7</f>
        <v>3.9362596396330544E-2</v>
      </c>
      <c r="AL25" s="256">
        <f>'3. データシート'!AL25/'3. データシート'!AL$7</f>
        <v>0.82503676470588239</v>
      </c>
      <c r="AM25" s="254">
        <f>'3. データシート'!AM25/'3. データシート'!AM$7</f>
        <v>0.11173933529049328</v>
      </c>
      <c r="AN25" s="260">
        <f>'3. データシート'!AN25/'3. データシート'!AN$7</f>
        <v>3.1505418932056314E-2</v>
      </c>
      <c r="AO25" s="254">
        <f>'3. データシート'!AO25/'3. データシート'!AO$7</f>
        <v>3.1520395550061801E-2</v>
      </c>
      <c r="AP25" s="256">
        <f>'3. データシート'!AP25/'3. データシート'!AP$7</f>
        <v>0.97636021128061168</v>
      </c>
      <c r="AQ25" s="254">
        <f>'3. データシート'!AQ25/'3. データシート'!AQ$7</f>
        <v>0.69522056169229662</v>
      </c>
      <c r="AR25" s="260">
        <f>'3. データシート'!AR25/'3. データシート'!AR$7</f>
        <v>3.2246389924360318E-2</v>
      </c>
      <c r="AS25" s="254">
        <f>'3. データシート'!AS25/'3. データシート'!AS$7</f>
        <v>3.0931239451089748E-2</v>
      </c>
      <c r="AT25" s="256">
        <f>'3. データシート'!AT25/'3. データシート'!AT$7</f>
        <v>3.1041400693051249E-2</v>
      </c>
      <c r="AU25" s="254">
        <f>'3. データシート'!AU25/'3. データシート'!AU$7</f>
        <v>3.0904109589041096E-2</v>
      </c>
      <c r="AV25" s="260">
        <f>'3. データシート'!AV25/'3. データシート'!AV$7</f>
        <v>3.0930479715615494E-2</v>
      </c>
      <c r="AW25" s="254">
        <f>'3. データシート'!AW25/'3. データシート'!AW$7</f>
        <v>2.9988004798080767E-2</v>
      </c>
      <c r="AX25" s="256">
        <f>'3. データシート'!AX25/'3. データシート'!AX$7</f>
        <v>3.0674399095451728E-2</v>
      </c>
      <c r="AY25" s="254">
        <f>'3. データシート'!AY25/'3. データシート'!AY$7</f>
        <v>3.0259209717653012E-2</v>
      </c>
      <c r="AZ25" s="260">
        <f>'3. データシート'!AZ25/'3. データシート'!AZ$7</f>
        <v>3.0680693522964701E-2</v>
      </c>
      <c r="BA25" s="254">
        <f>'3. データシート'!BA25/'3. データシート'!BA$7</f>
        <v>3.0366300366300367E-2</v>
      </c>
      <c r="BB25" s="256">
        <f>'3. データシート'!BB25/'3. データシート'!BB$7</f>
        <v>3.1727422604872685E-2</v>
      </c>
      <c r="BC25" s="254">
        <f>'3. データシート'!BC25/'3. データシート'!BC$7</f>
        <v>3.0890148053372327E-2</v>
      </c>
      <c r="BD25" s="260">
        <f>'3. データシート'!BD25/'3. データシート'!BD$7</f>
        <v>3.0508102571606247E-2</v>
      </c>
      <c r="BE25" s="254">
        <f>'3. データシート'!BE25/'3. データシート'!BE$7</f>
        <v>3.105086743526465E-2</v>
      </c>
      <c r="BF25" s="256">
        <f>'3. データシート'!BF25/'3. データシート'!BF$7</f>
        <v>3.0488027782855052E-2</v>
      </c>
      <c r="BG25" s="254">
        <f>'3. データシート'!BG25/'3. データシート'!BG$7</f>
        <v>3.0695373872563284E-2</v>
      </c>
      <c r="BH25" s="260">
        <f>'3. データシート'!BH25/'3. データシート'!BH$7</f>
        <v>3.1332270384515554E-2</v>
      </c>
      <c r="BI25" s="274">
        <f>'3. データシート'!BI25/'3. データシート'!BI$7</f>
        <v>3.0802107512619286E-2</v>
      </c>
    </row>
    <row r="26" spans="1:61" x14ac:dyDescent="0.15">
      <c r="A26" s="6">
        <v>38</v>
      </c>
      <c r="B26" s="256">
        <f>'3. データシート'!B26/'3. データシート'!B$7</f>
        <v>3.1766993140383698E-2</v>
      </c>
      <c r="C26" s="260">
        <f>'3. データシート'!C26/'3. データシート'!C$7</f>
        <v>3.1772697392447591E-2</v>
      </c>
      <c r="D26" s="260">
        <f>'3. データシート'!D26/'3. データシート'!D$7</f>
        <v>3.153892036981807E-2</v>
      </c>
      <c r="E26" s="254">
        <f>'3. データシート'!E26/'3. データシート'!E$7</f>
        <v>3.192240514326062E-2</v>
      </c>
      <c r="F26" s="256">
        <f>'3. データシート'!F26/'3. データシート'!F$7</f>
        <v>3.1296789979184163E-2</v>
      </c>
      <c r="G26" s="260">
        <f>'3. データシート'!G26/'3. データシート'!G$7</f>
        <v>3.1315846835718954E-2</v>
      </c>
      <c r="H26" s="260">
        <f>'3. データシート'!H26/'3. データシート'!H$7</f>
        <v>3.1481620124279401E-2</v>
      </c>
      <c r="I26" s="254">
        <f>'3. データシート'!I26/'3. データシート'!I$7</f>
        <v>3.095019297923176E-2</v>
      </c>
      <c r="J26" s="256">
        <f>'3. データシート'!J26/'3. データシート'!J$7</f>
        <v>3.119078851479376E-2</v>
      </c>
      <c r="K26" s="260">
        <f>'3. データシート'!K26/'3. データシート'!K$7</f>
        <v>3.0851606323304435E-2</v>
      </c>
      <c r="L26" s="260">
        <f>'3. データシート'!L26/'3. データシート'!L$7</f>
        <v>3.1291759465478845E-2</v>
      </c>
      <c r="M26" s="254">
        <f>'3. データシート'!M26/'3. データシート'!M$7</f>
        <v>3.0965391621129327E-2</v>
      </c>
      <c r="N26" s="256">
        <f>'3. データシート'!N26/'3. データシート'!N$7</f>
        <v>5.6829877959123656E-2</v>
      </c>
      <c r="O26" s="260">
        <f>'3. データシート'!O26/'3. データシート'!O$7</f>
        <v>5.2052382524485526E-2</v>
      </c>
      <c r="P26" s="260">
        <f>'3. データシート'!P26/'3. データシート'!P$7</f>
        <v>5.7251198929328229E-2</v>
      </c>
      <c r="Q26" s="254">
        <f>'3. データシート'!Q26/'3. データシート'!Q$7</f>
        <v>5.0719822812846066E-2</v>
      </c>
      <c r="R26" s="256">
        <f>'3. データシート'!R26/'3. データシート'!R$7</f>
        <v>0.98141879461329018</v>
      </c>
      <c r="S26" s="260">
        <f>'3. データシート'!S26/'3. データシート'!S$7</f>
        <v>0.98045151172544587</v>
      </c>
      <c r="T26" s="260">
        <f>'3. データシート'!T26/'3. データシート'!T$7</f>
        <v>0.97814933746724242</v>
      </c>
      <c r="U26" s="254">
        <f>'3. データシート'!U26/'3. データシート'!U$7</f>
        <v>0.97486179590617061</v>
      </c>
      <c r="V26" s="256">
        <f>'3. データシート'!V26/'3. データシート'!V$7</f>
        <v>0.98669166574758282</v>
      </c>
      <c r="W26" s="254">
        <f>'3. データシート'!W26/'3. データシート'!W$7</f>
        <v>0.98781703400155052</v>
      </c>
      <c r="X26" s="260">
        <f>'3. データシート'!X26/'3. データシート'!X$7</f>
        <v>0.9720788963296374</v>
      </c>
      <c r="Y26" s="254">
        <f>'3. データシート'!Y26/'3. データシート'!Y$7</f>
        <v>3.4012347961107622E-2</v>
      </c>
      <c r="Z26" s="256">
        <f>'3. データシート'!Z26/'3. データシート'!Z$7</f>
        <v>0.80803390455131752</v>
      </c>
      <c r="AA26" s="254">
        <f>'3. データシート'!AA26/'3. データシート'!AA$7</f>
        <v>9.2618435549026809E-2</v>
      </c>
      <c r="AB26" s="260">
        <f>'3. データシート'!AB26/'3. データシート'!AB$7</f>
        <v>3.1769270185198741E-2</v>
      </c>
      <c r="AC26" s="254">
        <f>'3. データシート'!AC26/'3. データシート'!AC$7</f>
        <v>3.1066822977725676E-2</v>
      </c>
      <c r="AD26" s="256">
        <f>'3. データシート'!AD26/'3. データシート'!AD$7</f>
        <v>0.9826636303533387</v>
      </c>
      <c r="AE26" s="254">
        <f>'3. データシート'!AE26/'3. データシート'!AE$7</f>
        <v>0.65158486707566465</v>
      </c>
      <c r="AF26" s="260">
        <f>'3. データシート'!AF26/'3. データシート'!AF$7</f>
        <v>3.2616968071612365E-2</v>
      </c>
      <c r="AG26" s="254">
        <f>'3. データシート'!AG26/'3. データシート'!AG$7</f>
        <v>3.1243132371254853E-2</v>
      </c>
      <c r="AH26" s="256">
        <f>'3. データシート'!AH26/'3. データシート'!AH$7</f>
        <v>0.98387156301900724</v>
      </c>
      <c r="AI26" s="254">
        <f>'3. データシート'!AI26/'3. データシート'!AI$7</f>
        <v>0.98169328154222413</v>
      </c>
      <c r="AJ26" s="260">
        <f>'3. データシート'!AJ26/'3. データシート'!AJ$7</f>
        <v>0.96678503533125293</v>
      </c>
      <c r="AK26" s="254">
        <f>'3. データシート'!AK26/'3. データシート'!AK$7</f>
        <v>3.4209275976755237E-2</v>
      </c>
      <c r="AL26" s="256">
        <f>'3. データシート'!AL26/'3. データシート'!AL$7</f>
        <v>0.80500000000000005</v>
      </c>
      <c r="AM26" s="254">
        <f>'3. データシート'!AM26/'3. データシート'!AM$7</f>
        <v>9.0899206262911814E-2</v>
      </c>
      <c r="AN26" s="260">
        <f>'3. データシート'!AN26/'3. データシート'!AN$7</f>
        <v>3.1361394159795483E-2</v>
      </c>
      <c r="AO26" s="254">
        <f>'3. データシート'!AO26/'3. データシート'!AO$7</f>
        <v>3.1374972733221845E-2</v>
      </c>
      <c r="AP26" s="256">
        <f>'3. データシート'!AP26/'3. データシート'!AP$7</f>
        <v>0.97783769807557341</v>
      </c>
      <c r="AQ26" s="254">
        <f>'3. データシート'!AQ26/'3. データシート'!AQ$7</f>
        <v>0.63619955237888959</v>
      </c>
      <c r="AR26" s="260">
        <f>'3. データシート'!AR26/'3. データシート'!AR$7</f>
        <v>3.1377800296768121E-2</v>
      </c>
      <c r="AS26" s="254">
        <f>'3. データシート'!AS26/'3. データシート'!AS$7</f>
        <v>3.0857855727599619E-2</v>
      </c>
      <c r="AT26" s="256">
        <f>'3. データシート'!AT26/'3. データシート'!AT$7</f>
        <v>3.0822542403793545E-2</v>
      </c>
      <c r="AU26" s="254">
        <f>'3. データシート'!AU26/'3. データシート'!AU$7</f>
        <v>3.075799086757991E-2</v>
      </c>
      <c r="AV26" s="260">
        <f>'3. データシート'!AV26/'3. データシート'!AV$7</f>
        <v>3.0857184739986075E-2</v>
      </c>
      <c r="AW26" s="254">
        <f>'3. データシート'!AW26/'3. データシート'!AW$7</f>
        <v>2.9988004798080767E-2</v>
      </c>
      <c r="AX26" s="256">
        <f>'3. データシート'!AX26/'3. データシート'!AX$7</f>
        <v>3.0564977933398987E-2</v>
      </c>
      <c r="AY26" s="254">
        <f>'3. データシート'!AY26/'3. データシート'!AY$7</f>
        <v>3.0114601785907958E-2</v>
      </c>
      <c r="AZ26" s="260">
        <f>'3. データシート'!AZ26/'3. データシート'!AZ$7</f>
        <v>3.0570726879513215E-2</v>
      </c>
      <c r="BA26" s="254">
        <f>'3. データシート'!BA26/'3. データシート'!BA$7</f>
        <v>3.021978021978022E-2</v>
      </c>
      <c r="BB26" s="256">
        <f>'3. データシート'!BB26/'3. データシート'!BB$7</f>
        <v>3.1690785858215789E-2</v>
      </c>
      <c r="BC26" s="254">
        <f>'3. データシート'!BC26/'3. データシート'!BC$7</f>
        <v>3.0890148053372327E-2</v>
      </c>
      <c r="BD26" s="260">
        <f>'3. データシート'!BD26/'3. データシート'!BD$7</f>
        <v>3.0581263489044153E-2</v>
      </c>
      <c r="BE26" s="254">
        <f>'3. データシート'!BE26/'3. データシート'!BE$7</f>
        <v>3.0977199896865447E-2</v>
      </c>
      <c r="BF26" s="256">
        <f>'3. データシート'!BF26/'3. データシート'!BF$7</f>
        <v>3.0488027782855052E-2</v>
      </c>
      <c r="BG26" s="254">
        <f>'3. データシート'!BG26/'3. データシート'!BG$7</f>
        <v>3.0586267093395403E-2</v>
      </c>
      <c r="BH26" s="260">
        <f>'3. データシート'!BH26/'3. データシート'!BH$7</f>
        <v>3.1332270384515554E-2</v>
      </c>
      <c r="BI26" s="274">
        <f>'3. データシート'!BI26/'3. データシート'!BI$7</f>
        <v>3.0617884381562949E-2</v>
      </c>
    </row>
    <row r="27" spans="1:61" x14ac:dyDescent="0.15">
      <c r="A27" s="6">
        <v>40</v>
      </c>
      <c r="B27" s="256">
        <f>'3. データシート'!B27/'3. データシート'!B$7</f>
        <v>3.1803675580499617E-2</v>
      </c>
      <c r="C27" s="260">
        <f>'3. データシート'!C27/'3. データシート'!C$7</f>
        <v>3.1553575341465197E-2</v>
      </c>
      <c r="D27" s="260">
        <f>'3. データシート'!D27/'3. データシート'!D$7</f>
        <v>3.153892036981807E-2</v>
      </c>
      <c r="E27" s="254">
        <f>'3. データシート'!E27/'3. データシート'!E$7</f>
        <v>3.1699431416998033E-2</v>
      </c>
      <c r="F27" s="256">
        <f>'3. データシート'!F27/'3. データシート'!F$7</f>
        <v>3.111419493846547E-2</v>
      </c>
      <c r="G27" s="260">
        <f>'3. データシート'!G27/'3. データシート'!G$7</f>
        <v>3.1134200392356318E-2</v>
      </c>
      <c r="H27" s="260">
        <f>'3. データシート'!H27/'3. データシート'!H$7</f>
        <v>3.1706221456913979E-2</v>
      </c>
      <c r="I27" s="254">
        <f>'3. データシート'!I27/'3. データシート'!I$7</f>
        <v>3.0729645285793052E-2</v>
      </c>
      <c r="J27" s="256">
        <f>'3. データシート'!J27/'3. データシート'!J$7</f>
        <v>3.119078851479376E-2</v>
      </c>
      <c r="K27" s="260">
        <f>'3. データシート'!K27/'3. データシート'!K$7</f>
        <v>3.0742332629125083E-2</v>
      </c>
      <c r="L27" s="260">
        <f>'3. データシート'!L27/'3. データシート'!L$7</f>
        <v>3.1217520415738678E-2</v>
      </c>
      <c r="M27" s="254">
        <f>'3. データシート'!M27/'3. データシート'!M$7</f>
        <v>3.0705178246161854E-2</v>
      </c>
      <c r="N27" s="256">
        <f>'3. データシート'!N27/'3. データシート'!N$7</f>
        <v>3.9626525510954275E-2</v>
      </c>
      <c r="O27" s="260">
        <f>'3. データシート'!O27/'3. データシート'!O$7</f>
        <v>3.847987968159642E-2</v>
      </c>
      <c r="P27" s="260">
        <f>'3. データシート'!P27/'3. データシート'!P$7</f>
        <v>3.9666902115320271E-2</v>
      </c>
      <c r="Q27" s="254">
        <f>'3. データシート'!Q27/'3. データシート'!Q$7</f>
        <v>3.7578442229605019E-2</v>
      </c>
      <c r="R27" s="256">
        <f>'3. データシート'!R27/'3. データシート'!R$7</f>
        <v>0.97641474722201782</v>
      </c>
      <c r="S27" s="260">
        <f>'3. データシート'!S27/'3. データシート'!S$7</f>
        <v>0.97326671286334299</v>
      </c>
      <c r="T27" s="260">
        <f>'3. データシート'!T27/'3. データシート'!T$7</f>
        <v>0.97139482523160969</v>
      </c>
      <c r="U27" s="254">
        <f>'3. データシート'!U27/'3. データシート'!U$7</f>
        <v>0.96839982070820263</v>
      </c>
      <c r="V27" s="256">
        <f>'3. データシート'!V27/'3. データシート'!V$7</f>
        <v>0.98452262784456457</v>
      </c>
      <c r="W27" s="254">
        <f>'3. データシート'!W27/'3. データシート'!W$7</f>
        <v>0.98711559050467013</v>
      </c>
      <c r="X27" s="260">
        <f>'3. データシート'!X27/'3. データシート'!X$7</f>
        <v>0.96801697954404065</v>
      </c>
      <c r="Y27" s="254">
        <f>'3. データシート'!Y27/'3. データシート'!Y$7</f>
        <v>3.2348700506488227E-2</v>
      </c>
      <c r="Z27" s="256">
        <f>'3. データシート'!Z27/'3. データシート'!Z$7</f>
        <v>0.78669614888520356</v>
      </c>
      <c r="AA27" s="254">
        <f>'3. データシート'!AA27/'3. データシート'!AA$7</f>
        <v>7.6055820785897912E-2</v>
      </c>
      <c r="AB27" s="260">
        <f>'3. データシート'!AB27/'3. データシート'!AB$7</f>
        <v>3.1805870726886759E-2</v>
      </c>
      <c r="AC27" s="254">
        <f>'3. データシート'!AC27/'3. データシート'!AC$7</f>
        <v>3.1103458382180538E-2</v>
      </c>
      <c r="AD27" s="256">
        <f>'3. データシート'!AD27/'3. データシート'!AD$7</f>
        <v>0.9831778447072651</v>
      </c>
      <c r="AE27" s="254">
        <f>'3. データシート'!AE27/'3. データシート'!AE$7</f>
        <v>0.59078293894244815</v>
      </c>
      <c r="AF27" s="260">
        <f>'3. データシート'!AF27/'3. データシート'!AF$7</f>
        <v>3.2145834088355744E-2</v>
      </c>
      <c r="AG27" s="254">
        <f>'3. データシート'!AG27/'3. データシート'!AG$7</f>
        <v>3.1169877664639953E-2</v>
      </c>
      <c r="AH27" s="256">
        <f>'3. データシート'!AH27/'3. データシート'!AH$7</f>
        <v>0.98405609891123824</v>
      </c>
      <c r="AI27" s="254">
        <f>'3. データシート'!AI27/'3. データシート'!AI$7</f>
        <v>0.98104589267731257</v>
      </c>
      <c r="AJ27" s="260">
        <f>'3. データシート'!AJ27/'3. データシート'!AJ$7</f>
        <v>0.96366440690125188</v>
      </c>
      <c r="AK27" s="254">
        <f>'3. データシート'!AK27/'3. データシート'!AK$7</f>
        <v>3.2308760644713275E-2</v>
      </c>
      <c r="AL27" s="256">
        <f>'3. データシート'!AL27/'3. データシート'!AL$7</f>
        <v>0.78455882352941175</v>
      </c>
      <c r="AM27" s="254">
        <f>'3. データシート'!AM27/'3. データシート'!AM$7</f>
        <v>7.4517052662099958E-2</v>
      </c>
      <c r="AN27" s="260">
        <f>'3. データシート'!AN27/'3. データシート'!AN$7</f>
        <v>3.1361394159795483E-2</v>
      </c>
      <c r="AO27" s="254">
        <f>'3. データシート'!AO27/'3. データシート'!AO$7</f>
        <v>3.1265905620591873E-2</v>
      </c>
      <c r="AP27" s="256">
        <f>'3. データシート'!AP27/'3. データシート'!AP$7</f>
        <v>0.97621246260111549</v>
      </c>
      <c r="AQ27" s="254">
        <f>'3. データシート'!AQ27/'3. データシート'!AQ$7</f>
        <v>0.57411017255071839</v>
      </c>
      <c r="AR27" s="260">
        <f>'3. データシート'!AR27/'3. データシート'!AR$7</f>
        <v>3.0871123014006008E-2</v>
      </c>
      <c r="AS27" s="254">
        <f>'3. データシート'!AS27/'3. データシート'!AS$7</f>
        <v>3.0711088280619359E-2</v>
      </c>
      <c r="AT27" s="256">
        <f>'3. データシート'!AT27/'3. データシート'!AT$7</f>
        <v>3.0931971548422397E-2</v>
      </c>
      <c r="AU27" s="254">
        <f>'3. データシート'!AU27/'3. データシート'!AU$7</f>
        <v>3.0575342465753424E-2</v>
      </c>
      <c r="AV27" s="260">
        <f>'3. データシート'!AV27/'3. データシート'!AV$7</f>
        <v>3.0893832227800785E-2</v>
      </c>
      <c r="AW27" s="254">
        <f>'3. データシート'!AW27/'3. データシート'!AW$7</f>
        <v>2.9697212024281196E-2</v>
      </c>
      <c r="AX27" s="256">
        <f>'3. データシート'!AX27/'3. データシート'!AX$7</f>
        <v>3.0309661888609257E-2</v>
      </c>
      <c r="AY27" s="254">
        <f>'3. データシート'!AY27/'3. データシート'!AY$7</f>
        <v>3.0295361700589277E-2</v>
      </c>
      <c r="AZ27" s="260">
        <f>'3. データシート'!AZ27/'3. データシート'!AZ$7</f>
        <v>3.0570726879513215E-2</v>
      </c>
      <c r="BA27" s="254">
        <f>'3. データシート'!BA27/'3. データシート'!BA$7</f>
        <v>3.0146520146520146E-2</v>
      </c>
      <c r="BB27" s="256">
        <f>'3. データシート'!BB27/'3. データシート'!BB$7</f>
        <v>3.1654149111558894E-2</v>
      </c>
      <c r="BC27" s="254">
        <f>'3. データシート'!BC27/'3. データシート'!BC$7</f>
        <v>3.0963260829830013E-2</v>
      </c>
      <c r="BD27" s="260">
        <f>'3. データシート'!BD27/'3. データシート'!BD$7</f>
        <v>3.0471522112887294E-2</v>
      </c>
      <c r="BE27" s="254">
        <f>'3. データシート'!BE27/'3. データシート'!BE$7</f>
        <v>3.090353235846624E-2</v>
      </c>
      <c r="BF27" s="256">
        <f>'3. データシート'!BF27/'3. データシート'!BF$7</f>
        <v>3.0378358618168524E-2</v>
      </c>
      <c r="BG27" s="254">
        <f>'3. データシート'!BG27/'3. データシート'!BG$7</f>
        <v>3.065900494617399E-2</v>
      </c>
      <c r="BH27" s="260">
        <f>'3. データシート'!BH27/'3. データシート'!BH$7</f>
        <v>3.1332270384515554E-2</v>
      </c>
      <c r="BI27" s="274">
        <f>'3. データシート'!BI27/'3. データシート'!BI$7</f>
        <v>3.0581039755351681E-2</v>
      </c>
    </row>
    <row r="28" spans="1:61" x14ac:dyDescent="0.15">
      <c r="A28" s="6">
        <v>42</v>
      </c>
      <c r="B28" s="256">
        <f>'3. データシート'!B28/'3. データシート'!B$7</f>
        <v>3.1656945820035948E-2</v>
      </c>
      <c r="C28" s="260">
        <f>'3. データシート'!C28/'3. データシート'!C$7</f>
        <v>3.1553575341465197E-2</v>
      </c>
      <c r="D28" s="260">
        <f>'3. データシート'!D28/'3. データシート'!D$7</f>
        <v>3.1277960035788845E-2</v>
      </c>
      <c r="E28" s="254">
        <f>'3. データシート'!E28/'3. データシート'!E$7</f>
        <v>3.1699431416998033E-2</v>
      </c>
      <c r="F28" s="256">
        <f>'3. データシート'!F28/'3. データシート'!F$7</f>
        <v>3.1150713946609211E-2</v>
      </c>
      <c r="G28" s="260">
        <f>'3. データシート'!G28/'3. データシート'!G$7</f>
        <v>3.1134200392356318E-2</v>
      </c>
      <c r="H28" s="260">
        <f>'3. データシート'!H28/'3. データシート'!H$7</f>
        <v>3.1481620124279401E-2</v>
      </c>
      <c r="I28" s="254">
        <f>'3. データシート'!I28/'3. データシート'!I$7</f>
        <v>3.0692887336886601E-2</v>
      </c>
      <c r="J28" s="256">
        <f>'3. データシート'!J28/'3. データシート'!J$7</f>
        <v>3.1227226351843756E-2</v>
      </c>
      <c r="K28" s="260">
        <f>'3. データシート'!K28/'3. データシート'!K$7</f>
        <v>3.0778757193851532E-2</v>
      </c>
      <c r="L28" s="260">
        <f>'3. データシート'!L28/'3. データシート'!L$7</f>
        <v>3.1217520415738678E-2</v>
      </c>
      <c r="M28" s="254">
        <f>'3. データシート'!M28/'3. データシート'!M$7</f>
        <v>3.0705178246161854E-2</v>
      </c>
      <c r="N28" s="256">
        <f>'3. データシート'!N28/'3. データシート'!N$7</f>
        <v>3.3855315394794881E-2</v>
      </c>
      <c r="O28" s="260">
        <f>'3. データシート'!O28/'3. データシート'!O$7</f>
        <v>3.4004621987454603E-2</v>
      </c>
      <c r="P28" s="260">
        <f>'3. データシート'!P28/'3. データシート'!P$7</f>
        <v>3.3607197293579687E-2</v>
      </c>
      <c r="Q28" s="254">
        <f>'3. データシート'!Q28/'3. データシート'!Q$7</f>
        <v>3.3480989294942781E-2</v>
      </c>
      <c r="R28" s="256">
        <f>'3. データシート'!R28/'3. データシート'!R$7</f>
        <v>0.96368386194716316</v>
      </c>
      <c r="S28" s="260">
        <f>'3. データシート'!S28/'3. データシート'!S$7</f>
        <v>0.95295233232430065</v>
      </c>
      <c r="T28" s="260">
        <f>'3. データシート'!T28/'3. データシート'!T$7</f>
        <v>0.9623888089174325</v>
      </c>
      <c r="U28" s="254">
        <f>'3. データシート'!U28/'3. データシート'!U$7</f>
        <v>0.95058269834155085</v>
      </c>
      <c r="V28" s="256">
        <f>'3. データシート'!V28/'3. データシート'!V$7</f>
        <v>0.98658137568471749</v>
      </c>
      <c r="W28" s="254">
        <f>'3. データシート'!W28/'3. データシート'!W$7</f>
        <v>0.98630339277144019</v>
      </c>
      <c r="X28" s="260">
        <f>'3. データシート'!X28/'3. データシート'!X$7</f>
        <v>0.96282065356607016</v>
      </c>
      <c r="Y28" s="254">
        <f>'3. データシート'!Y28/'3. データシート'!Y$7</f>
        <v>3.1720211468076451E-2</v>
      </c>
      <c r="Z28" s="256">
        <f>'3. データシート'!Z28/'3. データシート'!Z$7</f>
        <v>0.76554265708494562</v>
      </c>
      <c r="AA28" s="254">
        <f>'3. データシート'!AA28/'3. データシート'!AA$7</f>
        <v>6.3239074550128532E-2</v>
      </c>
      <c r="AB28" s="260">
        <f>'3. データシート'!AB28/'3. データシート'!AB$7</f>
        <v>3.169606910182271E-2</v>
      </c>
      <c r="AC28" s="254">
        <f>'3. データシート'!AC28/'3. データシート'!AC$7</f>
        <v>3.0993552168815944E-2</v>
      </c>
      <c r="AD28" s="256">
        <f>'3. データシート'!AD28/'3. データシート'!AD$7</f>
        <v>0.98225960478953944</v>
      </c>
      <c r="AE28" s="254">
        <f>'3. データシート'!AE28/'3. データシート'!AE$7</f>
        <v>0.52998101080923166</v>
      </c>
      <c r="AF28" s="260">
        <f>'3. データシート'!AF28/'3. データシート'!AF$7</f>
        <v>3.1710941180734246E-2</v>
      </c>
      <c r="AG28" s="254">
        <f>'3. データシート'!AG28/'3. データシート'!AG$7</f>
        <v>3.1096622958025052E-2</v>
      </c>
      <c r="AH28" s="256">
        <f>'3. データシート'!AH28/'3. データシート'!AH$7</f>
        <v>0.98398228455434578</v>
      </c>
      <c r="AI28" s="254">
        <f>'3. データシート'!AI28/'3. データシート'!AI$7</f>
        <v>0.98115379082146459</v>
      </c>
      <c r="AJ28" s="260">
        <f>'3. データシート'!AJ28/'3. データシート'!AJ$7</f>
        <v>0.95806879730262917</v>
      </c>
      <c r="AK28" s="254">
        <f>'3. データシート'!AK28/'3. データシート'!AK$7</f>
        <v>3.1504696465772447E-2</v>
      </c>
      <c r="AL28" s="256">
        <f>'3. データシート'!AL28/'3. データシート'!AL$7</f>
        <v>0.76253676470588239</v>
      </c>
      <c r="AM28" s="254">
        <f>'3. データシート'!AM28/'3. データシート'!AM$7</f>
        <v>6.2049218948207752E-2</v>
      </c>
      <c r="AN28" s="260">
        <f>'3. データシート'!AN28/'3. データシート'!AN$7</f>
        <v>3.103733842220862E-2</v>
      </c>
      <c r="AO28" s="254">
        <f>'3. データシート'!AO28/'3. データシート'!AO$7</f>
        <v>3.1156838507961901E-2</v>
      </c>
      <c r="AP28" s="256">
        <f>'3. データシート'!AP28/'3. データシート'!AP$7</f>
        <v>0.97687733165884827</v>
      </c>
      <c r="AQ28" s="254">
        <f>'3. データシート'!AQ28/'3. データシート'!AQ$7</f>
        <v>0.51389791350804992</v>
      </c>
      <c r="AR28" s="260">
        <f>'3. データシート'!AR28/'3. データシート'!AR$7</f>
        <v>3.0943505482972023E-2</v>
      </c>
      <c r="AS28" s="254">
        <f>'3. データシート'!AS28/'3. データシート'!AS$7</f>
        <v>3.0674396418874292E-2</v>
      </c>
      <c r="AT28" s="256">
        <f>'3. データシート'!AT28/'3. データシート'!AT$7</f>
        <v>3.1004924311508298E-2</v>
      </c>
      <c r="AU28" s="254">
        <f>'3. データシート'!AU28/'3. データシート'!AU$7</f>
        <v>3.0648401826484019E-2</v>
      </c>
      <c r="AV28" s="260">
        <f>'3. データシート'!AV28/'3. データシート'!AV$7</f>
        <v>3.0747242276541943E-2</v>
      </c>
      <c r="AW28" s="254">
        <f>'3. データシート'!AW28/'3. データシート'!AW$7</f>
        <v>2.9624513830831305E-2</v>
      </c>
      <c r="AX28" s="256">
        <f>'3. データシート'!AX28/'3. データシート'!AX$7</f>
        <v>3.0200240726556516E-2</v>
      </c>
      <c r="AY28" s="254">
        <f>'3. データシート'!AY28/'3. データシート'!AY$7</f>
        <v>3.0042297820035428E-2</v>
      </c>
      <c r="AZ28" s="260">
        <f>'3. データシート'!AZ28/'3. データシート'!AZ$7</f>
        <v>3.0387449140427403E-2</v>
      </c>
      <c r="BA28" s="254">
        <f>'3. データシート'!BA28/'3. データシート'!BA$7</f>
        <v>3.0036630036630037E-2</v>
      </c>
      <c r="BB28" s="256">
        <f>'3. データシート'!BB28/'3. データシート'!BB$7</f>
        <v>3.1617512364901998E-2</v>
      </c>
      <c r="BC28" s="254">
        <f>'3. データシート'!BC28/'3. データシート'!BC$7</f>
        <v>3.0963260829830013E-2</v>
      </c>
      <c r="BD28" s="260">
        <f>'3. データシート'!BD28/'3. データシート'!BD$7</f>
        <v>3.0398361195449392E-2</v>
      </c>
      <c r="BE28" s="254">
        <f>'3. データシート'!BE28/'3. データシート'!BE$7</f>
        <v>3.0940366127665844E-2</v>
      </c>
      <c r="BF28" s="256">
        <f>'3. データシート'!BF28/'3. データシート'!BF$7</f>
        <v>3.0232133065253151E-2</v>
      </c>
      <c r="BG28" s="254">
        <f>'3. データシート'!BG28/'3. データシート'!BG$7</f>
        <v>3.0404422461448938E-2</v>
      </c>
      <c r="BH28" s="260">
        <f>'3. データシート'!BH28/'3. データシート'!BH$7</f>
        <v>3.1258111164670546E-2</v>
      </c>
      <c r="BI28" s="274">
        <f>'3. データシート'!BI28/'3. データシート'!BI$7</f>
        <v>3.0507350502929149E-2</v>
      </c>
    </row>
    <row r="29" spans="1:61" x14ac:dyDescent="0.15">
      <c r="A29" s="6">
        <v>44</v>
      </c>
      <c r="B29" s="256">
        <f>'3. データシート'!B29/'3. データシート'!B$7</f>
        <v>3.1620263379920036E-2</v>
      </c>
      <c r="C29" s="260">
        <f>'3. データシート'!C29/'3. データシート'!C$7</f>
        <v>3.1407493974143601E-2</v>
      </c>
      <c r="D29" s="260">
        <f>'3. データシート'!D29/'3. データシート'!D$7</f>
        <v>3.1166119892633463E-2</v>
      </c>
      <c r="E29" s="254">
        <f>'3. データシート'!E29/'3. データシート'!E$7</f>
        <v>3.1773755992418891E-2</v>
      </c>
      <c r="F29" s="256">
        <f>'3. データシート'!F29/'3. データシート'!F$7</f>
        <v>3.1041156922177994E-2</v>
      </c>
      <c r="G29" s="260">
        <f>'3. データシート'!G29/'3. データシート'!G$7</f>
        <v>3.1025212526338733E-2</v>
      </c>
      <c r="H29" s="260">
        <f>'3. データシート'!H29/'3. データシート'!H$7</f>
        <v>3.1631354346035784E-2</v>
      </c>
      <c r="I29" s="254">
        <f>'3. データシート'!I29/'3. データシート'!I$7</f>
        <v>3.0545855541260797E-2</v>
      </c>
      <c r="J29" s="256">
        <f>'3. データシート'!J29/'3. データシート'!J$7</f>
        <v>3.0935723655443812E-2</v>
      </c>
      <c r="K29" s="260">
        <f>'3. データシート'!K29/'3. データシート'!K$7</f>
        <v>3.0778757193851532E-2</v>
      </c>
      <c r="L29" s="260">
        <f>'3. データシート'!L29/'3. データシート'!L$7</f>
        <v>3.1031922791388271E-2</v>
      </c>
      <c r="M29" s="254">
        <f>'3. データシート'!M29/'3. データシート'!M$7</f>
        <v>3.0705178246161854E-2</v>
      </c>
      <c r="N29" s="256">
        <f>'3. データシート'!N29/'3. データシート'!N$7</f>
        <v>3.2348184090574918E-2</v>
      </c>
      <c r="O29" s="260">
        <f>'3. データシート'!O29/'3. データシート'!O$7</f>
        <v>3.2757419023513444E-2</v>
      </c>
      <c r="P29" s="260">
        <f>'3. データシート'!P29/'3. データシート'!P$7</f>
        <v>3.1934272649540872E-2</v>
      </c>
      <c r="Q29" s="254">
        <f>'3. データシート'!Q29/'3. データシート'!Q$7</f>
        <v>3.2041343669250648E-2</v>
      </c>
      <c r="R29" s="256">
        <f>'3. データシート'!R29/'3. データシート'!R$7</f>
        <v>0.90304658179409814</v>
      </c>
      <c r="S29" s="260">
        <f>'3. データシート'!S29/'3. データシート'!S$7</f>
        <v>0.82348006856559319</v>
      </c>
      <c r="T29" s="260">
        <f>'3. データシート'!T29/'3. データシート'!T$7</f>
        <v>0.92573727531096595</v>
      </c>
      <c r="U29" s="254">
        <f>'3. データシート'!U29/'3. データシート'!U$7</f>
        <v>0.84020618556701032</v>
      </c>
      <c r="V29" s="256">
        <f>'3. データシート'!V29/'3. データシート'!V$7</f>
        <v>0.9860299253703908</v>
      </c>
      <c r="W29" s="254">
        <f>'3. データシート'!W29/'3. データシート'!W$7</f>
        <v>0.98589729390482517</v>
      </c>
      <c r="X29" s="260">
        <f>'3. データシート'!X29/'3. データシート'!X$7</f>
        <v>0.95777070296776079</v>
      </c>
      <c r="Y29" s="254">
        <f>'3. データシート'!Y29/'3. データシート'!Y$7</f>
        <v>3.1313542090280602E-2</v>
      </c>
      <c r="Z29" s="256">
        <f>'3. データシート'!Z29/'3. データシート'!Z$7</f>
        <v>0.7435415515017505</v>
      </c>
      <c r="AA29" s="254">
        <f>'3. データシート'!AA29/'3. データシート'!AA$7</f>
        <v>5.416819684171869E-2</v>
      </c>
      <c r="AB29" s="260">
        <f>'3. データシート'!AB29/'3. データシート'!AB$7</f>
        <v>3.1732669643510722E-2</v>
      </c>
      <c r="AC29" s="254">
        <f>'3. データシート'!AC29/'3. データシート'!AC$7</f>
        <v>3.0956916764361079E-2</v>
      </c>
      <c r="AD29" s="256">
        <f>'3. データシート'!AD29/'3. データシート'!AD$7</f>
        <v>0.9821494159994123</v>
      </c>
      <c r="AE29" s="254">
        <f>'3. データシート'!AE29/'3. データシート'!AE$7</f>
        <v>0.46998247151621386</v>
      </c>
      <c r="AF29" s="260">
        <f>'3. データシート'!AF29/'3. データシート'!AF$7</f>
        <v>3.1710941180734246E-2</v>
      </c>
      <c r="AG29" s="254">
        <f>'3. データシート'!AG29/'3. データシート'!AG$7</f>
        <v>3.0950113544795252E-2</v>
      </c>
      <c r="AH29" s="256">
        <f>'3. データシート'!AH29/'3. データシート'!AH$7</f>
        <v>0.98512640708617827</v>
      </c>
      <c r="AI29" s="254">
        <f>'3. データシート'!AI29/'3. データシート'!AI$7</f>
        <v>0.97967918285138833</v>
      </c>
      <c r="AJ29" s="260">
        <f>'3. データシート'!AJ29/'3. データシート'!AJ$7</f>
        <v>0.95276014204239745</v>
      </c>
      <c r="AK29" s="254">
        <f>'3. データシート'!AK29/'3. データシート'!AK$7</f>
        <v>3.1248857863382187E-2</v>
      </c>
      <c r="AL29" s="256">
        <f>'3. データシート'!AL29/'3. データシート'!AL$7</f>
        <v>0.73908088235294123</v>
      </c>
      <c r="AM29" s="254">
        <f>'3. データシート'!AM29/'3. データシート'!AM$7</f>
        <v>5.2915805878728572E-2</v>
      </c>
      <c r="AN29" s="260">
        <f>'3. データシート'!AN29/'3. データシート'!AN$7</f>
        <v>3.103733842220862E-2</v>
      </c>
      <c r="AO29" s="254">
        <f>'3. データシート'!AO29/'3. データシート'!AO$7</f>
        <v>3.1011415691121938E-2</v>
      </c>
      <c r="AP29" s="256">
        <f>'3. データシート'!AP29/'3. データシート'!AP$7</f>
        <v>0.97717282901784064</v>
      </c>
      <c r="AQ29" s="254">
        <f>'3. データシート'!AQ29/'3. データシート'!AQ$7</f>
        <v>0.45437152552162297</v>
      </c>
      <c r="AR29" s="260">
        <f>'3. データシート'!AR29/'3. データシート'!AR$7</f>
        <v>3.0509210669175925E-2</v>
      </c>
      <c r="AS29" s="254">
        <f>'3. データシート'!AS29/'3. データシート'!AS$7</f>
        <v>3.0784472004109487E-2</v>
      </c>
      <c r="AT29" s="256">
        <f>'3. データシート'!AT29/'3. データシート'!AT$7</f>
        <v>3.0931971548422397E-2</v>
      </c>
      <c r="AU29" s="254">
        <f>'3. データシート'!AU29/'3. データシート'!AU$7</f>
        <v>3.0465753424657533E-2</v>
      </c>
      <c r="AV29" s="260">
        <f>'3. データシート'!AV29/'3. データシート'!AV$7</f>
        <v>3.0783889764356653E-2</v>
      </c>
      <c r="AW29" s="254">
        <f>'3. データシート'!AW29/'3. データシート'!AW$7</f>
        <v>2.9515466540656465E-2</v>
      </c>
      <c r="AX29" s="256">
        <f>'3. データシート'!AX29/'3. データシート'!AX$7</f>
        <v>3.0382609329977751E-2</v>
      </c>
      <c r="AY29" s="254">
        <f>'3. データシート'!AY29/'3. データシート'!AY$7</f>
        <v>3.0331513683525543E-2</v>
      </c>
      <c r="AZ29" s="260">
        <f>'3. データシート'!AZ29/'3. データシート'!AZ$7</f>
        <v>3.0607382427330375E-2</v>
      </c>
      <c r="BA29" s="254">
        <f>'3. データシート'!BA29/'3. データシート'!BA$7</f>
        <v>3.0036630036630037E-2</v>
      </c>
      <c r="BB29" s="256">
        <f>'3. データシート'!BB29/'3. データシート'!BB$7</f>
        <v>3.1434328631617513E-2</v>
      </c>
      <c r="BC29" s="254">
        <f>'3. データシート'!BC29/'3. データシート'!BC$7</f>
        <v>3.0524584171083897E-2</v>
      </c>
      <c r="BD29" s="260">
        <f>'3. データシート'!BD29/'3. データシート'!BD$7</f>
        <v>3.0434941654168345E-2</v>
      </c>
      <c r="BE29" s="254">
        <f>'3. データシート'!BE29/'3. データシート'!BE$7</f>
        <v>3.0793031050867434E-2</v>
      </c>
      <c r="BF29" s="256">
        <f>'3. データシート'!BF29/'3. データシート'!BF$7</f>
        <v>3.0122463900566623E-2</v>
      </c>
      <c r="BG29" s="254">
        <f>'3. データシート'!BG29/'3. データシート'!BG$7</f>
        <v>3.0368053535059645E-2</v>
      </c>
      <c r="BH29" s="260">
        <f>'3. データシート'!BH29/'3. データシート'!BH$7</f>
        <v>3.1332270384515554E-2</v>
      </c>
      <c r="BI29" s="274">
        <f>'3. データシート'!BI29/'3. データシート'!BI$7</f>
        <v>3.0507350502929149E-2</v>
      </c>
    </row>
    <row r="30" spans="1:61" x14ac:dyDescent="0.15">
      <c r="A30" s="6">
        <v>46</v>
      </c>
      <c r="B30" s="256">
        <f>'3. データシート'!B30/'3. データシート'!B$7</f>
        <v>3.1400168739224535E-2</v>
      </c>
      <c r="C30" s="260">
        <f>'3. データシート'!C30/'3. データシート'!C$7</f>
        <v>3.1553575341465197E-2</v>
      </c>
      <c r="D30" s="260">
        <f>'3. データシート'!D30/'3. データシート'!D$7</f>
        <v>3.0942439606322696E-2</v>
      </c>
      <c r="E30" s="254">
        <f>'3. データシート'!E30/'3. データシート'!E$7</f>
        <v>3.1587944553866737E-2</v>
      </c>
      <c r="F30" s="256">
        <f>'3. データシート'!F30/'3. データシート'!F$7</f>
        <v>3.0968118905890515E-2</v>
      </c>
      <c r="G30" s="260">
        <f>'3. データシート'!G30/'3. データシート'!G$7</f>
        <v>3.0988883237666208E-2</v>
      </c>
      <c r="H30" s="260">
        <f>'3. データシート'!H30/'3. データシート'!H$7</f>
        <v>3.1369319457962119E-2</v>
      </c>
      <c r="I30" s="254">
        <f>'3. データシート'!I30/'3. データシート'!I$7</f>
        <v>3.0435581694541445E-2</v>
      </c>
      <c r="J30" s="256">
        <f>'3. データシート'!J30/'3. データシート'!J$7</f>
        <v>3.10085993295438E-2</v>
      </c>
      <c r="K30" s="260">
        <f>'3. データシート'!K30/'3. データシート'!K$7</f>
        <v>3.045093611131347E-2</v>
      </c>
      <c r="L30" s="260">
        <f>'3. データシート'!L30/'3. データシート'!L$7</f>
        <v>3.07720861172977E-2</v>
      </c>
      <c r="M30" s="254">
        <f>'3. データシート'!M30/'3. データシート'!M$7</f>
        <v>3.0556484889037581E-2</v>
      </c>
      <c r="N30" s="256">
        <f>'3. データシート'!N30/'3. データシート'!N$7</f>
        <v>3.172327598882517E-2</v>
      </c>
      <c r="O30" s="260">
        <f>'3. データシート'!O30/'3. データシート'!O$7</f>
        <v>3.1987087781079199E-2</v>
      </c>
      <c r="P30" s="260">
        <f>'3. データシート'!P30/'3. データシート'!P$7</f>
        <v>3.1227926688724487E-2</v>
      </c>
      <c r="Q30" s="254">
        <f>'3. データシート'!Q30/'3. データシート'!Q$7</f>
        <v>3.1487633813215211E-2</v>
      </c>
      <c r="R30" s="256">
        <f>'3. データシート'!R30/'3. データシート'!R$7</f>
        <v>0.67216130693943632</v>
      </c>
      <c r="S30" s="260">
        <f>'3. データシート'!S30/'3. データシート'!S$7</f>
        <v>0.56537437543309388</v>
      </c>
      <c r="T30" s="260">
        <f>'3. データシート'!T30/'3. データシート'!T$7</f>
        <v>0.73443324844055657</v>
      </c>
      <c r="U30" s="254">
        <f>'3. データシート'!U30/'3. データシート'!U$7</f>
        <v>0.59113999701180342</v>
      </c>
      <c r="V30" s="256">
        <f>'3. データシート'!V30/'3. データシート'!V$7</f>
        <v>0.98511084151317962</v>
      </c>
      <c r="W30" s="254">
        <f>'3. データシート'!W30/'3. データシート'!W$7</f>
        <v>0.98475283346254661</v>
      </c>
      <c r="X30" s="260">
        <f>'3. データシート'!X30/'3. データシート'!X$7</f>
        <v>0.95056171551944968</v>
      </c>
      <c r="Y30" s="254">
        <f>'3. データシート'!Y30/'3. データシート'!Y$7</f>
        <v>3.1202632259972642E-2</v>
      </c>
      <c r="Z30" s="256">
        <f>'3. データシート'!Z30/'3. データシート'!Z$7</f>
        <v>0.72061912658927585</v>
      </c>
      <c r="AA30" s="254">
        <f>'3. データシート'!AA30/'3. データシート'!AA$7</f>
        <v>4.7374219610723467E-2</v>
      </c>
      <c r="AB30" s="260">
        <f>'3. データシート'!AB30/'3. データシート'!AB$7</f>
        <v>3.1513066393382624E-2</v>
      </c>
      <c r="AC30" s="254">
        <f>'3. データシート'!AC30/'3. データシート'!AC$7</f>
        <v>3.0883645955451348E-2</v>
      </c>
      <c r="AD30" s="256">
        <f>'3. データシート'!AD30/'3. データシート'!AD$7</f>
        <v>0.98137809446852275</v>
      </c>
      <c r="AE30" s="254">
        <f>'3. データシート'!AE30/'3. データシート'!AE$7</f>
        <v>0.41290534618755476</v>
      </c>
      <c r="AF30" s="260">
        <f>'3. データシート'!AF30/'3. データシート'!AF$7</f>
        <v>3.1457253651288368E-2</v>
      </c>
      <c r="AG30" s="254">
        <f>'3. データシート'!AG30/'3. データシート'!AG$7</f>
        <v>3.0840231484872901E-2</v>
      </c>
      <c r="AH30" s="256">
        <f>'3. データシート'!AH30/'3. データシート'!AH$7</f>
        <v>0.98383465584056096</v>
      </c>
      <c r="AI30" s="254">
        <f>'3. データシート'!AI30/'3. データシート'!AI$7</f>
        <v>0.97989497913969215</v>
      </c>
      <c r="AJ30" s="260">
        <f>'3. データシート'!AJ30/'3. データシート'!AJ$7</f>
        <v>0.94497650561354429</v>
      </c>
      <c r="AK30" s="254">
        <f>'3. データシート'!AK30/'3. データシート'!AK$7</f>
        <v>3.1212309491612147E-2</v>
      </c>
      <c r="AL30" s="256">
        <f>'3. データシート'!AL30/'3. データシート'!AL$7</f>
        <v>0.71683823529411761</v>
      </c>
      <c r="AM30" s="254">
        <f>'3. データシート'!AM30/'3. データシート'!AM$7</f>
        <v>4.6391939400529159E-2</v>
      </c>
      <c r="AN30" s="260">
        <f>'3. データシート'!AN30/'3. データシート'!AN$7</f>
        <v>3.0893313649947792E-2</v>
      </c>
      <c r="AO30" s="254">
        <f>'3. データシート'!AO30/'3. データシート'!AO$7</f>
        <v>3.0938704282701956E-2</v>
      </c>
      <c r="AP30" s="256">
        <f>'3. データシート'!AP30/'3. データシート'!AP$7</f>
        <v>0.97739445203708497</v>
      </c>
      <c r="AQ30" s="254">
        <f>'3. データシート'!AQ30/'3. データシート'!AQ$7</f>
        <v>0.39906865930257746</v>
      </c>
      <c r="AR30" s="260">
        <f>'3. データシート'!AR30/'3. データシート'!AR$7</f>
        <v>3.0509210669175925E-2</v>
      </c>
      <c r="AS30" s="254">
        <f>'3. データシート'!AS30/'3. データシート'!AS$7</f>
        <v>3.0490937110148969E-2</v>
      </c>
      <c r="AT30" s="256">
        <f>'3. データシート'!AT30/'3. データシート'!AT$7</f>
        <v>3.0749589640707641E-2</v>
      </c>
      <c r="AU30" s="254">
        <f>'3. データシート'!AU30/'3. データシート'!AU$7</f>
        <v>3.0429223744292237E-2</v>
      </c>
      <c r="AV30" s="260">
        <f>'3. データシート'!AV30/'3. データシート'!AV$7</f>
        <v>3.0637299813097811E-2</v>
      </c>
      <c r="AW30" s="254">
        <f>'3. データシート'!AW30/'3. データシート'!AW$7</f>
        <v>2.9588164734106359E-2</v>
      </c>
      <c r="AX30" s="256">
        <f>'3. データシート'!AX30/'3. データシート'!AX$7</f>
        <v>3.0200240726556516E-2</v>
      </c>
      <c r="AY30" s="254">
        <f>'3. データシート'!AY30/'3. データシート'!AY$7</f>
        <v>2.9933841871226635E-2</v>
      </c>
      <c r="AZ30" s="260">
        <f>'3. データシート'!AZ30/'3. データシート'!AZ$7</f>
        <v>3.0460760236061729E-2</v>
      </c>
      <c r="BA30" s="254">
        <f>'3. データシート'!BA30/'3. データシート'!BA$7</f>
        <v>3.0036630036630037E-2</v>
      </c>
      <c r="BB30" s="256">
        <f>'3. データシート'!BB30/'3. データシート'!BB$7</f>
        <v>3.1361055138303721E-2</v>
      </c>
      <c r="BC30" s="254">
        <f>'3. データシート'!BC30/'3. データシート'!BC$7</f>
        <v>3.0707366112228112E-2</v>
      </c>
      <c r="BD30" s="260">
        <f>'3. データシート'!BD30/'3. データシート'!BD$7</f>
        <v>3.0398361195449392E-2</v>
      </c>
      <c r="BE30" s="254">
        <f>'3. データシート'!BE30/'3. データシート'!BE$7</f>
        <v>3.086669858926664E-2</v>
      </c>
      <c r="BF30" s="256">
        <f>'3. データシート'!BF30/'3. データシート'!BF$7</f>
        <v>3.0012794735880095E-2</v>
      </c>
      <c r="BG30" s="254">
        <f>'3. データシート'!BG30/'3. データシート'!BG$7</f>
        <v>3.0440791387838232E-2</v>
      </c>
      <c r="BH30" s="260">
        <f>'3. データシート'!BH30/'3. データシート'!BH$7</f>
        <v>3.1258111164670546E-2</v>
      </c>
      <c r="BI30" s="274">
        <f>'3. データシート'!BI30/'3. データシート'!BI$7</f>
        <v>3.0323127371872812E-2</v>
      </c>
    </row>
    <row r="31" spans="1:61" x14ac:dyDescent="0.15">
      <c r="A31" s="6">
        <v>48</v>
      </c>
      <c r="B31" s="256">
        <f>'3. データシート'!B31/'3. データシート'!B$7</f>
        <v>3.1143391658413119E-2</v>
      </c>
      <c r="C31" s="260">
        <f>'3. データシート'!C31/'3. データシート'!C$7</f>
        <v>3.1370973632313198E-2</v>
      </c>
      <c r="D31" s="260">
        <f>'3. データシート'!D31/'3. データシート'!D$7</f>
        <v>3.0718759320011928E-2</v>
      </c>
      <c r="E31" s="254">
        <f>'3. データシート'!E31/'3. データシート'!E$7</f>
        <v>3.1327808539893719E-2</v>
      </c>
      <c r="F31" s="256">
        <f>'3. データシート'!F31/'3. データシート'!F$7</f>
        <v>3.1041156922177994E-2</v>
      </c>
      <c r="G31" s="260">
        <f>'3. データシート'!G31/'3. データシート'!G$7</f>
        <v>3.0916224660321151E-2</v>
      </c>
      <c r="H31" s="260">
        <f>'3. データシート'!H31/'3. データシート'!H$7</f>
        <v>3.1294452347083924E-2</v>
      </c>
      <c r="I31" s="254">
        <f>'3. データシート'!I31/'3. データシート'!I$7</f>
        <v>3.0509097592354345E-2</v>
      </c>
      <c r="J31" s="256">
        <f>'3. データシート'!J31/'3. データシート'!J$7</f>
        <v>3.089928581839382E-2</v>
      </c>
      <c r="K31" s="260">
        <f>'3. データシート'!K31/'3. データシート'!K$7</f>
        <v>3.0268813287681211E-2</v>
      </c>
      <c r="L31" s="260">
        <f>'3. データシート'!L31/'3. データシート'!L$7</f>
        <v>3.0697847067557536E-2</v>
      </c>
      <c r="M31" s="254">
        <f>'3. データシート'!M31/'3. データシート'!M$7</f>
        <v>3.0370618192632245E-2</v>
      </c>
      <c r="N31" s="256">
        <f>'3. データシート'!N31/'3. データシート'!N$7</f>
        <v>3.1318923687692984E-2</v>
      </c>
      <c r="O31" s="260">
        <f>'3. データシート'!O31/'3. データシート'!O$7</f>
        <v>3.1877040460731448E-2</v>
      </c>
      <c r="P31" s="260">
        <f>'3. データシート'!P31/'3. データシート'!P$7</f>
        <v>3.1004870069519314E-2</v>
      </c>
      <c r="Q31" s="254">
        <f>'3. データシート'!Q31/'3. データシート'!Q$7</f>
        <v>3.1192321889996308E-2</v>
      </c>
      <c r="R31" s="256">
        <f>'3. データシート'!R31/'3. データシート'!R$7</f>
        <v>0.42762528515711234</v>
      </c>
      <c r="S31" s="260">
        <f>'3. データシート'!S31/'3. データシート'!S$7</f>
        <v>0.33903497574674496</v>
      </c>
      <c r="T31" s="260">
        <f>'3. データシート'!T31/'3. データシート'!T$7</f>
        <v>0.49020042077289339</v>
      </c>
      <c r="U31" s="254">
        <f>'3. データシート'!U31/'3. データシート'!U$7</f>
        <v>0.36235619303750188</v>
      </c>
      <c r="V31" s="256">
        <f>'3. データシート'!V31/'3. データシート'!V$7</f>
        <v>0.98441233778169923</v>
      </c>
      <c r="W31" s="254">
        <f>'3. データシート'!W31/'3. データシート'!W$7</f>
        <v>0.98634031085022333</v>
      </c>
      <c r="X31" s="260">
        <f>'3. データシート'!X31/'3. データシート'!X$7</f>
        <v>0.94251106963808684</v>
      </c>
      <c r="Y31" s="254">
        <f>'3. データシート'!Y31/'3. データシート'!Y$7</f>
        <v>3.1276572146844615E-2</v>
      </c>
      <c r="Z31" s="256">
        <f>'3. データシート'!Z31/'3. データシート'!Z$7</f>
        <v>0.69460106873042193</v>
      </c>
      <c r="AA31" s="254">
        <f>'3. データシート'!AA31/'3. データシート'!AA$7</f>
        <v>4.2453176643408003E-2</v>
      </c>
      <c r="AB31" s="260">
        <f>'3. データシート'!AB31/'3. データシート'!AB$7</f>
        <v>3.1513066393382624E-2</v>
      </c>
      <c r="AC31" s="254">
        <f>'3. データシート'!AC31/'3. データシート'!AC$7</f>
        <v>3.0590562719812427E-2</v>
      </c>
      <c r="AD31" s="256">
        <f>'3. データシート'!AD31/'3. データシート'!AD$7</f>
        <v>0.98321457430397419</v>
      </c>
      <c r="AE31" s="254">
        <f>'3. データシート'!AE31/'3. データシート'!AE$7</f>
        <v>0.35911481156879932</v>
      </c>
      <c r="AF31" s="260">
        <f>'3. データシート'!AF31/'3. データシート'!AF$7</f>
        <v>3.1312289348747871E-2</v>
      </c>
      <c r="AG31" s="254">
        <f>'3. データシート'!AG31/'3. データシート'!AG$7</f>
        <v>3.0876858838180352E-2</v>
      </c>
      <c r="AH31" s="256">
        <f>'3. データシート'!AH31/'3. データシート'!AH$7</f>
        <v>0.98350249123454514</v>
      </c>
      <c r="AI31" s="254">
        <f>'3. データシート'!AI31/'3. データシート'!AI$7</f>
        <v>0.98093799453316066</v>
      </c>
      <c r="AJ31" s="260">
        <f>'3. データシート'!AJ31/'3. データシート'!AJ$7</f>
        <v>0.93708526130779435</v>
      </c>
      <c r="AK31" s="254">
        <f>'3. データシート'!AK31/'3. データシート'!AK$7</f>
        <v>3.0883374145681809E-2</v>
      </c>
      <c r="AL31" s="256">
        <f>'3. データシート'!AL31/'3. データシート'!AL$7</f>
        <v>0.6929779411764706</v>
      </c>
      <c r="AM31" s="254">
        <f>'3. データシート'!AM31/'3. データシート'!AM$7</f>
        <v>4.1571526947192926E-2</v>
      </c>
      <c r="AN31" s="260">
        <f>'3. データシート'!AN31/'3. データシート'!AN$7</f>
        <v>3.1109350808339035E-2</v>
      </c>
      <c r="AO31" s="254">
        <f>'3. データシート'!AO31/'3. データシート'!AO$7</f>
        <v>3.1047771395331929E-2</v>
      </c>
      <c r="AP31" s="256">
        <f>'3. データシート'!AP31/'3. データシート'!AP$7</f>
        <v>0.9770989546780926</v>
      </c>
      <c r="AQ31" s="254">
        <f>'3. データシート'!AQ31/'3. データシート'!AQ$7</f>
        <v>0.34502923976608185</v>
      </c>
      <c r="AR31" s="260">
        <f>'3. データシート'!AR31/'3. データシート'!AR$7</f>
        <v>3.0147298324345845E-2</v>
      </c>
      <c r="AS31" s="254">
        <f>'3. データシート'!AS31/'3. データシート'!AS$7</f>
        <v>3.0454245248403903E-2</v>
      </c>
      <c r="AT31" s="256">
        <f>'3. データシート'!AT31/'3. データシート'!AT$7</f>
        <v>3.0603684114535838E-2</v>
      </c>
      <c r="AU31" s="254">
        <f>'3. データシート'!AU31/'3. データシート'!AU$7</f>
        <v>3.0429223744292237E-2</v>
      </c>
      <c r="AV31" s="260">
        <f>'3. データシート'!AV31/'3. データシート'!AV$7</f>
        <v>3.0637299813097811E-2</v>
      </c>
      <c r="AW31" s="254">
        <f>'3. データシート'!AW31/'3. データシート'!AW$7</f>
        <v>2.9697212024281196E-2</v>
      </c>
      <c r="AX31" s="256">
        <f>'3. データシート'!AX31/'3. データシート'!AX$7</f>
        <v>2.9871977240398292E-2</v>
      </c>
      <c r="AY31" s="254">
        <f>'3. データシート'!AY31/'3. データシート'!AY$7</f>
        <v>3.0078449802971693E-2</v>
      </c>
      <c r="AZ31" s="260">
        <f>'3. データシート'!AZ31/'3. データシート'!AZ$7</f>
        <v>3.0497415783878889E-2</v>
      </c>
      <c r="BA31" s="254">
        <f>'3. データシート'!BA31/'3. データシート'!BA$7</f>
        <v>2.9816849816849816E-2</v>
      </c>
      <c r="BB31" s="256">
        <f>'3. データシート'!BB31/'3. データシート'!BB$7</f>
        <v>3.1251144898333028E-2</v>
      </c>
      <c r="BC31" s="254">
        <f>'3. データシート'!BC31/'3. データシート'!BC$7</f>
        <v>3.0707366112228112E-2</v>
      </c>
      <c r="BD31" s="260">
        <f>'3. データシート'!BD31/'3. データシート'!BD$7</f>
        <v>3.0288619819292532E-2</v>
      </c>
      <c r="BE31" s="254">
        <f>'3. データシート'!BE31/'3. データシート'!BE$7</f>
        <v>3.0572028435669821E-2</v>
      </c>
      <c r="BF31" s="256">
        <f>'3. データシート'!BF31/'3. データシート'!BF$7</f>
        <v>3.0122463900566623E-2</v>
      </c>
      <c r="BG31" s="254">
        <f>'3. データシート'!BG31/'3. データシート'!BG$7</f>
        <v>3.0477160314227526E-2</v>
      </c>
      <c r="BH31" s="260">
        <f>'3. データシート'!BH31/'3. データシート'!BH$7</f>
        <v>3.1072713115058031E-2</v>
      </c>
      <c r="BI31" s="274">
        <f>'3. データシート'!BI31/'3. データシート'!BI$7</f>
        <v>3.0433661250506613E-2</v>
      </c>
    </row>
    <row r="32" spans="1:61" x14ac:dyDescent="0.15">
      <c r="A32" s="6">
        <v>50</v>
      </c>
      <c r="B32" s="256">
        <f>'3. データシート'!B32/'3. データシート'!B$7</f>
        <v>3.0923297017717618E-2</v>
      </c>
      <c r="C32" s="260">
        <f>'3. データシート'!C32/'3. データシート'!C$7</f>
        <v>3.11883719231612E-2</v>
      </c>
      <c r="D32" s="260">
        <f>'3. データシート'!D32/'3. データシート'!D$7</f>
        <v>3.068147927229347E-2</v>
      </c>
      <c r="E32" s="254">
        <f>'3. データシート'!E32/'3. データシート'!E$7</f>
        <v>3.1327808539893719E-2</v>
      </c>
      <c r="F32" s="256">
        <f>'3. データシート'!F32/'3. データシート'!F$7</f>
        <v>3.0895080889603039E-2</v>
      </c>
      <c r="G32" s="260">
        <f>'3. データシート'!G32/'3. データシート'!G$7</f>
        <v>3.0988883237666208E-2</v>
      </c>
      <c r="H32" s="260">
        <f>'3. データシート'!H32/'3. データシート'!H$7</f>
        <v>3.1369319457962119E-2</v>
      </c>
      <c r="I32" s="254">
        <f>'3. データシート'!I32/'3. データシート'!I$7</f>
        <v>3.0325307847822093E-2</v>
      </c>
      <c r="J32" s="256">
        <f>'3. データシート'!J32/'3. データシート'!J$7</f>
        <v>3.089928581839382E-2</v>
      </c>
      <c r="K32" s="260">
        <f>'3. データシート'!K32/'3. データシート'!K$7</f>
        <v>3.0414511546587017E-2</v>
      </c>
      <c r="L32" s="260">
        <f>'3. データシート'!L32/'3. データシート'!L$7</f>
        <v>3.0697847067557536E-2</v>
      </c>
      <c r="M32" s="254">
        <f>'3. データシート'!M32/'3. データシート'!M$7</f>
        <v>3.0407791531913312E-2</v>
      </c>
      <c r="N32" s="256">
        <f>'3. データシート'!N32/'3. データシート'!N$7</f>
        <v>3.1061608586972503E-2</v>
      </c>
      <c r="O32" s="260">
        <f>'3. データシート'!O32/'3. データシート'!O$7</f>
        <v>3.1656945820035948E-2</v>
      </c>
      <c r="P32" s="260">
        <f>'3. データシート'!P32/'3. データシート'!P$7</f>
        <v>3.0447228521506376E-2</v>
      </c>
      <c r="Q32" s="254">
        <f>'3. データシート'!Q32/'3. データシート'!Q$7</f>
        <v>3.0933923957179772E-2</v>
      </c>
      <c r="R32" s="256">
        <f>'3. データシート'!R32/'3. データシート'!R$7</f>
        <v>0.242806681875046</v>
      </c>
      <c r="S32" s="260">
        <f>'3. データシート'!S32/'3. データシート'!S$7</f>
        <v>0.18195411940625114</v>
      </c>
      <c r="T32" s="260">
        <f>'3. データシート'!T32/'3. データシート'!T$7</f>
        <v>0.29232643118148599</v>
      </c>
      <c r="U32" s="254">
        <f>'3. データシート'!U32/'3. データシート'!U$7</f>
        <v>0.19961153443896609</v>
      </c>
      <c r="V32" s="256">
        <f>'3. データシート'!V32/'3. データシート'!V$7</f>
        <v>0.98415499430168007</v>
      </c>
      <c r="W32" s="254">
        <f>'3. データシート'!W32/'3. データシート'!W$7</f>
        <v>0.98442057075349798</v>
      </c>
      <c r="X32" s="260">
        <f>'3. データシート'!X32/'3. データシート'!X$7</f>
        <v>0.9334357960990961</v>
      </c>
      <c r="Y32" s="254">
        <f>'3. データシート'!Y32/'3. データシート'!Y$7</f>
        <v>3.0980812599356724E-2</v>
      </c>
      <c r="Z32" s="256">
        <f>'3. データシート'!Z32/'3. データシート'!Z$7</f>
        <v>0.67237884650819979</v>
      </c>
      <c r="AA32" s="254">
        <f>'3. データシート'!AA32/'3. データシート'!AA$7</f>
        <v>3.9258171134777815E-2</v>
      </c>
      <c r="AB32" s="260">
        <f>'3. データシート'!AB32/'3. データシート'!AB$7</f>
        <v>3.1256862601566501E-2</v>
      </c>
      <c r="AC32" s="254">
        <f>'3. データシート'!AC32/'3. データシート'!AC$7</f>
        <v>3.0407385697538102E-2</v>
      </c>
      <c r="AD32" s="256">
        <f>'3. データシート'!AD32/'3. データシート'!AD$7</f>
        <v>0.98292073753030196</v>
      </c>
      <c r="AE32" s="254">
        <f>'3. データシート'!AE32/'3. データシート'!AE$7</f>
        <v>0.30985246859479987</v>
      </c>
      <c r="AF32" s="260">
        <f>'3. データシート'!AF32/'3. データシート'!AF$7</f>
        <v>3.1239807197477622E-2</v>
      </c>
      <c r="AG32" s="254">
        <f>'3. データシート'!AG32/'3. データシート'!AG$7</f>
        <v>3.0473957951798403E-2</v>
      </c>
      <c r="AH32" s="256">
        <f>'3. データシート'!AH32/'3. データシート'!AH$7</f>
        <v>0.98342867687765267</v>
      </c>
      <c r="AI32" s="254">
        <f>'3. データシート'!AI32/'3. データシート'!AI$7</f>
        <v>0.9794633865630844</v>
      </c>
      <c r="AJ32" s="260">
        <f>'3. データシート'!AJ32/'3. データシート'!AJ$7</f>
        <v>0.92840489257146952</v>
      </c>
      <c r="AK32" s="254">
        <f>'3. データシート'!AK32/'3. データシート'!AK$7</f>
        <v>3.0919922517451848E-2</v>
      </c>
      <c r="AL32" s="256">
        <f>'3. データシート'!AL32/'3. データシート'!AL$7</f>
        <v>0.67165441176470586</v>
      </c>
      <c r="AM32" s="254">
        <f>'3. データシート'!AM32/'3. データシート'!AM$7</f>
        <v>3.8309593708093219E-2</v>
      </c>
      <c r="AN32" s="260">
        <f>'3. データシート'!AN32/'3. データシート'!AN$7</f>
        <v>3.0749288877686961E-2</v>
      </c>
      <c r="AO32" s="254">
        <f>'3. データシート'!AO32/'3. データシート'!AO$7</f>
        <v>3.0975059986911947E-2</v>
      </c>
      <c r="AP32" s="256">
        <f>'3. データシート'!AP32/'3. データシート'!AP$7</f>
        <v>0.97639714845048575</v>
      </c>
      <c r="AQ32" s="254">
        <f>'3. データシート'!AQ32/'3. データシート'!AQ$7</f>
        <v>0.29683777344596057</v>
      </c>
      <c r="AR32" s="260">
        <f>'3. データシート'!AR32/'3. データシート'!AR$7</f>
        <v>3.0328254496760885E-2</v>
      </c>
      <c r="AS32" s="254">
        <f>'3. データシート'!AS32/'3. データシート'!AS$7</f>
        <v>3.0380861524913774E-2</v>
      </c>
      <c r="AT32" s="256">
        <f>'3. データシート'!AT32/'3. データシート'!AT$7</f>
        <v>3.0384825825278131E-2</v>
      </c>
      <c r="AU32" s="254">
        <f>'3. データシート'!AU32/'3. データシート'!AU$7</f>
        <v>3.0100456621004565E-2</v>
      </c>
      <c r="AV32" s="260">
        <f>'3. データシート'!AV32/'3. データシート'!AV$7</f>
        <v>3.0307472422765418E-2</v>
      </c>
      <c r="AW32" s="254">
        <f>'3. データシート'!AW32/'3. データシート'!AW$7</f>
        <v>2.9479117443931519E-2</v>
      </c>
      <c r="AX32" s="256">
        <f>'3. データシート'!AX32/'3. データシート'!AX$7</f>
        <v>2.990845096108254E-2</v>
      </c>
      <c r="AY32" s="254">
        <f>'3. データシート'!AY32/'3. データシート'!AY$7</f>
        <v>2.9789233939481581E-2</v>
      </c>
      <c r="AZ32" s="260">
        <f>'3. データシート'!AZ32/'3. データシート'!AZ$7</f>
        <v>3.0387449140427403E-2</v>
      </c>
      <c r="BA32" s="254">
        <f>'3. データシート'!BA32/'3. データシート'!BA$7</f>
        <v>2.9780219780219781E-2</v>
      </c>
      <c r="BB32" s="256">
        <f>'3. データシート'!BB32/'3. データシート'!BB$7</f>
        <v>3.1031324418391647E-2</v>
      </c>
      <c r="BC32" s="254">
        <f>'3. データシート'!BC32/'3. データシート'!BC$7</f>
        <v>3.0488027782855052E-2</v>
      </c>
      <c r="BD32" s="260">
        <f>'3. データシート'!BD32/'3. データシート'!BD$7</f>
        <v>3.0325200278011485E-2</v>
      </c>
      <c r="BE32" s="254">
        <f>'3. データシート'!BE32/'3. データシート'!BE$7</f>
        <v>3.0387859589671811E-2</v>
      </c>
      <c r="BF32" s="256">
        <f>'3. データシート'!BF32/'3. データシート'!BF$7</f>
        <v>3.0012794735880095E-2</v>
      </c>
      <c r="BG32" s="254">
        <f>'3. データシート'!BG32/'3. データシート'!BG$7</f>
        <v>3.0222577829502474E-2</v>
      </c>
      <c r="BH32" s="260">
        <f>'3. データシート'!BH32/'3. データシート'!BH$7</f>
        <v>3.1183951944825542E-2</v>
      </c>
      <c r="BI32" s="274">
        <f>'3. データシート'!BI32/'3. データシート'!BI$7</f>
        <v>3.0138904240816475E-2</v>
      </c>
    </row>
    <row r="33" spans="1:61" x14ac:dyDescent="0.15">
      <c r="A33" s="6">
        <v>52</v>
      </c>
      <c r="B33" s="256">
        <f>'3. データシート'!B33/'3. データシート'!B$7</f>
        <v>3.0849932137485787E-2</v>
      </c>
      <c r="C33" s="260">
        <f>'3. データシート'!C33/'3. データシート'!C$7</f>
        <v>3.0969249872178802E-2</v>
      </c>
      <c r="D33" s="260">
        <f>'3. データシート'!D33/'3. データシート'!D$7</f>
        <v>3.0383238890545779E-2</v>
      </c>
      <c r="E33" s="254">
        <f>'3. データシート'!E33/'3. データシート'!E$7</f>
        <v>3.0919023375078968E-2</v>
      </c>
      <c r="F33" s="256">
        <f>'3. データシート'!F33/'3. データシート'!F$7</f>
        <v>3.0785523865171822E-2</v>
      </c>
      <c r="G33" s="260">
        <f>'3. データシート'!G33/'3. データシート'!G$7</f>
        <v>3.0843566082976094E-2</v>
      </c>
      <c r="H33" s="260">
        <f>'3. データシート'!H33/'3. データシート'!H$7</f>
        <v>3.1331885902523018E-2</v>
      </c>
      <c r="I33" s="254">
        <f>'3. データシート'!I33/'3. データシート'!I$7</f>
        <v>3.0215034001102738E-2</v>
      </c>
      <c r="J33" s="256">
        <f>'3. データシート'!J33/'3. データシート'!J$7</f>
        <v>3.0753534470193848E-2</v>
      </c>
      <c r="K33" s="260">
        <f>'3. データシート'!K33/'3. データシート'!K$7</f>
        <v>3.0159539593501858E-2</v>
      </c>
      <c r="L33" s="260">
        <f>'3. データシート'!L33/'3. データシート'!L$7</f>
        <v>3.0957683741648107E-2</v>
      </c>
      <c r="M33" s="254">
        <f>'3. データシート'!M33/'3. データシート'!M$7</f>
        <v>3.0333444853351176E-2</v>
      </c>
      <c r="N33" s="256">
        <f>'3. データシート'!N33/'3. データシート'!N$7</f>
        <v>3.0951330686663725E-2</v>
      </c>
      <c r="O33" s="260">
        <f>'3. データシート'!O33/'3. データシート'!O$7</f>
        <v>3.1326803858992704E-2</v>
      </c>
      <c r="P33" s="260">
        <f>'3. データシート'!P33/'3. データシート'!P$7</f>
        <v>3.0558756831108962E-2</v>
      </c>
      <c r="Q33" s="254">
        <f>'3. データシート'!Q33/'3. データシート'!Q$7</f>
        <v>3.0860095976375047E-2</v>
      </c>
      <c r="R33" s="256">
        <f>'3. データシート'!R33/'3. データシート'!R$7</f>
        <v>0.12627860769740232</v>
      </c>
      <c r="S33" s="260">
        <f>'3. データシート'!S33/'3. データシート'!S$7</f>
        <v>9.285531930413217E-2</v>
      </c>
      <c r="T33" s="260">
        <f>'3. データシート'!T33/'3. データシート'!T$7</f>
        <v>0.15782674491566087</v>
      </c>
      <c r="U33" s="254">
        <f>'3. データシート'!U33/'3. データシート'!U$7</f>
        <v>0.10313013596294636</v>
      </c>
      <c r="V33" s="256">
        <f>'3. データシート'!V33/'3. データシート'!V$7</f>
        <v>0.98529465828462193</v>
      </c>
      <c r="W33" s="254">
        <f>'3. データシート'!W33/'3. データシート'!W$7</f>
        <v>0.98541735888064386</v>
      </c>
      <c r="X33" s="260">
        <f>'3. データシート'!X33/'3. データシート'!X$7</f>
        <v>0.92238445493468002</v>
      </c>
      <c r="Y33" s="254">
        <f>'3. データシート'!Y33/'3. データシート'!Y$7</f>
        <v>3.0832932825612776E-2</v>
      </c>
      <c r="Z33" s="256">
        <f>'3. データシート'!Z33/'3. データシート'!Z$7</f>
        <v>0.64824028008107615</v>
      </c>
      <c r="AA33" s="254">
        <f>'3. データシート'!AA33/'3. データシート'!AA$7</f>
        <v>3.6577304443628354E-2</v>
      </c>
      <c r="AB33" s="260">
        <f>'3. データシート'!AB33/'3. データシート'!AB$7</f>
        <v>3.1147060976502453E-2</v>
      </c>
      <c r="AC33" s="254">
        <f>'3. データシート'!AC33/'3. データシート'!AC$7</f>
        <v>3.0297479484173506E-2</v>
      </c>
      <c r="AD33" s="256">
        <f>'3. データシート'!AD33/'3. データシート'!AD$7</f>
        <v>0.98093733930801441</v>
      </c>
      <c r="AE33" s="254">
        <f>'3. データシート'!AE33/'3. データシート'!AE$7</f>
        <v>0.26504528191644755</v>
      </c>
      <c r="AF33" s="260">
        <f>'3. データシート'!AF33/'3. データシート'!AF$7</f>
        <v>3.1131083970572248E-2</v>
      </c>
      <c r="AG33" s="254">
        <f>'3. データシート'!AG33/'3. データシート'!AG$7</f>
        <v>3.0510585305105854E-2</v>
      </c>
      <c r="AH33" s="256">
        <f>'3. データシート'!AH33/'3. データシート'!AH$7</f>
        <v>0.98346558405609896</v>
      </c>
      <c r="AI33" s="254">
        <f>'3. データシート'!AI33/'3. データシート'!AI$7</f>
        <v>0.97953531865918575</v>
      </c>
      <c r="AJ33" s="260">
        <f>'3. データシート'!AJ33/'3. データシート'!AJ$7</f>
        <v>0.91624520248215502</v>
      </c>
      <c r="AK33" s="254">
        <f>'3. データシート'!AK33/'3. データシート'!AK$7</f>
        <v>3.0883374145681809E-2</v>
      </c>
      <c r="AL33" s="256">
        <f>'3. データシート'!AL33/'3. データシート'!AL$7</f>
        <v>0.64558823529411768</v>
      </c>
      <c r="AM33" s="254">
        <f>'3. データシート'!AM33/'3. データシート'!AM$7</f>
        <v>3.5736290819470114E-2</v>
      </c>
      <c r="AN33" s="260">
        <f>'3. データシート'!AN33/'3. データシート'!AN$7</f>
        <v>3.0605264105426133E-2</v>
      </c>
      <c r="AO33" s="254">
        <f>'3. データシート'!AO33/'3. データシート'!AO$7</f>
        <v>3.0975059986911947E-2</v>
      </c>
      <c r="AP33" s="256">
        <f>'3. データシート'!AP33/'3. データシート'!AP$7</f>
        <v>0.97647102279023379</v>
      </c>
      <c r="AQ33" s="254">
        <f>'3. データシート'!AQ33/'3. データシート'!AQ$7</f>
        <v>0.25348350299617356</v>
      </c>
      <c r="AR33" s="260">
        <f>'3. データシート'!AR33/'3. データシート'!AR$7</f>
        <v>3.0219680793311859E-2</v>
      </c>
      <c r="AS33" s="254">
        <f>'3. データシート'!AS33/'3. データシート'!AS$7</f>
        <v>3.0380861524913774E-2</v>
      </c>
      <c r="AT33" s="256">
        <f>'3. データシート'!AT33/'3. データシート'!AT$7</f>
        <v>3.031187306219223E-2</v>
      </c>
      <c r="AU33" s="254">
        <f>'3. データシート'!AU33/'3. データシート'!AU$7</f>
        <v>3.0283105022831051E-2</v>
      </c>
      <c r="AV33" s="260">
        <f>'3. データシート'!AV33/'3. データシート'!AV$7</f>
        <v>3.045406237402426E-2</v>
      </c>
      <c r="AW33" s="254">
        <f>'3. データシート'!AW33/'3. データシート'!AW$7</f>
        <v>2.9624513830831305E-2</v>
      </c>
      <c r="AX33" s="256">
        <f>'3. データシート'!AX33/'3. データシート'!AX$7</f>
        <v>2.9944924681766787E-2</v>
      </c>
      <c r="AY33" s="254">
        <f>'3. データシート'!AY33/'3. データシート'!AY$7</f>
        <v>2.9753081956545316E-2</v>
      </c>
      <c r="AZ33" s="260">
        <f>'3. データシート'!AZ33/'3. データシート'!AZ$7</f>
        <v>3.0460760236061729E-2</v>
      </c>
      <c r="BA33" s="254">
        <f>'3. データシート'!BA33/'3. データシート'!BA$7</f>
        <v>2.9706959706959708E-2</v>
      </c>
      <c r="BB33" s="256">
        <f>'3. データシート'!BB33/'3. データシート'!BB$7</f>
        <v>3.1067961165048542E-2</v>
      </c>
      <c r="BC33" s="254">
        <f>'3. データシート'!BC33/'3. データシート'!BC$7</f>
        <v>3.0451471394626211E-2</v>
      </c>
      <c r="BD33" s="260">
        <f>'3. データシート'!BD33/'3. データシート'!BD$7</f>
        <v>3.0069137066978821E-2</v>
      </c>
      <c r="BE33" s="254">
        <f>'3. データシート'!BE33/'3. データシート'!BE$7</f>
        <v>3.0351025820472208E-2</v>
      </c>
      <c r="BF33" s="256">
        <f>'3. データシート'!BF33/'3. データシート'!BF$7</f>
        <v>2.9939681959422409E-2</v>
      </c>
      <c r="BG33" s="254">
        <f>'3. データシート'!BG33/'3. データシート'!BG$7</f>
        <v>3.0149839976723887E-2</v>
      </c>
      <c r="BH33" s="260">
        <f>'3. データシート'!BH33/'3. データシート'!BH$7</f>
        <v>3.0998553895213023E-2</v>
      </c>
      <c r="BI33" s="274">
        <f>'3. データシート'!BI33/'3. データシート'!BI$7</f>
        <v>3.0286282745661544E-2</v>
      </c>
    </row>
    <row r="34" spans="1:61" x14ac:dyDescent="0.15">
      <c r="A34" s="6">
        <v>54</v>
      </c>
      <c r="B34" s="256">
        <f>'3. データシート'!B34/'3. データシート'!B$7</f>
        <v>3.0849932137485787E-2</v>
      </c>
      <c r="C34" s="260">
        <f>'3. データシート'!C34/'3. データシート'!C$7</f>
        <v>3.0896209188518004E-2</v>
      </c>
      <c r="D34" s="260">
        <f>'3. データシート'!D34/'3. データシート'!D$7</f>
        <v>3.0457798985982703E-2</v>
      </c>
      <c r="E34" s="254">
        <f>'3. データシート'!E34/'3. データシート'!E$7</f>
        <v>3.1104834813631126E-2</v>
      </c>
      <c r="F34" s="256">
        <f>'3. データシート'!F34/'3. データシート'!F$7</f>
        <v>3.0602928824453129E-2</v>
      </c>
      <c r="G34" s="260">
        <f>'3. データシート'!G34/'3. データシート'!G$7</f>
        <v>3.0734578216958512E-2</v>
      </c>
      <c r="H34" s="260">
        <f>'3. データシート'!H34/'3. データシート'!H$7</f>
        <v>3.1069851014449354E-2</v>
      </c>
      <c r="I34" s="254">
        <f>'3. データシート'!I34/'3. データシート'!I$7</f>
        <v>3.0178276052196286E-2</v>
      </c>
      <c r="J34" s="256">
        <f>'3. データシート'!J34/'3. データシート'!J$7</f>
        <v>3.0644220959043872E-2</v>
      </c>
      <c r="K34" s="260">
        <f>'3. データシート'!K34/'3. データシート'!K$7</f>
        <v>3.0159539593501858E-2</v>
      </c>
      <c r="L34" s="260">
        <f>'3. データシート'!L34/'3. データシート'!L$7</f>
        <v>3.0660727542687453E-2</v>
      </c>
      <c r="M34" s="254">
        <f>'3. データシート'!M34/'3. データシート'!M$7</f>
        <v>3.0296271514070109E-2</v>
      </c>
      <c r="N34" s="256">
        <f>'3. データシート'!N34/'3. データシート'!N$7</f>
        <v>3.0877812086457873E-2</v>
      </c>
      <c r="O34" s="260">
        <f>'3. データシート'!O34/'3. データシート'!O$7</f>
        <v>3.11067092182972E-2</v>
      </c>
      <c r="P34" s="260">
        <f>'3. データシート'!P34/'3. データシート'!P$7</f>
        <v>3.0410052418305512E-2</v>
      </c>
      <c r="Q34" s="254">
        <f>'3. データシート'!Q34/'3. データシート'!Q$7</f>
        <v>3.0749354005167959E-2</v>
      </c>
      <c r="R34" s="256">
        <f>'3. データシート'!R34/'3. データシート'!R$7</f>
        <v>6.7186695121053797E-2</v>
      </c>
      <c r="S34" s="260">
        <f>'3. データシート'!S34/'3. データシート'!S$7</f>
        <v>5.2117145045406467E-2</v>
      </c>
      <c r="T34" s="260">
        <f>'3. データシート'!T34/'3. データシート'!T$7</f>
        <v>8.3231831100284204E-2</v>
      </c>
      <c r="U34" s="254">
        <f>'3. データシート'!U34/'3. データシート'!U$7</f>
        <v>5.6925145674585391E-2</v>
      </c>
      <c r="V34" s="256">
        <f>'3. データシート'!V34/'3. データシート'!V$7</f>
        <v>0.98279475019300766</v>
      </c>
      <c r="W34" s="254">
        <f>'3. データシート'!W34/'3. データシート'!W$7</f>
        <v>0.98478975154132975</v>
      </c>
      <c r="X34" s="260">
        <f>'3. データシート'!X34/'3. データシート'!X$7</f>
        <v>0.90782010465839647</v>
      </c>
      <c r="Y34" s="254">
        <f>'3. データシート'!Y34/'3. データシート'!Y$7</f>
        <v>3.0832932825612776E-2</v>
      </c>
      <c r="Z34" s="256">
        <f>'3. データシート'!Z34/'3. データシート'!Z$7</f>
        <v>0.62395430256126772</v>
      </c>
      <c r="AA34" s="254">
        <f>'3. データシート'!AA34/'3. データシート'!AA$7</f>
        <v>3.4851266984943077E-2</v>
      </c>
      <c r="AB34" s="260">
        <f>'3. データシート'!AB34/'3. データシート'!AB$7</f>
        <v>3.1073859893126419E-2</v>
      </c>
      <c r="AC34" s="254">
        <f>'3. データシート'!AC34/'3. データシート'!AC$7</f>
        <v>3.0224208675263774E-2</v>
      </c>
      <c r="AD34" s="256">
        <f>'3. データシート'!AD34/'3. データシート'!AD$7</f>
        <v>0.98288400793359287</v>
      </c>
      <c r="AE34" s="254">
        <f>'3. データシート'!AE34/'3. データシート'!AE$7</f>
        <v>0.2247662868828513</v>
      </c>
      <c r="AF34" s="260">
        <f>'3. データシート'!AF34/'3. データシート'!AF$7</f>
        <v>3.1203566121842496E-2</v>
      </c>
      <c r="AG34" s="254">
        <f>'3. データシート'!AG34/'3. データシート'!AG$7</f>
        <v>3.0473957951798403E-2</v>
      </c>
      <c r="AH34" s="256">
        <f>'3. データシート'!AH34/'3. データシート'!AH$7</f>
        <v>0.9828381620225134</v>
      </c>
      <c r="AI34" s="254">
        <f>'3. データシート'!AI34/'3. データシート'!AI$7</f>
        <v>0.97860020140986903</v>
      </c>
      <c r="AJ34" s="260">
        <f>'3. データシート'!AJ34/'3. データシート'!AJ$7</f>
        <v>0.90214857060870191</v>
      </c>
      <c r="AK34" s="254">
        <f>'3. データシート'!AK34/'3. データシート'!AK$7</f>
        <v>3.0737180658601659E-2</v>
      </c>
      <c r="AL34" s="256">
        <f>'3. データシート'!AL34/'3. データシート'!AL$7</f>
        <v>0.62176470588235289</v>
      </c>
      <c r="AM34" s="254">
        <f>'3. データシート'!AM34/'3. データシート'!AM$7</f>
        <v>3.4141567902576928E-2</v>
      </c>
      <c r="AN34" s="260">
        <f>'3. データシート'!AN34/'3. データシート'!AN$7</f>
        <v>3.0641270298491341E-2</v>
      </c>
      <c r="AO34" s="254">
        <f>'3. データシート'!AO34/'3. データシート'!AO$7</f>
        <v>3.0902348578491966E-2</v>
      </c>
      <c r="AP34" s="256">
        <f>'3. データシート'!AP34/'3. データシート'!AP$7</f>
        <v>0.97717282901784064</v>
      </c>
      <c r="AQ34" s="254">
        <f>'3. データシート'!AQ34/'3. データシート'!AQ$7</f>
        <v>0.21359468630423797</v>
      </c>
      <c r="AR34" s="260">
        <f>'3. データシート'!AR34/'3. データシート'!AR$7</f>
        <v>3.0002533386413812E-2</v>
      </c>
      <c r="AS34" s="254">
        <f>'3. データシート'!AS34/'3. データシート'!AS$7</f>
        <v>3.0270785939678579E-2</v>
      </c>
      <c r="AT34" s="256">
        <f>'3. データシート'!AT34/'3. データシート'!AT$7</f>
        <v>3.0603684114535838E-2</v>
      </c>
      <c r="AU34" s="254">
        <f>'3. データシート'!AU34/'3. データシート'!AU$7</f>
        <v>3.017351598173516E-2</v>
      </c>
      <c r="AV34" s="260">
        <f>'3. データシート'!AV34/'3. データシート'!AV$7</f>
        <v>3.0380767398394841E-2</v>
      </c>
      <c r="AW34" s="254">
        <f>'3. データシート'!AW34/'3. データシート'!AW$7</f>
        <v>2.9442768347206574E-2</v>
      </c>
      <c r="AX34" s="256">
        <f>'3. データシート'!AX34/'3. データシート'!AX$7</f>
        <v>2.9726082357661304E-2</v>
      </c>
      <c r="AY34" s="254">
        <f>'3. データシート'!AY34/'3. データシート'!AY$7</f>
        <v>2.9716929973609054E-2</v>
      </c>
      <c r="AZ34" s="260">
        <f>'3. データシート'!AZ34/'3. データシート'!AZ$7</f>
        <v>3.0240826949158753E-2</v>
      </c>
      <c r="BA34" s="254">
        <f>'3. データシート'!BA34/'3. データシート'!BA$7</f>
        <v>2.9706959706959708E-2</v>
      </c>
      <c r="BB34" s="256">
        <f>'3. データシート'!BB34/'3. データシート'!BB$7</f>
        <v>3.0848140685107162E-2</v>
      </c>
      <c r="BC34" s="254">
        <f>'3. データシート'!BC34/'3. データシート'!BC$7</f>
        <v>3.0488027782855052E-2</v>
      </c>
      <c r="BD34" s="260">
        <f>'3. データシート'!BD34/'3. データシート'!BD$7</f>
        <v>3.0178878443135677E-2</v>
      </c>
      <c r="BE34" s="254">
        <f>'3. データシート'!BE34/'3. データシート'!BE$7</f>
        <v>3.0166856974474198E-2</v>
      </c>
      <c r="BF34" s="256">
        <f>'3. データシート'!BF34/'3. データシート'!BF$7</f>
        <v>2.997623834765125E-2</v>
      </c>
      <c r="BG34" s="254">
        <f>'3. データシート'!BG34/'3. データシート'!BG$7</f>
        <v>3.0113471050334593E-2</v>
      </c>
      <c r="BH34" s="260">
        <f>'3. データシート'!BH34/'3. データシート'!BH$7</f>
        <v>3.1035633505135527E-2</v>
      </c>
      <c r="BI34" s="274">
        <f>'3. データシート'!BI34/'3. データシート'!BI$7</f>
        <v>3.0286282745661544E-2</v>
      </c>
    </row>
    <row r="35" spans="1:61" x14ac:dyDescent="0.15">
      <c r="A35" s="6">
        <v>56</v>
      </c>
      <c r="B35" s="256">
        <f>'3. データシート'!B35/'3. データシート'!B$7</f>
        <v>3.0776567257253952E-2</v>
      </c>
      <c r="C35" s="260">
        <f>'3. データシート'!C35/'3. データシート'!C$7</f>
        <v>3.0969249872178802E-2</v>
      </c>
      <c r="D35" s="260">
        <f>'3. データシート'!D35/'3. データシート'!D$7</f>
        <v>3.0420518938264241E-2</v>
      </c>
      <c r="E35" s="254">
        <f>'3. データシート'!E35/'3. データシート'!E$7</f>
        <v>3.1141997101341558E-2</v>
      </c>
      <c r="F35" s="256">
        <f>'3. データシート'!F35/'3. データシート'!F$7</f>
        <v>3.0712485848884346E-2</v>
      </c>
      <c r="G35" s="260">
        <f>'3. データシート'!G35/'3. データシート'!G$7</f>
        <v>3.0734578216958512E-2</v>
      </c>
      <c r="H35" s="260">
        <f>'3. データシート'!H35/'3. データシート'!H$7</f>
        <v>3.1032417459010257E-2</v>
      </c>
      <c r="I35" s="254">
        <f>'3. データシート'!I35/'3. データシート'!I$7</f>
        <v>3.0178276052196286E-2</v>
      </c>
      <c r="J35" s="256">
        <f>'3. データシート'!J35/'3. データシート'!J$7</f>
        <v>3.0644220959043872E-2</v>
      </c>
      <c r="K35" s="260">
        <f>'3. データシート'!K35/'3. データシート'!K$7</f>
        <v>3.0086690464048955E-2</v>
      </c>
      <c r="L35" s="260">
        <f>'3. データシート'!L35/'3. データシート'!L$7</f>
        <v>3.0549368968077209E-2</v>
      </c>
      <c r="M35" s="254">
        <f>'3. データシート'!M35/'3. データシート'!M$7</f>
        <v>3.0221924835507973E-2</v>
      </c>
      <c r="N35" s="256">
        <f>'3. データシート'!N35/'3. データシート'!N$7</f>
        <v>3.0841052786354947E-2</v>
      </c>
      <c r="O35" s="260">
        <f>'3. データシート'!O35/'3. データシート'!O$7</f>
        <v>3.121675653864495E-2</v>
      </c>
      <c r="P35" s="260">
        <f>'3. データシート'!P35/'3. データシート'!P$7</f>
        <v>3.0372876315104651E-2</v>
      </c>
      <c r="Q35" s="254">
        <f>'3. データシート'!Q35/'3. データシート'!Q$7</f>
        <v>3.0749354005167959E-2</v>
      </c>
      <c r="R35" s="256">
        <f>'3. データシート'!R35/'3. データシート'!R$7</f>
        <v>4.2975936419162558E-2</v>
      </c>
      <c r="S35" s="260">
        <f>'3. データシート'!S35/'3. データシート'!S$7</f>
        <v>3.7346365658849703E-2</v>
      </c>
      <c r="T35" s="260">
        <f>'3. データシート'!T35/'3. データシート'!T$7</f>
        <v>4.9053260989923596E-2</v>
      </c>
      <c r="U35" s="254">
        <f>'3. データシート'!U35/'3. データシート'!U$7</f>
        <v>3.9556252801434336E-2</v>
      </c>
      <c r="V35" s="256">
        <f>'3. データシート'!V35/'3. データシート'!V$7</f>
        <v>0.98349325392448805</v>
      </c>
      <c r="W35" s="254">
        <f>'3. データシート'!W35/'3. データシート'!W$7</f>
        <v>0.98423598035958204</v>
      </c>
      <c r="X35" s="260">
        <f>'3. データシート'!X35/'3. データシート'!X$7</f>
        <v>0.88952318220075388</v>
      </c>
      <c r="Y35" s="254">
        <f>'3. データシート'!Y35/'3. データシート'!Y$7</f>
        <v>3.079596288217679E-2</v>
      </c>
      <c r="Z35" s="256">
        <f>'3. データシート'!Z35/'3. データシート'!Z$7</f>
        <v>0.59889441680486455</v>
      </c>
      <c r="AA35" s="254">
        <f>'3. データシート'!AA35/'3. データシート'!AA$7</f>
        <v>3.3749540947484391E-2</v>
      </c>
      <c r="AB35" s="260">
        <f>'3. データシート'!AB35/'3. データシート'!AB$7</f>
        <v>3.1183661518190468E-2</v>
      </c>
      <c r="AC35" s="254">
        <f>'3. データシート'!AC35/'3. データシート'!AC$7</f>
        <v>3.0334114888628371E-2</v>
      </c>
      <c r="AD35" s="256">
        <f>'3. データシート'!AD35/'3. データシート'!AD$7</f>
        <v>0.98126790567839561</v>
      </c>
      <c r="AE35" s="254">
        <f>'3. データシート'!AE35/'3. データシート'!AE$7</f>
        <v>0.19007449605609114</v>
      </c>
      <c r="AF35" s="260">
        <f>'3. データシート'!AF35/'3. データシート'!AF$7</f>
        <v>3.1022360743666873E-2</v>
      </c>
      <c r="AG35" s="254">
        <f>'3. データシート'!AG35/'3. データシート'!AG$7</f>
        <v>3.0364075891876053E-2</v>
      </c>
      <c r="AH35" s="256">
        <f>'3. データシート'!AH35/'3. データシート'!AH$7</f>
        <v>0.98331795534231403</v>
      </c>
      <c r="AI35" s="254">
        <f>'3. データシート'!AI35/'3. データシート'!AI$7</f>
        <v>0.9781686088332614</v>
      </c>
      <c r="AJ35" s="260">
        <f>'3. データシート'!AJ35/'3. データシート'!AJ$7</f>
        <v>0.87958678575271709</v>
      </c>
      <c r="AK35" s="254">
        <f>'3. データシート'!AK35/'3. データシート'!AK$7</f>
        <v>3.0700632286831623E-2</v>
      </c>
      <c r="AL35" s="256">
        <f>'3. データシート'!AL35/'3. データシート'!AL$7</f>
        <v>0.59797794117647063</v>
      </c>
      <c r="AM35" s="254">
        <f>'3. データシート'!AM35/'3. データシート'!AM$7</f>
        <v>3.3054256822877028E-2</v>
      </c>
      <c r="AN35" s="260">
        <f>'3. データシート'!AN35/'3. データシート'!AN$7</f>
        <v>3.0677276491556549E-2</v>
      </c>
      <c r="AO35" s="254">
        <f>'3. データシート'!AO35/'3. データシート'!AO$7</f>
        <v>3.0865992874281975E-2</v>
      </c>
      <c r="AP35" s="256">
        <f>'3. データシート'!AP35/'3. データシート'!AP$7</f>
        <v>0.97750526354670708</v>
      </c>
      <c r="AQ35" s="254">
        <f>'3. データシート'!AQ35/'3. データシート'!AQ$7</f>
        <v>0.17998700454840805</v>
      </c>
      <c r="AR35" s="260">
        <f>'3. データシート'!AR35/'3. データシート'!AR$7</f>
        <v>3.0111107089862834E-2</v>
      </c>
      <c r="AS35" s="254">
        <f>'3. データシート'!AS35/'3. データシート'!AS$7</f>
        <v>3.0160710354443385E-2</v>
      </c>
      <c r="AT35" s="256">
        <f>'3. データシート'!AT35/'3. データシート'!AT$7</f>
        <v>3.031187306219223E-2</v>
      </c>
      <c r="AU35" s="254">
        <f>'3. データシート'!AU35/'3. データシート'!AU$7</f>
        <v>3.0100456621004565E-2</v>
      </c>
      <c r="AV35" s="260">
        <f>'3. データシート'!AV35/'3. データシート'!AV$7</f>
        <v>3.045406237402426E-2</v>
      </c>
      <c r="AW35" s="254">
        <f>'3. データシート'!AW35/'3. データシート'!AW$7</f>
        <v>2.9370070153756679E-2</v>
      </c>
      <c r="AX35" s="256">
        <f>'3. データシート'!AX35/'3. データシート'!AX$7</f>
        <v>2.9726082357661304E-2</v>
      </c>
      <c r="AY35" s="254">
        <f>'3. データシート'!AY35/'3. データシート'!AY$7</f>
        <v>2.9716929973609054E-2</v>
      </c>
      <c r="AZ35" s="260">
        <f>'3. データシート'!AZ35/'3. データシート'!AZ$7</f>
        <v>3.0167515853524431E-2</v>
      </c>
      <c r="BA35" s="254">
        <f>'3. データシート'!BA35/'3. データシート'!BA$7</f>
        <v>2.9670329670329669E-2</v>
      </c>
      <c r="BB35" s="256">
        <f>'3. データシート'!BB35/'3. データシート'!BB$7</f>
        <v>3.0884777431764061E-2</v>
      </c>
      <c r="BC35" s="254">
        <f>'3. データシート'!BC35/'3. データシート'!BC$7</f>
        <v>3.0232133065253151E-2</v>
      </c>
      <c r="BD35" s="260">
        <f>'3. データシート'!BD35/'3. データシート'!BD$7</f>
        <v>3.0032556608259868E-2</v>
      </c>
      <c r="BE35" s="254">
        <f>'3. データシート'!BE35/'3. データシート'!BE$7</f>
        <v>3.0277358282073005E-2</v>
      </c>
      <c r="BF35" s="256">
        <f>'3. データシート'!BF35/'3. データシート'!BF$7</f>
        <v>2.997623834765125E-2</v>
      </c>
      <c r="BG35" s="254">
        <f>'3. データシート'!BG35/'3. データシート'!BG$7</f>
        <v>3.0113471050334593E-2</v>
      </c>
      <c r="BH35" s="260">
        <f>'3. データシート'!BH35/'3. データシート'!BH$7</f>
        <v>3.0776076235678001E-2</v>
      </c>
      <c r="BI35" s="274">
        <f>'3. データシート'!BI35/'3. データシート'!BI$7</f>
        <v>3.0175748867027744E-2</v>
      </c>
    </row>
    <row r="36" spans="1:61" x14ac:dyDescent="0.15">
      <c r="A36" s="6">
        <v>58</v>
      </c>
      <c r="B36" s="256">
        <f>'3. データシート'!B36/'3. データシート'!B$7</f>
        <v>3.0556472616558455E-2</v>
      </c>
      <c r="C36" s="260">
        <f>'3. データシート'!C36/'3. データシート'!C$7</f>
        <v>3.0859688846687605E-2</v>
      </c>
      <c r="D36" s="260">
        <f>'3. データシート'!D36/'3. データシート'!D$7</f>
        <v>3.0196838651953474E-2</v>
      </c>
      <c r="E36" s="254">
        <f>'3. データシート'!E36/'3. データシート'!E$7</f>
        <v>3.0844698799658107E-2</v>
      </c>
      <c r="F36" s="256">
        <f>'3. データシート'!F36/'3. データシート'!F$7</f>
        <v>3.0712485848884346E-2</v>
      </c>
      <c r="G36" s="260">
        <f>'3. データシート'!G36/'3. データシート'!G$7</f>
        <v>3.0770907505631041E-2</v>
      </c>
      <c r="H36" s="260">
        <f>'3. データシート'!H36/'3. データシート'!H$7</f>
        <v>3.1182151680766639E-2</v>
      </c>
      <c r="I36" s="254">
        <f>'3. データシート'!I36/'3. データシート'!I$7</f>
        <v>3.0251791950009189E-2</v>
      </c>
      <c r="J36" s="256">
        <f>'3. データシート'!J36/'3. データシート'!J$7</f>
        <v>3.060778312199388E-2</v>
      </c>
      <c r="K36" s="260">
        <f>'3. データシート'!K36/'3. データシート'!K$7</f>
        <v>3.0195964158228308E-2</v>
      </c>
      <c r="L36" s="260">
        <f>'3. データシート'!L36/'3. データシート'!L$7</f>
        <v>3.0623608017817373E-2</v>
      </c>
      <c r="M36" s="254">
        <f>'3. データシート'!M36/'3. データシート'!M$7</f>
        <v>3.011040481766477E-2</v>
      </c>
      <c r="N36" s="256">
        <f>'3. データシート'!N36/'3. データシート'!N$7</f>
        <v>3.0804293486252021E-2</v>
      </c>
      <c r="O36" s="260">
        <f>'3. データシート'!O36/'3. データシート'!O$7</f>
        <v>3.0959979457833534E-2</v>
      </c>
      <c r="P36" s="260">
        <f>'3. データシート'!P36/'3. データシート'!P$7</f>
        <v>3.0186995799100339E-2</v>
      </c>
      <c r="Q36" s="254">
        <f>'3. データシート'!Q36/'3. データシート'!Q$7</f>
        <v>3.0638612033960871E-2</v>
      </c>
      <c r="R36" s="256">
        <f>'3. データシート'!R36/'3. データシート'!R$7</f>
        <v>3.4844359408344988E-2</v>
      </c>
      <c r="S36" s="260">
        <f>'3. データシート'!S36/'3. データシート'!S$7</f>
        <v>3.2422772529997444E-2</v>
      </c>
      <c r="T36" s="260">
        <f>'3. データシート'!T36/'3. データシート'!T$7</f>
        <v>3.6393164285977928E-2</v>
      </c>
      <c r="U36" s="254">
        <f>'3. データシート'!U36/'3. データシート'!U$7</f>
        <v>3.3766621843717315E-2</v>
      </c>
      <c r="V36" s="256">
        <f>'3. データシート'!V36/'3. データシート'!V$7</f>
        <v>0.98371383405021873</v>
      </c>
      <c r="W36" s="254">
        <f>'3. データシート'!W36/'3. データシート'!W$7</f>
        <v>0.98453132498984752</v>
      </c>
      <c r="X36" s="260">
        <f>'3. データシート'!X36/'3. データシート'!X$7</f>
        <v>0.86496871226259742</v>
      </c>
      <c r="Y36" s="254">
        <f>'3. データシート'!Y36/'3. データシート'!Y$7</f>
        <v>3.0685053051868829E-2</v>
      </c>
      <c r="Z36" s="256">
        <f>'3. データシート'!Z36/'3. データシート'!Z$7</f>
        <v>0.57615625575824581</v>
      </c>
      <c r="AA36" s="254">
        <f>'3. データシート'!AA36/'3. データシート'!AA$7</f>
        <v>3.2721263312522952E-2</v>
      </c>
      <c r="AB36" s="260">
        <f>'3. データシート'!AB36/'3. データシート'!AB$7</f>
        <v>3.1000658809750385E-2</v>
      </c>
      <c r="AC36" s="254">
        <f>'3. データシート'!AC36/'3. データシート'!AC$7</f>
        <v>3.004103165298945E-2</v>
      </c>
      <c r="AD36" s="256">
        <f>'3. データシート'!AD36/'3. データシート'!AD$7</f>
        <v>0.98299419672372002</v>
      </c>
      <c r="AE36" s="254">
        <f>'3. データシート'!AE36/'3. データシート'!AE$7</f>
        <v>0.15958223780309669</v>
      </c>
      <c r="AF36" s="260">
        <f>'3. データシート'!AF36/'3. データシート'!AF$7</f>
        <v>3.0877396441126373E-2</v>
      </c>
      <c r="AG36" s="254">
        <f>'3. データシート'!AG36/'3. データシート'!AG$7</f>
        <v>3.0364075891876053E-2</v>
      </c>
      <c r="AH36" s="256">
        <f>'3. データシート'!AH36/'3. データシート'!AH$7</f>
        <v>0.98309651227163686</v>
      </c>
      <c r="AI36" s="254">
        <f>'3. データシート'!AI36/'3. データシート'!AI$7</f>
        <v>0.97960725075528698</v>
      </c>
      <c r="AJ36" s="260">
        <f>'3. データシート'!AJ36/'3. データシート'!AJ$7</f>
        <v>0.85551849062018004</v>
      </c>
      <c r="AK36" s="254">
        <f>'3. データシート'!AK36/'3. データシート'!AK$7</f>
        <v>3.0664083915061584E-2</v>
      </c>
      <c r="AL36" s="256">
        <f>'3. データシート'!AL36/'3. データシート'!AL$7</f>
        <v>0.57367647058823534</v>
      </c>
      <c r="AM36" s="254">
        <f>'3. データシート'!AM36/'3. データシート'!AM$7</f>
        <v>3.2401870175057086E-2</v>
      </c>
      <c r="AN36" s="260">
        <f>'3. データシート'!AN36/'3. データシート'!AN$7</f>
        <v>3.0497245526230513E-2</v>
      </c>
      <c r="AO36" s="254">
        <f>'3. データシート'!AO36/'3. データシート'!AO$7</f>
        <v>3.0756925761652003E-2</v>
      </c>
      <c r="AP36" s="256">
        <f>'3. データシート'!AP36/'3. データシート'!AP$7</f>
        <v>0.9765818342998559</v>
      </c>
      <c r="AQ36" s="254">
        <f>'3. データシート'!AQ36/'3. データシート'!AQ$7</f>
        <v>0.15060284455995956</v>
      </c>
      <c r="AR36" s="260">
        <f>'3. データシート'!AR36/'3. データシート'!AR$7</f>
        <v>3.0002533386413812E-2</v>
      </c>
      <c r="AS36" s="254">
        <f>'3. データシート'!AS36/'3. データシート'!AS$7</f>
        <v>3.0380861524913774E-2</v>
      </c>
      <c r="AT36" s="256">
        <f>'3. データシート'!AT36/'3. データシート'!AT$7</f>
        <v>3.0202443917563378E-2</v>
      </c>
      <c r="AU36" s="254">
        <f>'3. データシート'!AU36/'3. データシート'!AU$7</f>
        <v>2.9844748858447488E-2</v>
      </c>
      <c r="AV36" s="260">
        <f>'3. データシート'!AV36/'3. データシート'!AV$7</f>
        <v>3.0344119910580131E-2</v>
      </c>
      <c r="AW36" s="254">
        <f>'3. データシート'!AW36/'3. データシート'!AW$7</f>
        <v>2.9479117443931519E-2</v>
      </c>
      <c r="AX36" s="256">
        <f>'3. データシート'!AX36/'3. データシート'!AX$7</f>
        <v>2.9762556078345551E-2</v>
      </c>
      <c r="AY36" s="254">
        <f>'3. データシート'!AY36/'3. データシート'!AY$7</f>
        <v>2.9680777990672789E-2</v>
      </c>
      <c r="AZ36" s="260">
        <f>'3. データシート'!AZ36/'3. データシート'!AZ$7</f>
        <v>3.0130860305707267E-2</v>
      </c>
      <c r="BA36" s="254">
        <f>'3. データシート'!BA36/'3. データシート'!BA$7</f>
        <v>2.9633699633699634E-2</v>
      </c>
      <c r="BB36" s="256">
        <f>'3. データシート'!BB36/'3. データシート'!BB$7</f>
        <v>3.1067961165048542E-2</v>
      </c>
      <c r="BC36" s="254">
        <f>'3. データシート'!BC36/'3. データシート'!BC$7</f>
        <v>3.0232133065253151E-2</v>
      </c>
      <c r="BD36" s="260">
        <f>'3. データシート'!BD36/'3. データシート'!BD$7</f>
        <v>3.0178878443135677E-2</v>
      </c>
      <c r="BE36" s="254">
        <f>'3. データシート'!BE36/'3. データシート'!BE$7</f>
        <v>3.0056355666875392E-2</v>
      </c>
      <c r="BF36" s="256">
        <f>'3. データシート'!BF36/'3. データシート'!BF$7</f>
        <v>2.9903125571193567E-2</v>
      </c>
      <c r="BG36" s="254">
        <f>'3. データシート'!BG36/'3. データシート'!BG$7</f>
        <v>3.00771021239453E-2</v>
      </c>
      <c r="BH36" s="260">
        <f>'3. データシート'!BH36/'3. データシート'!BH$7</f>
        <v>3.096147428529052E-2</v>
      </c>
      <c r="BI36" s="274">
        <f>'3. データシート'!BI36/'3. データシート'!BI$7</f>
        <v>3.0065214988393943E-2</v>
      </c>
    </row>
    <row r="37" spans="1:61" x14ac:dyDescent="0.15">
      <c r="A37" s="6">
        <v>60</v>
      </c>
      <c r="B37" s="256">
        <f>'3. データシート'!B37/'3. データシート'!B$7</f>
        <v>3.0739884817138036E-2</v>
      </c>
      <c r="C37" s="260">
        <f>'3. データシート'!C37/'3. データシート'!C$7</f>
        <v>3.0932729530348403E-2</v>
      </c>
      <c r="D37" s="260">
        <f>'3. データシート'!D37/'3. データシート'!D$7</f>
        <v>3.0234118699671936E-2</v>
      </c>
      <c r="E37" s="254">
        <f>'3. データシート'!E37/'3. データシート'!E$7</f>
        <v>3.0993347950499833E-2</v>
      </c>
      <c r="F37" s="256">
        <f>'3. データシート'!F37/'3. データシート'!F$7</f>
        <v>3.0675966840740605E-2</v>
      </c>
      <c r="G37" s="260">
        <f>'3. データシート'!G37/'3. データシート'!G$7</f>
        <v>3.0589261062268402E-2</v>
      </c>
      <c r="H37" s="260">
        <f>'3. データシート'!H37/'3. データシート'!H$7</f>
        <v>3.1069851014449354E-2</v>
      </c>
      <c r="I37" s="254">
        <f>'3. データシート'!I37/'3. データシート'!I$7</f>
        <v>3.0178276052196286E-2</v>
      </c>
      <c r="J37" s="256">
        <f>'3. データシート'!J37/'3. データシート'!J$7</f>
        <v>3.0425593936743916E-2</v>
      </c>
      <c r="K37" s="260">
        <f>'3. データシート'!K37/'3. データシート'!K$7</f>
        <v>3.0195964158228308E-2</v>
      </c>
      <c r="L37" s="260">
        <f>'3. データシート'!L37/'3. データシート'!L$7</f>
        <v>3.0623608017817373E-2</v>
      </c>
      <c r="M37" s="254">
        <f>'3. データシート'!M37/'3. データシート'!M$7</f>
        <v>3.0184751496226906E-2</v>
      </c>
      <c r="N37" s="256">
        <f>'3. データシート'!N37/'3. データシート'!N$7</f>
        <v>3.0730774886046169E-2</v>
      </c>
      <c r="O37" s="260">
        <f>'3. データシート'!O37/'3. データシート'!O$7</f>
        <v>3.0849932137485787E-2</v>
      </c>
      <c r="P37" s="260">
        <f>'3. データシート'!P37/'3. データシート'!P$7</f>
        <v>3.0261348005502064E-2</v>
      </c>
      <c r="Q37" s="254">
        <f>'3. データシート'!Q37/'3. データシート'!Q$7</f>
        <v>3.0638612033960871E-2</v>
      </c>
      <c r="R37" s="256">
        <f>'3. データシート'!R37/'3. データシート'!R$7</f>
        <v>3.2342335712708808E-2</v>
      </c>
      <c r="S37" s="260">
        <f>'3. データシート'!S37/'3. データシート'!S$7</f>
        <v>3.1109814362303513E-2</v>
      </c>
      <c r="T37" s="260">
        <f>'3. データシート'!T37/'3. データシート'!T$7</f>
        <v>3.207470564352416E-2</v>
      </c>
      <c r="U37" s="254">
        <f>'3. データシート'!U37/'3. データシート'!U$7</f>
        <v>3.1786941580756012E-2</v>
      </c>
      <c r="V37" s="256">
        <f>'3. データシート'!V37/'3. データシート'!V$7</f>
        <v>0.98338296386162272</v>
      </c>
      <c r="W37" s="254">
        <f>'3. データシート'!W37/'3. データシート'!W$7</f>
        <v>0.98397755380809981</v>
      </c>
      <c r="X37" s="260">
        <f>'3. データシート'!X37/'3. データシート'!X$7</f>
        <v>0.83272953489223112</v>
      </c>
      <c r="Y37" s="254">
        <f>'3. データシート'!Y37/'3. データシート'!Y$7</f>
        <v>3.0648083108432846E-2</v>
      </c>
      <c r="Z37" s="256">
        <f>'3. データシート'!Z37/'3. データシート'!Z$7</f>
        <v>0.5533075363921135</v>
      </c>
      <c r="AA37" s="254">
        <f>'3. データシート'!AA37/'3. データシート'!AA$7</f>
        <v>3.2427469702533969E-2</v>
      </c>
      <c r="AB37" s="260">
        <f>'3. データシート'!AB37/'3. データシート'!AB$7</f>
        <v>3.0890857184686333E-2</v>
      </c>
      <c r="AC37" s="254">
        <f>'3. データシート'!AC37/'3. データシート'!AC$7</f>
        <v>3.0004396248534584E-2</v>
      </c>
      <c r="AD37" s="256">
        <f>'3. データシート'!AD37/'3. データシート'!AD$7</f>
        <v>0.9806067729376331</v>
      </c>
      <c r="AE37" s="254">
        <f>'3. データシート'!AE37/'3. データシート'!AE$7</f>
        <v>0.1336181711948583</v>
      </c>
      <c r="AF37" s="260">
        <f>'3. データシート'!AF37/'3. データシート'!AF$7</f>
        <v>3.0986119668031747E-2</v>
      </c>
      <c r="AG37" s="254">
        <f>'3. データシート'!AG37/'3. データシート'!AG$7</f>
        <v>3.0217566478646252E-2</v>
      </c>
      <c r="AH37" s="256">
        <f>'3. データシート'!AH37/'3. データシート'!AH$7</f>
        <v>0.98287506920095957</v>
      </c>
      <c r="AI37" s="254">
        <f>'3. データシート'!AI37/'3. データシート'!AI$7</f>
        <v>0.97784491440080568</v>
      </c>
      <c r="AJ37" s="260">
        <f>'3. データシート'!AJ37/'3. データシート'!AJ$7</f>
        <v>0.82266221887442159</v>
      </c>
      <c r="AK37" s="254">
        <f>'3. データシート'!AK37/'3. データシート'!AK$7</f>
        <v>3.0590987171521509E-2</v>
      </c>
      <c r="AL37" s="256">
        <f>'3. データシート'!AL37/'3. データシート'!AL$7</f>
        <v>0.55055147058823528</v>
      </c>
      <c r="AM37" s="254">
        <f>'3. データシート'!AM37/'3. データシート'!AM$7</f>
        <v>3.1894458337863793E-2</v>
      </c>
      <c r="AN37" s="260">
        <f>'3. データシート'!AN37/'3. データシート'!AN$7</f>
        <v>3.0353220753969682E-2</v>
      </c>
      <c r="AO37" s="254">
        <f>'3. データシート'!AO37/'3. データシート'!AO$7</f>
        <v>3.0756925761652003E-2</v>
      </c>
      <c r="AP37" s="256">
        <f>'3. データシート'!AP37/'3. データシート'!AP$7</f>
        <v>0.97528903335426442</v>
      </c>
      <c r="AQ37" s="254">
        <f>'3. データシート'!AQ37/'3. データシート'!AQ$7</f>
        <v>0.12573099415204678</v>
      </c>
      <c r="AR37" s="260">
        <f>'3. データシート'!AR37/'3. データシート'!AR$7</f>
        <v>2.9893959682964787E-2</v>
      </c>
      <c r="AS37" s="254">
        <f>'3. データシート'!AS37/'3. データシート'!AS$7</f>
        <v>3.005063476920819E-2</v>
      </c>
      <c r="AT37" s="256">
        <f>'3. データシート'!AT37/'3. データシート'!AT$7</f>
        <v>3.0567207732992888E-2</v>
      </c>
      <c r="AU37" s="254">
        <f>'3. データシート'!AU37/'3. データシート'!AU$7</f>
        <v>2.9917808219178083E-2</v>
      </c>
      <c r="AV37" s="260">
        <f>'3. データシート'!AV37/'3. データシート'!AV$7</f>
        <v>3.0234177447135999E-2</v>
      </c>
      <c r="AW37" s="254">
        <f>'3. データシート'!AW37/'3. データシート'!AW$7</f>
        <v>2.9479117443931519E-2</v>
      </c>
      <c r="AX37" s="256">
        <f>'3. データシート'!AX37/'3. データシート'!AX$7</f>
        <v>2.9726082357661304E-2</v>
      </c>
      <c r="AY37" s="254">
        <f>'3. データシート'!AY37/'3. データシート'!AY$7</f>
        <v>2.9680777990672789E-2</v>
      </c>
      <c r="AZ37" s="260">
        <f>'3. データシート'!AZ37/'3. データシート'!AZ$7</f>
        <v>3.0167515853524431E-2</v>
      </c>
      <c r="BA37" s="254">
        <f>'3. データシート'!BA37/'3. データシート'!BA$7</f>
        <v>2.9597069597069599E-2</v>
      </c>
      <c r="BB37" s="256">
        <f>'3. データシート'!BB37/'3. データシート'!BB$7</f>
        <v>3.0738230445136471E-2</v>
      </c>
      <c r="BC37" s="254">
        <f>'3. データシート'!BC37/'3. データシート'!BC$7</f>
        <v>3.0159020288795468E-2</v>
      </c>
      <c r="BD37" s="260">
        <f>'3. データシート'!BD37/'3. データシート'!BD$7</f>
        <v>3.0105717525697771E-2</v>
      </c>
      <c r="BE37" s="254">
        <f>'3. データシート'!BE37/'3. データシート'!BE$7</f>
        <v>3.0093189436074995E-2</v>
      </c>
      <c r="BF37" s="256">
        <f>'3. データシート'!BF37/'3. データシート'!BF$7</f>
        <v>2.9903125571193567E-2</v>
      </c>
      <c r="BG37" s="254">
        <f>'3. データシート'!BG37/'3. データシート'!BG$7</f>
        <v>3.0113471050334593E-2</v>
      </c>
      <c r="BH37" s="260">
        <f>'3. データシート'!BH37/'3. データシート'!BH$7</f>
        <v>3.0813155845600505E-2</v>
      </c>
      <c r="BI37" s="274">
        <f>'3. データシート'!BI37/'3. データシート'!BI$7</f>
        <v>3.0065214988393943E-2</v>
      </c>
    </row>
    <row r="38" spans="1:61" x14ac:dyDescent="0.15">
      <c r="A38" s="6">
        <v>62</v>
      </c>
      <c r="B38" s="256">
        <f>'3. データシート'!B38/'3. データシート'!B$7</f>
        <v>3.0629837496790286E-2</v>
      </c>
      <c r="C38" s="260">
        <f>'3. データシート'!C38/'3. データシート'!C$7</f>
        <v>3.0859688846687605E-2</v>
      </c>
      <c r="D38" s="260">
        <f>'3. データシート'!D38/'3. データシート'!D$7</f>
        <v>3.0159558604235012E-2</v>
      </c>
      <c r="E38" s="254">
        <f>'3. データシート'!E38/'3. データシート'!E$7</f>
        <v>3.09561856627894E-2</v>
      </c>
      <c r="F38" s="256">
        <f>'3. データシート'!F38/'3. データシート'!F$7</f>
        <v>3.0566409816309387E-2</v>
      </c>
      <c r="G38" s="260">
        <f>'3. データシート'!G38/'3. データシート'!G$7</f>
        <v>3.062559035094093E-2</v>
      </c>
      <c r="H38" s="260">
        <f>'3. データシート'!H38/'3. データシート'!H$7</f>
        <v>3.1182151680766639E-2</v>
      </c>
      <c r="I38" s="254">
        <f>'3. データシート'!I38/'3. データシート'!I$7</f>
        <v>3.0031244256570482E-2</v>
      </c>
      <c r="J38" s="256">
        <f>'3. データシート'!J38/'3. データシート'!J$7</f>
        <v>3.0571345284943884E-2</v>
      </c>
      <c r="K38" s="260">
        <f>'3. データシート'!K38/'3. データシート'!K$7</f>
        <v>2.9868143075690246E-2</v>
      </c>
      <c r="L38" s="260">
        <f>'3. データシート'!L38/'3. データシート'!L$7</f>
        <v>3.0623608017817373E-2</v>
      </c>
      <c r="M38" s="254">
        <f>'3. データシート'!M38/'3. データシート'!M$7</f>
        <v>3.011040481766477E-2</v>
      </c>
      <c r="N38" s="256">
        <f>'3. データシート'!N38/'3. データシート'!N$7</f>
        <v>3.0694015585943243E-2</v>
      </c>
      <c r="O38" s="260">
        <f>'3. データシート'!O38/'3. データシート'!O$7</f>
        <v>3.0886614577601702E-2</v>
      </c>
      <c r="P38" s="260">
        <f>'3. データシート'!P38/'3. データシート'!P$7</f>
        <v>3.0038291386296889E-2</v>
      </c>
      <c r="Q38" s="254">
        <f>'3. データシート'!Q38/'3. データシート'!Q$7</f>
        <v>3.0564784053156147E-2</v>
      </c>
      <c r="R38" s="256">
        <f>'3. データシート'!R38/'3. データシート'!R$7</f>
        <v>3.145926852601369E-2</v>
      </c>
      <c r="S38" s="260">
        <f>'3. データシート'!S38/'3. データシート'!S$7</f>
        <v>3.0562748459097705E-2</v>
      </c>
      <c r="T38" s="260">
        <f>'3. データシート'!T38/'3. データシート'!T$7</f>
        <v>3.1004318458642453E-2</v>
      </c>
      <c r="U38" s="254">
        <f>'3. データシート'!U38/'3. データシート'!U$7</f>
        <v>3.1226654713880173E-2</v>
      </c>
      <c r="V38" s="256">
        <f>'3. データシート'!V38/'3. データシート'!V$7</f>
        <v>0.98452262784456457</v>
      </c>
      <c r="W38" s="254">
        <f>'3. データシート'!W38/'3. データシート'!W$7</f>
        <v>0.98475283346254661</v>
      </c>
      <c r="X38" s="260">
        <f>'3. データシート'!X38/'3. データシート'!X$7</f>
        <v>0.79119552091338241</v>
      </c>
      <c r="Y38" s="254">
        <f>'3. データシート'!Y38/'3. データシート'!Y$7</f>
        <v>3.0463233391252911E-2</v>
      </c>
      <c r="Z38" s="256">
        <f>'3. データシート'!Z38/'3. データシート'!Z$7</f>
        <v>0.52946379215035932</v>
      </c>
      <c r="AA38" s="254">
        <f>'3. データシート'!AA38/'3. データシート'!AA$7</f>
        <v>3.2060227690047745E-2</v>
      </c>
      <c r="AB38" s="260">
        <f>'3. データシート'!AB38/'3. データシート'!AB$7</f>
        <v>3.1073859893126419E-2</v>
      </c>
      <c r="AC38" s="254">
        <f>'3. データシート'!AC38/'3. データシート'!AC$7</f>
        <v>2.9821219226260257E-2</v>
      </c>
      <c r="AD38" s="256">
        <f>'3. データシート'!AD38/'3. データシート'!AD$7</f>
        <v>0.98031293616396087</v>
      </c>
      <c r="AE38" s="254">
        <f>'3. データシート'!AE38/'3. データシート'!AE$7</f>
        <v>0.11199970785860357</v>
      </c>
      <c r="AF38" s="260">
        <f>'3. データシート'!AF38/'3. データシート'!AF$7</f>
        <v>3.0841155365491247E-2</v>
      </c>
      <c r="AG38" s="254">
        <f>'3. データシート'!AG38/'3. データシート'!AG$7</f>
        <v>3.0327448538568603E-2</v>
      </c>
      <c r="AH38" s="256">
        <f>'3. データシート'!AH38/'3. データシート'!AH$7</f>
        <v>0.98324414098542168</v>
      </c>
      <c r="AI38" s="254">
        <f>'3. データシート'!AI38/'3. データシート'!AI$7</f>
        <v>0.97719752553589412</v>
      </c>
      <c r="AJ38" s="260">
        <f>'3. データシート'!AJ38/'3. データシート'!AJ$7</f>
        <v>0.7785429893468202</v>
      </c>
      <c r="AK38" s="254">
        <f>'3. データシート'!AK38/'3. データシート'!AK$7</f>
        <v>3.055443879975147E-2</v>
      </c>
      <c r="AL38" s="256">
        <f>'3. データシート'!AL38/'3. データシート'!AL$7</f>
        <v>0.52625</v>
      </c>
      <c r="AM38" s="254">
        <f>'3. データシート'!AM38/'3. データシート'!AM$7</f>
        <v>3.1278315392700519E-2</v>
      </c>
      <c r="AN38" s="260">
        <f>'3. データシート'!AN38/'3. データシート'!AN$7</f>
        <v>3.0317214560904474E-2</v>
      </c>
      <c r="AO38" s="254">
        <f>'3. データシート'!AO38/'3. データシート'!AO$7</f>
        <v>3.0720570057442012E-2</v>
      </c>
      <c r="AP38" s="256">
        <f>'3. データシート'!AP38/'3. データシート'!AP$7</f>
        <v>0.97665570863960405</v>
      </c>
      <c r="AQ38" s="254">
        <f>'3. データシート'!AQ38/'3. データシート'!AQ$7</f>
        <v>0.10482997617500542</v>
      </c>
      <c r="AR38" s="260">
        <f>'3. データシート'!AR38/'3. データシート'!AR$7</f>
        <v>2.9930150917447794E-2</v>
      </c>
      <c r="AS38" s="254">
        <f>'3. データシート'!AS38/'3. データシート'!AS$7</f>
        <v>3.0160710354443385E-2</v>
      </c>
      <c r="AT38" s="256">
        <f>'3. データシート'!AT38/'3. データシート'!AT$7</f>
        <v>3.031187306219223E-2</v>
      </c>
      <c r="AU38" s="254">
        <f>'3. データシート'!AU38/'3. データシート'!AU$7</f>
        <v>2.9881278538812787E-2</v>
      </c>
      <c r="AV38" s="260">
        <f>'3. データシート'!AV38/'3. データシート'!AV$7</f>
        <v>3.0270824934950709E-2</v>
      </c>
      <c r="AW38" s="254">
        <f>'3. データシート'!AW38/'3. データシート'!AW$7</f>
        <v>2.9115626476682054E-2</v>
      </c>
      <c r="AX38" s="256">
        <f>'3. データシート'!AX38/'3. データシート'!AX$7</f>
        <v>2.9689608636977057E-2</v>
      </c>
      <c r="AY38" s="254">
        <f>'3. データシート'!AY38/'3. データシート'!AY$7</f>
        <v>2.9644626007736524E-2</v>
      </c>
      <c r="AZ38" s="260">
        <f>'3. データシート'!AZ38/'3. データシート'!AZ$7</f>
        <v>3.0057549210072945E-2</v>
      </c>
      <c r="BA38" s="254">
        <f>'3. データシート'!BA38/'3. データシート'!BA$7</f>
        <v>2.9487179487179487E-2</v>
      </c>
      <c r="BB38" s="256">
        <f>'3. データシート'!BB38/'3. データシート'!BB$7</f>
        <v>3.0811503938450266E-2</v>
      </c>
      <c r="BC38" s="254">
        <f>'3. データシート'!BC38/'3. データシート'!BC$7</f>
        <v>3.0159020288795468E-2</v>
      </c>
      <c r="BD38" s="260">
        <f>'3. データシート'!BD38/'3. データシート'!BD$7</f>
        <v>2.9959395690821962E-2</v>
      </c>
      <c r="BE38" s="254">
        <f>'3. データシート'!BE38/'3. データシート'!BE$7</f>
        <v>2.9982688128476188E-2</v>
      </c>
      <c r="BF38" s="256">
        <f>'3. データシート'!BF38/'3. データシート'!BF$7</f>
        <v>2.9610674465362821E-2</v>
      </c>
      <c r="BG38" s="254">
        <f>'3. データシート'!BG38/'3. データシート'!BG$7</f>
        <v>3.00771021239453E-2</v>
      </c>
      <c r="BH38" s="260">
        <f>'3. データシート'!BH38/'3. データシート'!BH$7</f>
        <v>3.0850235455523008E-2</v>
      </c>
      <c r="BI38" s="274">
        <f>'3. データシート'!BI38/'3. データシート'!BI$7</f>
        <v>3.0138904240816475E-2</v>
      </c>
    </row>
    <row r="39" spans="1:61" x14ac:dyDescent="0.15">
      <c r="A39" s="6">
        <v>64</v>
      </c>
      <c r="B39" s="256">
        <f>'3. データシート'!B39/'3. データシート'!B$7</f>
        <v>3.0666519936906202E-2</v>
      </c>
      <c r="C39" s="260">
        <f>'3. データシート'!C39/'3. データシート'!C$7</f>
        <v>3.0932729530348403E-2</v>
      </c>
      <c r="D39" s="260">
        <f>'3. データシート'!D39/'3. データシート'!D$7</f>
        <v>3.0159558604235012E-2</v>
      </c>
      <c r="E39" s="254">
        <f>'3. データシート'!E39/'3. データシート'!E$7</f>
        <v>3.0919023375078968E-2</v>
      </c>
      <c r="F39" s="256">
        <f>'3. データシート'!F39/'3. データシート'!F$7</f>
        <v>3.0602928824453129E-2</v>
      </c>
      <c r="G39" s="260">
        <f>'3. データシート'!G39/'3. データシート'!G$7</f>
        <v>3.062559035094093E-2</v>
      </c>
      <c r="H39" s="260">
        <f>'3. データシート'!H39/'3. データシート'!H$7</f>
        <v>3.0957550348132065E-2</v>
      </c>
      <c r="I39" s="254">
        <f>'3. データシート'!I39/'3. データシート'!I$7</f>
        <v>2.9994486307664034E-2</v>
      </c>
      <c r="J39" s="256">
        <f>'3. データシート'!J39/'3. データシート'!J$7</f>
        <v>3.04984696108439E-2</v>
      </c>
      <c r="K39" s="260">
        <f>'3. データシート'!K39/'3. データシート'!K$7</f>
        <v>2.9977416769869598E-2</v>
      </c>
      <c r="L39" s="260">
        <f>'3. データシート'!L39/'3. データシート'!L$7</f>
        <v>3.0475129918337045E-2</v>
      </c>
      <c r="M39" s="254">
        <f>'3. データシート'!M39/'3. データシート'!M$7</f>
        <v>3.0036058139102637E-2</v>
      </c>
      <c r="N39" s="256">
        <f>'3. データシート'!N39/'3. データシート'!N$7</f>
        <v>3.0841052786354947E-2</v>
      </c>
      <c r="O39" s="260">
        <f>'3. データシート'!O39/'3. データシート'!O$7</f>
        <v>3.0703202377022121E-2</v>
      </c>
      <c r="P39" s="260">
        <f>'3. データシート'!P39/'3. データシート'!P$7</f>
        <v>3.0038291386296889E-2</v>
      </c>
      <c r="Q39" s="254">
        <f>'3. データシート'!Q39/'3. データシート'!Q$7</f>
        <v>3.0749354005167959E-2</v>
      </c>
      <c r="R39" s="256">
        <f>'3. データシート'!R39/'3. データシート'!R$7</f>
        <v>3.1128118331003016E-2</v>
      </c>
      <c r="S39" s="260">
        <f>'3. データシート'!S39/'3. データシート'!S$7</f>
        <v>3.0453335278456544E-2</v>
      </c>
      <c r="T39" s="260">
        <f>'3. データシート'!T39/'3. データシート'!T$7</f>
        <v>3.0487579817665079E-2</v>
      </c>
      <c r="U39" s="254">
        <f>'3. データシート'!U39/'3. データシート'!U$7</f>
        <v>3.0965187509338115E-2</v>
      </c>
      <c r="V39" s="256">
        <f>'3. データシート'!V39/'3. データシート'!V$7</f>
        <v>0.98257417006727699</v>
      </c>
      <c r="W39" s="254">
        <f>'3. データシート'!W39/'3. データシート'!W$7</f>
        <v>0.98371912725661759</v>
      </c>
      <c r="X39" s="260">
        <f>'3. データシート'!X39/'3. データシート'!X$7</f>
        <v>0.74007391956672886</v>
      </c>
      <c r="Y39" s="254">
        <f>'3. データシート'!Y39/'3. データシート'!Y$7</f>
        <v>3.0611113164996859E-2</v>
      </c>
      <c r="Z39" s="256">
        <f>'3. データシート'!Z39/'3. データシート'!Z$7</f>
        <v>0.50510410908420855</v>
      </c>
      <c r="AA39" s="254">
        <f>'3. データシート'!AA39/'3. データシート'!AA$7</f>
        <v>3.1839882482556002E-2</v>
      </c>
      <c r="AB39" s="260">
        <f>'3. データシート'!AB39/'3. データシート'!AB$7</f>
        <v>3.0964058268062367E-2</v>
      </c>
      <c r="AC39" s="254">
        <f>'3. データシート'!AC39/'3. データシート'!AC$7</f>
        <v>2.9894490035169988E-2</v>
      </c>
      <c r="AD39" s="256">
        <f>'3. データシート'!AD39/'3. データシート'!AD$7</f>
        <v>0.98064350253434218</v>
      </c>
      <c r="AE39" s="254">
        <f>'3. データシート'!AE39/'3. データシート'!AE$7</f>
        <v>9.4106047326906223E-2</v>
      </c>
      <c r="AF39" s="260">
        <f>'3. データシート'!AF39/'3. データシート'!AF$7</f>
        <v>3.0841155365491247E-2</v>
      </c>
      <c r="AG39" s="254">
        <f>'3. データシート'!AG39/'3. データシート'!AG$7</f>
        <v>3.0327448538568603E-2</v>
      </c>
      <c r="AH39" s="256">
        <f>'3. データシート'!AH39/'3. データシート'!AH$7</f>
        <v>0.98162022513378855</v>
      </c>
      <c r="AI39" s="254">
        <f>'3. データシート'!AI39/'3. データシート'!AI$7</f>
        <v>0.9769817292475903</v>
      </c>
      <c r="AJ39" s="260">
        <f>'3. データシート'!AJ39/'3. データシート'!AJ$7</f>
        <v>0.72448796585243369</v>
      </c>
      <c r="AK39" s="254">
        <f>'3. データシート'!AK39/'3. データシート'!AK$7</f>
        <v>3.0481342056211395E-2</v>
      </c>
      <c r="AL39" s="256">
        <f>'3. データシート'!AL39/'3. データシート'!AL$7</f>
        <v>0.50378676470588235</v>
      </c>
      <c r="AM39" s="254">
        <f>'3. データシート'!AM39/'3. データシート'!AM$7</f>
        <v>3.1205827987387191E-2</v>
      </c>
      <c r="AN39" s="260">
        <f>'3. データシート'!AN39/'3. データシート'!AN$7</f>
        <v>3.0317214560904474E-2</v>
      </c>
      <c r="AO39" s="254">
        <f>'3. データシート'!AO39/'3. データシート'!AO$7</f>
        <v>3.0829637170071984E-2</v>
      </c>
      <c r="AP39" s="256">
        <f>'3. データシート'!AP39/'3. データシート'!AP$7</f>
        <v>0.97565840505300483</v>
      </c>
      <c r="AQ39" s="254">
        <f>'3. データシート'!AQ39/'3. データシート'!AQ$7</f>
        <v>8.8008086058768323E-2</v>
      </c>
      <c r="AR39" s="260">
        <f>'3. データシート'!AR39/'3. データシート'!AR$7</f>
        <v>2.9930150917447794E-2</v>
      </c>
      <c r="AS39" s="254">
        <f>'3. データシート'!AS39/'3. データシート'!AS$7</f>
        <v>3.0234094077933513E-2</v>
      </c>
      <c r="AT39" s="256">
        <f>'3. データシート'!AT39/'3. データシート'!AT$7</f>
        <v>3.027539668064928E-2</v>
      </c>
      <c r="AU39" s="254">
        <f>'3. データシート'!AU39/'3. データシート'!AU$7</f>
        <v>2.9917808219178083E-2</v>
      </c>
      <c r="AV39" s="260">
        <f>'3. データシート'!AV39/'3. データシート'!AV$7</f>
        <v>3.019752995932129E-2</v>
      </c>
      <c r="AW39" s="254">
        <f>'3. データシート'!AW39/'3. データシート'!AW$7</f>
        <v>2.9442768347206574E-2</v>
      </c>
      <c r="AX39" s="256">
        <f>'3. データシート'!AX39/'3. データシート'!AX$7</f>
        <v>2.9726082357661304E-2</v>
      </c>
      <c r="AY39" s="254">
        <f>'3. データシート'!AY39/'3. データシート'!AY$7</f>
        <v>2.9608474024800262E-2</v>
      </c>
      <c r="AZ39" s="260">
        <f>'3. データシート'!AZ39/'3. データシート'!AZ$7</f>
        <v>3.0094204757890108E-2</v>
      </c>
      <c r="BA39" s="254">
        <f>'3. データシート'!BA39/'3. データシート'!BA$7</f>
        <v>2.9413919413919413E-2</v>
      </c>
      <c r="BB39" s="256">
        <f>'3. データシート'!BB39/'3. データシート'!BB$7</f>
        <v>3.077486719179337E-2</v>
      </c>
      <c r="BC39" s="254">
        <f>'3. データシート'!BC39/'3. データシート'!BC$7</f>
        <v>3.0232133065253151E-2</v>
      </c>
      <c r="BD39" s="260">
        <f>'3. データシート'!BD39/'3. データシート'!BD$7</f>
        <v>2.9959395690821962E-2</v>
      </c>
      <c r="BE39" s="254">
        <f>'3. データシート'!BE39/'3. データシート'!BE$7</f>
        <v>3.0130023205274595E-2</v>
      </c>
      <c r="BF39" s="256">
        <f>'3. データシート'!BF39/'3. データシート'!BF$7</f>
        <v>2.9720343630049353E-2</v>
      </c>
      <c r="BG39" s="254">
        <f>'3. データシート'!BG39/'3. データシート'!BG$7</f>
        <v>3.00771021239453E-2</v>
      </c>
      <c r="BH39" s="260">
        <f>'3. データシート'!BH39/'3. データシート'!BH$7</f>
        <v>3.0850235455523008E-2</v>
      </c>
      <c r="BI39" s="274">
        <f>'3. データシート'!BI39/'3. データシート'!BI$7</f>
        <v>3.0102059614605211E-2</v>
      </c>
    </row>
    <row r="40" spans="1:61" x14ac:dyDescent="0.15">
      <c r="A40" s="6">
        <v>66</v>
      </c>
      <c r="B40" s="256">
        <f>'3. データシート'!B40/'3. データシート'!B$7</f>
        <v>3.0446425296210704E-2</v>
      </c>
      <c r="C40" s="260">
        <f>'3. データシート'!C40/'3. データシート'!C$7</f>
        <v>3.0896209188518004E-2</v>
      </c>
      <c r="D40" s="260">
        <f>'3. データシート'!D40/'3. データシート'!D$7</f>
        <v>3.0159558604235012E-2</v>
      </c>
      <c r="E40" s="254">
        <f>'3. データシート'!E40/'3. データシート'!E$7</f>
        <v>3.0807536511947675E-2</v>
      </c>
      <c r="F40" s="256">
        <f>'3. データシート'!F40/'3. データシート'!F$7</f>
        <v>3.0602928824453129E-2</v>
      </c>
      <c r="G40" s="260">
        <f>'3. データシート'!G40/'3. データシート'!G$7</f>
        <v>3.0334956041560706E-2</v>
      </c>
      <c r="H40" s="260">
        <f>'3. データシート'!H40/'3. データシート'!H$7</f>
        <v>3.0920116792692971E-2</v>
      </c>
      <c r="I40" s="254">
        <f>'3. データシート'!I40/'3. データシート'!I$7</f>
        <v>3.0104760154383386E-2</v>
      </c>
      <c r="J40" s="256">
        <f>'3. データシート'!J40/'3. データシート'!J$7</f>
        <v>3.0462031773793908E-2</v>
      </c>
      <c r="K40" s="260">
        <f>'3. データシート'!K40/'3. データシート'!K$7</f>
        <v>2.9977416769869598E-2</v>
      </c>
      <c r="L40" s="260">
        <f>'3. データシート'!L40/'3. データシート'!L$7</f>
        <v>3.0400890868596882E-2</v>
      </c>
      <c r="M40" s="254">
        <f>'3. データシート'!M40/'3. データシート'!M$7</f>
        <v>2.9887364781978364E-2</v>
      </c>
      <c r="N40" s="256">
        <f>'3. データシート'!N40/'3. データシート'!N$7</f>
        <v>3.054697838553154E-2</v>
      </c>
      <c r="O40" s="260">
        <f>'3. データシート'!O40/'3. データシート'!O$7</f>
        <v>3.0703202377022121E-2</v>
      </c>
      <c r="P40" s="260">
        <f>'3. データシート'!P40/'3. データシート'!P$7</f>
        <v>2.9889586973493438E-2</v>
      </c>
      <c r="Q40" s="254">
        <f>'3. データシート'!Q40/'3. データシート'!Q$7</f>
        <v>3.0564784053156147E-2</v>
      </c>
      <c r="R40" s="256">
        <f>'3. データシート'!R40/'3. データシート'!R$7</f>
        <v>3.0944146000441534E-2</v>
      </c>
      <c r="S40" s="260">
        <f>'3. データシート'!S40/'3. データシート'!S$7</f>
        <v>3.0416864218242825E-2</v>
      </c>
      <c r="T40" s="260">
        <f>'3. データシート'!T40/'3. データシート'!T$7</f>
        <v>3.0339940205957257E-2</v>
      </c>
      <c r="U40" s="254">
        <f>'3. データシート'!U40/'3. データシート'!U$7</f>
        <v>3.1114597340505007E-2</v>
      </c>
      <c r="V40" s="256">
        <f>'3. データシート'!V40/'3. データシート'!V$7</f>
        <v>0.9809565824785853</v>
      </c>
      <c r="W40" s="254">
        <f>'3. データシート'!W40/'3. データシート'!W$7</f>
        <v>0.98375604533540073</v>
      </c>
      <c r="X40" s="260">
        <f>'3. データシート'!X40/'3. データシート'!X$7</f>
        <v>0.68306070918871442</v>
      </c>
      <c r="Y40" s="254">
        <f>'3. データシート'!Y40/'3. データシート'!Y$7</f>
        <v>3.0500203334688898E-2</v>
      </c>
      <c r="Z40" s="256">
        <f>'3. データシート'!Z40/'3. データシート'!Z$7</f>
        <v>0.48229224249124747</v>
      </c>
      <c r="AA40" s="254">
        <f>'3. データシート'!AA40/'3. データシート'!AA$7</f>
        <v>3.1729709878810138E-2</v>
      </c>
      <c r="AB40" s="260">
        <f>'3. データシート'!AB40/'3. データシート'!AB$7</f>
        <v>3.0890857184686333E-2</v>
      </c>
      <c r="AC40" s="254">
        <f>'3. データシート'!AC40/'3. データシート'!AC$7</f>
        <v>2.9931125439624853E-2</v>
      </c>
      <c r="AD40" s="256">
        <f>'3. データシート'!AD40/'3. データシート'!AD$7</f>
        <v>0.98064350253434218</v>
      </c>
      <c r="AE40" s="254">
        <f>'3. データシート'!AE40/'3. データシート'!AE$7</f>
        <v>7.9608530528775923E-2</v>
      </c>
      <c r="AF40" s="260">
        <f>'3. データシート'!AF40/'3. データシート'!AF$7</f>
        <v>3.0587467836045375E-2</v>
      </c>
      <c r="AG40" s="254">
        <f>'3. データシート'!AG40/'3. データシート'!AG$7</f>
        <v>3.0144311772031352E-2</v>
      </c>
      <c r="AH40" s="256">
        <f>'3. データシート'!AH40/'3. データシート'!AH$7</f>
        <v>0.98184166820446572</v>
      </c>
      <c r="AI40" s="254">
        <f>'3. データシート'!AI40/'3. データシート'!AI$7</f>
        <v>0.9785282693137678</v>
      </c>
      <c r="AJ40" s="260">
        <f>'3. データシート'!AJ40/'3. データシート'!AJ$7</f>
        <v>0.66551884931310301</v>
      </c>
      <c r="AK40" s="254">
        <f>'3. データシート'!AK40/'3. データシート'!AK$7</f>
        <v>3.0371696940901284E-2</v>
      </c>
      <c r="AL40" s="256">
        <f>'3. データシート'!AL40/'3. データシート'!AL$7</f>
        <v>0.48018382352941175</v>
      </c>
      <c r="AM40" s="254">
        <f>'3. データシート'!AM40/'3. データシート'!AM$7</f>
        <v>3.0952122068790548E-2</v>
      </c>
      <c r="AN40" s="260">
        <f>'3. データシート'!AN40/'3. データシート'!AN$7</f>
        <v>3.0353220753969682E-2</v>
      </c>
      <c r="AO40" s="254">
        <f>'3. データシート'!AO40/'3. データシート'!AO$7</f>
        <v>3.0756925761652003E-2</v>
      </c>
      <c r="AP40" s="256">
        <f>'3. データシート'!AP40/'3. データシート'!AP$7</f>
        <v>0.97547371920363457</v>
      </c>
      <c r="AQ40" s="254">
        <f>'3. データシート'!AQ40/'3. データシート'!AQ$7</f>
        <v>7.4290664933939793E-2</v>
      </c>
      <c r="AR40" s="260">
        <f>'3. データシート'!AR40/'3. データシート'!AR$7</f>
        <v>2.9893959682964787E-2</v>
      </c>
      <c r="AS40" s="254">
        <f>'3. データシート'!AS40/'3. データシート'!AS$7</f>
        <v>3.0124018492698319E-2</v>
      </c>
      <c r="AT40" s="256">
        <f>'3. データシート'!AT40/'3. データシート'!AT$7</f>
        <v>3.027539668064928E-2</v>
      </c>
      <c r="AU40" s="254">
        <f>'3. データシート'!AU40/'3. データシート'!AU$7</f>
        <v>2.9771689497716896E-2</v>
      </c>
      <c r="AV40" s="260">
        <f>'3. データシート'!AV40/'3. データシート'!AV$7</f>
        <v>3.0160882471506577E-2</v>
      </c>
      <c r="AW40" s="254">
        <f>'3. データシート'!AW40/'3. データシート'!AW$7</f>
        <v>2.9333721057031734E-2</v>
      </c>
      <c r="AX40" s="256">
        <f>'3. データシート'!AX40/'3. データシート'!AX$7</f>
        <v>2.9507240033555822E-2</v>
      </c>
      <c r="AY40" s="254">
        <f>'3. データシート'!AY40/'3. データシート'!AY$7</f>
        <v>2.9644626007736524E-2</v>
      </c>
      <c r="AZ40" s="260">
        <f>'3. データシート'!AZ40/'3. データシート'!AZ$7</f>
        <v>3.0094204757890108E-2</v>
      </c>
      <c r="BA40" s="254">
        <f>'3. データシート'!BA40/'3. データシート'!BA$7</f>
        <v>2.9487179487179487E-2</v>
      </c>
      <c r="BB40" s="256">
        <f>'3. データシート'!BB40/'3. データシート'!BB$7</f>
        <v>3.0555046711851986E-2</v>
      </c>
      <c r="BC40" s="254">
        <f>'3. データシート'!BC40/'3. データシート'!BC$7</f>
        <v>3.019557667702431E-2</v>
      </c>
      <c r="BD40" s="260">
        <f>'3. データシート'!BD40/'3. データシート'!BD$7</f>
        <v>2.9922815232103009E-2</v>
      </c>
      <c r="BE40" s="254">
        <f>'3. データシート'!BE40/'3. データシート'!BE$7</f>
        <v>2.9982688128476188E-2</v>
      </c>
      <c r="BF40" s="256">
        <f>'3. データシート'!BF40/'3. データシート'!BF$7</f>
        <v>2.9683787241820508E-2</v>
      </c>
      <c r="BG40" s="254">
        <f>'3. データシート'!BG40/'3. データシート'!BG$7</f>
        <v>3.00771021239453E-2</v>
      </c>
      <c r="BH40" s="260">
        <f>'3. データシート'!BH40/'3. データシート'!BH$7</f>
        <v>3.0701917015832993E-2</v>
      </c>
      <c r="BI40" s="274">
        <f>'3. データシート'!BI40/'3. データシート'!BI$7</f>
        <v>2.9991525735971407E-2</v>
      </c>
    </row>
    <row r="41" spans="1:61" x14ac:dyDescent="0.15">
      <c r="A41" s="6">
        <v>68</v>
      </c>
      <c r="B41" s="256">
        <f>'3. データシート'!B41/'3. データシート'!B$7</f>
        <v>3.0446425296210704E-2</v>
      </c>
      <c r="C41" s="260">
        <f>'3. データシート'!C41/'3. データシート'!C$7</f>
        <v>3.0823168504857206E-2</v>
      </c>
      <c r="D41" s="260">
        <f>'3. データシート'!D41/'3. データシート'!D$7</f>
        <v>2.9973158365642707E-2</v>
      </c>
      <c r="E41" s="254">
        <f>'3. データシート'!E41/'3. データシート'!E$7</f>
        <v>3.088186108736854E-2</v>
      </c>
      <c r="F41" s="256">
        <f>'3. データシート'!F41/'3. データシート'!F$7</f>
        <v>3.0420333783734432E-2</v>
      </c>
      <c r="G41" s="260">
        <f>'3. データシート'!G41/'3. データシート'!G$7</f>
        <v>3.0443943907578288E-2</v>
      </c>
      <c r="H41" s="260">
        <f>'3. データシート'!H41/'3. データシート'!H$7</f>
        <v>3.1144718125327545E-2</v>
      </c>
      <c r="I41" s="254">
        <f>'3. データシート'!I41/'3. データシート'!I$7</f>
        <v>3.0031244256570482E-2</v>
      </c>
      <c r="J41" s="256">
        <f>'3. データシート'!J41/'3. データシート'!J$7</f>
        <v>3.0389156099693924E-2</v>
      </c>
      <c r="K41" s="260">
        <f>'3. データシート'!K41/'3. データシート'!K$7</f>
        <v>2.9904567640416695E-2</v>
      </c>
      <c r="L41" s="260">
        <f>'3. データシート'!L41/'3. データシート'!L$7</f>
        <v>3.0326651818856718E-2</v>
      </c>
      <c r="M41" s="254">
        <f>'3. データシート'!M41/'3. データシート'!M$7</f>
        <v>2.99617114605405E-2</v>
      </c>
      <c r="N41" s="256">
        <f>'3. データシート'!N41/'3. データシート'!N$7</f>
        <v>3.0436700485222762E-2</v>
      </c>
      <c r="O41" s="260">
        <f>'3. データシート'!O41/'3. データシート'!O$7</f>
        <v>3.0446425296210704E-2</v>
      </c>
      <c r="P41" s="260">
        <f>'3. データシート'!P41/'3. データシート'!P$7</f>
        <v>3.0112643592698614E-2</v>
      </c>
      <c r="Q41" s="254">
        <f>'3. データシート'!Q41/'3. データシート'!Q$7</f>
        <v>3.0712440014765596E-2</v>
      </c>
      <c r="R41" s="256">
        <f>'3. データシート'!R41/'3. データシート'!R$7</f>
        <v>3.0980940466553829E-2</v>
      </c>
      <c r="S41" s="260">
        <f>'3. データシート'!S41/'3. データシート'!S$7</f>
        <v>3.0343922097815383E-2</v>
      </c>
      <c r="T41" s="260">
        <f>'3. データシート'!T41/'3. データシート'!T$7</f>
        <v>3.0192300594249436E-2</v>
      </c>
      <c r="U41" s="254">
        <f>'3. データシート'!U41/'3. データシート'!U$7</f>
        <v>3.0927835051546393E-2</v>
      </c>
      <c r="V41" s="256">
        <f>'3. データシート'!V41/'3. データシート'!V$7</f>
        <v>0.98158155950148895</v>
      </c>
      <c r="W41" s="254">
        <f>'3. データシート'!W41/'3. データシート'!W$7</f>
        <v>0.98205781371137446</v>
      </c>
      <c r="X41" s="260">
        <f>'3. データシート'!X41/'3. データシート'!X$7</f>
        <v>0.61975335748527094</v>
      </c>
      <c r="Y41" s="254">
        <f>'3. データシート'!Y41/'3. データシート'!Y$7</f>
        <v>3.0278383674072977E-2</v>
      </c>
      <c r="Z41" s="256">
        <f>'3. データシート'!Z41/'3. データシート'!Z$7</f>
        <v>0.46143357287635894</v>
      </c>
      <c r="AA41" s="254">
        <f>'3. データシート'!AA41/'3. データシート'!AA$7</f>
        <v>3.139919206757253E-2</v>
      </c>
      <c r="AB41" s="260">
        <f>'3. データシート'!AB41/'3. データシート'!AB$7</f>
        <v>3.0817656101310299E-2</v>
      </c>
      <c r="AC41" s="254">
        <f>'3. データシート'!AC41/'3. データシート'!AC$7</f>
        <v>2.9894490035169988E-2</v>
      </c>
      <c r="AD41" s="256">
        <f>'3. データシート'!AD41/'3. データシート'!AD$7</f>
        <v>0.98137809446852275</v>
      </c>
      <c r="AE41" s="254">
        <f>'3. データシート'!AE41/'3. データシート'!AE$7</f>
        <v>6.7813321647677477E-2</v>
      </c>
      <c r="AF41" s="260">
        <f>'3. データシート'!AF41/'3. データシート'!AF$7</f>
        <v>3.0659949987315624E-2</v>
      </c>
      <c r="AG41" s="254">
        <f>'3. データシート'!AG41/'3. データシート'!AG$7</f>
        <v>3.0107684418723902E-2</v>
      </c>
      <c r="AH41" s="256">
        <f>'3. データシート'!AH41/'3. データシート'!AH$7</f>
        <v>0.98254290459494376</v>
      </c>
      <c r="AI41" s="254">
        <f>'3. データシート'!AI41/'3. データシート'!AI$7</f>
        <v>0.97741332182419793</v>
      </c>
      <c r="AJ41" s="260">
        <f>'3. データシート'!AJ41/'3. データシート'!AJ$7</f>
        <v>0.60131281609813836</v>
      </c>
      <c r="AK41" s="254">
        <f>'3. データシート'!AK41/'3. データシート'!AK$7</f>
        <v>3.0188955082051095E-2</v>
      </c>
      <c r="AL41" s="256">
        <f>'3. データシート'!AL41/'3. データシート'!AL$7</f>
        <v>0.45863970588235292</v>
      </c>
      <c r="AM41" s="254">
        <f>'3. データシート'!AM41/'3. データシート'!AM$7</f>
        <v>3.1024609474103876E-2</v>
      </c>
      <c r="AN41" s="260">
        <f>'3. データシート'!AN41/'3. データシート'!AN$7</f>
        <v>3.0245202174774062E-2</v>
      </c>
      <c r="AO41" s="254">
        <f>'3. データシート'!AO41/'3. データシート'!AO$7</f>
        <v>3.0357013015342108E-2</v>
      </c>
      <c r="AP41" s="256">
        <f>'3. データシート'!AP41/'3. データシート'!AP$7</f>
        <v>0.9739223580689248</v>
      </c>
      <c r="AQ41" s="254">
        <f>'3. データシート'!AQ41/'3. データシート'!AQ$7</f>
        <v>6.3027940220922674E-2</v>
      </c>
      <c r="AR41" s="260">
        <f>'3. データシート'!AR41/'3. データシート'!AR$7</f>
        <v>2.9676812276066736E-2</v>
      </c>
      <c r="AS41" s="254">
        <f>'3. データシート'!AS41/'3. データシート'!AS$7</f>
        <v>2.9903867322227929E-2</v>
      </c>
      <c r="AT41" s="256">
        <f>'3. データシート'!AT41/'3. データシート'!AT$7</f>
        <v>3.0129491154477477E-2</v>
      </c>
      <c r="AU41" s="254">
        <f>'3. データシート'!AU41/'3. データシート'!AU$7</f>
        <v>2.9808219178082192E-2</v>
      </c>
      <c r="AV41" s="260">
        <f>'3. データシート'!AV41/'3. データシート'!AV$7</f>
        <v>3.0234177447135999E-2</v>
      </c>
      <c r="AW41" s="254">
        <f>'3. データシート'!AW41/'3. データシート'!AW$7</f>
        <v>2.9406419250481625E-2</v>
      </c>
      <c r="AX41" s="256">
        <f>'3. データシート'!AX41/'3. データシート'!AX$7</f>
        <v>2.9689608636977057E-2</v>
      </c>
      <c r="AY41" s="254">
        <f>'3. データシート'!AY41/'3. データシート'!AY$7</f>
        <v>2.9680777990672789E-2</v>
      </c>
      <c r="AZ41" s="260">
        <f>'3. データシート'!AZ41/'3. データシート'!AZ$7</f>
        <v>2.9947582566621458E-2</v>
      </c>
      <c r="BA41" s="254">
        <f>'3. データシート'!BA41/'3. データシート'!BA$7</f>
        <v>2.9267399267399269E-2</v>
      </c>
      <c r="BB41" s="256">
        <f>'3. データシート'!BB41/'3. データシート'!BB$7</f>
        <v>3.0738230445136471E-2</v>
      </c>
      <c r="BC41" s="254">
        <f>'3. データシート'!BC41/'3. データシート'!BC$7</f>
        <v>2.9939681959422409E-2</v>
      </c>
      <c r="BD41" s="260">
        <f>'3. データシート'!BD41/'3. データシート'!BD$7</f>
        <v>2.9922815232103009E-2</v>
      </c>
      <c r="BE41" s="254">
        <f>'3. データシート'!BE41/'3. データシート'!BE$7</f>
        <v>3.0019521897675788E-2</v>
      </c>
      <c r="BF41" s="256">
        <f>'3. データシート'!BF41/'3. データシート'!BF$7</f>
        <v>2.9793456406507036E-2</v>
      </c>
      <c r="BG41" s="254">
        <f>'3. データシート'!BG41/'3. データシート'!BG$7</f>
        <v>2.9858888565609542E-2</v>
      </c>
      <c r="BH41" s="260">
        <f>'3. データシート'!BH41/'3. データシート'!BH$7</f>
        <v>3.0776076235678001E-2</v>
      </c>
      <c r="BI41" s="274">
        <f>'3. データシート'!BI41/'3. データシート'!BI$7</f>
        <v>2.9991525735971407E-2</v>
      </c>
    </row>
    <row r="42" spans="1:61" x14ac:dyDescent="0.15">
      <c r="A42" s="6">
        <v>70</v>
      </c>
      <c r="B42" s="256">
        <f>'3. データシート'!B42/'3. データシート'!B$7</f>
        <v>3.0336377975862954E-2</v>
      </c>
      <c r="C42" s="260">
        <f>'3. データシート'!C42/'3. データシート'!C$7</f>
        <v>3.0823168504857206E-2</v>
      </c>
      <c r="D42" s="260">
        <f>'3. データシート'!D42/'3. データシート'!D$7</f>
        <v>3.0010438413361169E-2</v>
      </c>
      <c r="E42" s="254">
        <f>'3. データシート'!E42/'3. データシート'!E$7</f>
        <v>3.0919023375078968E-2</v>
      </c>
      <c r="F42" s="256">
        <f>'3. データシート'!F42/'3. データシート'!F$7</f>
        <v>3.0420333783734432E-2</v>
      </c>
      <c r="G42" s="260">
        <f>'3. データシート'!G42/'3. データシート'!G$7</f>
        <v>3.0371285330233234E-2</v>
      </c>
      <c r="H42" s="260">
        <f>'3. データシート'!H42/'3. データシート'!H$7</f>
        <v>3.0994983903571163E-2</v>
      </c>
      <c r="I42" s="254">
        <f>'3. データシート'!I42/'3. データシート'!I$7</f>
        <v>2.9884212460944679E-2</v>
      </c>
      <c r="J42" s="256">
        <f>'3. データシート'!J42/'3. データシート'!J$7</f>
        <v>3.0462031773793908E-2</v>
      </c>
      <c r="K42" s="260">
        <f>'3. データシート'!K42/'3. データシート'!K$7</f>
        <v>2.9831718510963796E-2</v>
      </c>
      <c r="L42" s="260">
        <f>'3. データシート'!L42/'3. データシート'!L$7</f>
        <v>3.0215293244246474E-2</v>
      </c>
      <c r="M42" s="254">
        <f>'3. データシート'!M42/'3. データシート'!M$7</f>
        <v>3.0073231478383703E-2</v>
      </c>
      <c r="N42" s="256">
        <f>'3. データシート'!N42/'3. データシート'!N$7</f>
        <v>3.0620496985737392E-2</v>
      </c>
      <c r="O42" s="260">
        <f>'3. データシート'!O42/'3. データシート'!O$7</f>
        <v>3.059315505667437E-2</v>
      </c>
      <c r="P42" s="260">
        <f>'3. データシート'!P42/'3. データシート'!P$7</f>
        <v>3.0038291386296889E-2</v>
      </c>
      <c r="Q42" s="254">
        <f>'3. データシート'!Q42/'3. データシート'!Q$7</f>
        <v>3.0232558139534883E-2</v>
      </c>
      <c r="R42" s="256">
        <f>'3. データシート'!R42/'3. データシート'!R$7</f>
        <v>3.0723379203767755E-2</v>
      </c>
      <c r="S42" s="260">
        <f>'3. データシート'!S42/'3. データシート'!S$7</f>
        <v>3.0270979977387941E-2</v>
      </c>
      <c r="T42" s="260">
        <f>'3. データシート'!T42/'3. データシート'!T$7</f>
        <v>3.0118480788395526E-2</v>
      </c>
      <c r="U42" s="254">
        <f>'3. データシート'!U42/'3. データシート'!U$7</f>
        <v>3.0890482593754671E-2</v>
      </c>
      <c r="V42" s="256">
        <f>'3. データシート'!V42/'3. データシート'!V$7</f>
        <v>0.98327267379875738</v>
      </c>
      <c r="W42" s="254">
        <f>'3. データシート'!W42/'3. データシート'!W$7</f>
        <v>0.98117177982057813</v>
      </c>
      <c r="X42" s="260">
        <f>'3. データシート'!X42/'3. データシート'!X$7</f>
        <v>0.55176199363267098</v>
      </c>
      <c r="Y42" s="254">
        <f>'3. データシート'!Y42/'3. データシート'!Y$7</f>
        <v>3.0241413730636994E-2</v>
      </c>
      <c r="Z42" s="256">
        <f>'3. データシート'!Z42/'3. データシート'!Z$7</f>
        <v>0.4398378477980468</v>
      </c>
      <c r="AA42" s="254">
        <f>'3. データシート'!AA42/'3. データシート'!AA$7</f>
        <v>3.1435916268821154E-2</v>
      </c>
      <c r="AB42" s="260">
        <f>'3. データシート'!AB42/'3. データシート'!AB$7</f>
        <v>3.0707854476246247E-2</v>
      </c>
      <c r="AC42" s="254">
        <f>'3. データシート'!AC42/'3. データシート'!AC$7</f>
        <v>2.9821219226260257E-2</v>
      </c>
      <c r="AD42" s="256">
        <f>'3. データシート'!AD42/'3. データシート'!AD$7</f>
        <v>0.97877029310218178</v>
      </c>
      <c r="AE42" s="254">
        <f>'3. データシート'!AE42/'3. データシート'!AE$7</f>
        <v>5.9012562080046745E-2</v>
      </c>
      <c r="AF42" s="260">
        <f>'3. データシート'!AF42/'3. データシート'!AF$7</f>
        <v>3.0370021382234626E-2</v>
      </c>
      <c r="AG42" s="254">
        <f>'3. データシート'!AG42/'3. データシート'!AG$7</f>
        <v>2.9997802358801551E-2</v>
      </c>
      <c r="AH42" s="256">
        <f>'3. データシート'!AH42/'3. データシート'!AH$7</f>
        <v>0.98047610260195606</v>
      </c>
      <c r="AI42" s="254">
        <f>'3. データシート'!AI42/'3. データシート'!AI$7</f>
        <v>0.97597467990217235</v>
      </c>
      <c r="AJ42" s="260">
        <f>'3. データシート'!AJ42/'3. データシート'!AJ$7</f>
        <v>0.53179812762294199</v>
      </c>
      <c r="AK42" s="254">
        <f>'3. データシート'!AK42/'3. データシート'!AK$7</f>
        <v>3.0335148569131245E-2</v>
      </c>
      <c r="AL42" s="256">
        <f>'3. データシート'!AL42/'3. データシート'!AL$7</f>
        <v>0.43658088235294118</v>
      </c>
      <c r="AM42" s="254">
        <f>'3. データシート'!AM42/'3. データシート'!AM$7</f>
        <v>3.0807147258163893E-2</v>
      </c>
      <c r="AN42" s="260">
        <f>'3. データシート'!AN42/'3. データシート'!AN$7</f>
        <v>3.0317214560904474E-2</v>
      </c>
      <c r="AO42" s="254">
        <f>'3. データシート'!AO42/'3. データシート'!AO$7</f>
        <v>3.0684214353232021E-2</v>
      </c>
      <c r="AP42" s="256">
        <f>'3. データシート'!AP42/'3. データシート'!AP$7</f>
        <v>0.97370073504968047</v>
      </c>
      <c r="AQ42" s="254">
        <f>'3. データシート'!AQ42/'3. データシート'!AQ$7</f>
        <v>5.4508699732871271E-2</v>
      </c>
      <c r="AR42" s="260">
        <f>'3. データシート'!AR42/'3. データシート'!AR$7</f>
        <v>2.9785385979515761E-2</v>
      </c>
      <c r="AS42" s="254">
        <f>'3. データシート'!AS42/'3. データシート'!AS$7</f>
        <v>3.0160710354443385E-2</v>
      </c>
      <c r="AT42" s="256">
        <f>'3. データシート'!AT42/'3. データシート'!AT$7</f>
        <v>3.0165967536020428E-2</v>
      </c>
      <c r="AU42" s="254">
        <f>'3. データシート'!AU42/'3. データシート'!AU$7</f>
        <v>2.9954337899543378E-2</v>
      </c>
      <c r="AV42" s="260">
        <f>'3. データシート'!AV42/'3. データシート'!AV$7</f>
        <v>3.0124234983691867E-2</v>
      </c>
      <c r="AW42" s="254">
        <f>'3. データシート'!AW42/'3. データシート'!AW$7</f>
        <v>2.9115626476682054E-2</v>
      </c>
      <c r="AX42" s="256">
        <f>'3. データシート'!AX42/'3. データシート'!AX$7</f>
        <v>2.9616661195608563E-2</v>
      </c>
      <c r="AY42" s="254">
        <f>'3. データシート'!AY42/'3. データシート'!AY$7</f>
        <v>2.9536170058927731E-2</v>
      </c>
      <c r="AZ42" s="260">
        <f>'3. データシート'!AZ42/'3. データシート'!AZ$7</f>
        <v>3.0057549210072945E-2</v>
      </c>
      <c r="BA42" s="254">
        <f>'3. データシート'!BA42/'3. データシート'!BA$7</f>
        <v>2.9377289377289378E-2</v>
      </c>
      <c r="BB42" s="256">
        <f>'3. データシート'!BB42/'3. データシート'!BB$7</f>
        <v>3.066495695182268E-2</v>
      </c>
      <c r="BC42" s="254">
        <f>'3. データシート'!BC42/'3. データシート'!BC$7</f>
        <v>3.0049351124108937E-2</v>
      </c>
      <c r="BD42" s="260">
        <f>'3. データシート'!BD42/'3. データシート'!BD$7</f>
        <v>2.9995976149540915E-2</v>
      </c>
      <c r="BE42" s="254">
        <f>'3. データシート'!BE42/'3. データシート'!BE$7</f>
        <v>2.9835353051677779E-2</v>
      </c>
      <c r="BF42" s="256">
        <f>'3. データシート'!BF42/'3. データシート'!BF$7</f>
        <v>2.9720343630049353E-2</v>
      </c>
      <c r="BG42" s="254">
        <f>'3. データシート'!BG42/'3. データシート'!BG$7</f>
        <v>2.9858888565609542E-2</v>
      </c>
      <c r="BH42" s="260">
        <f>'3. データシート'!BH42/'3. データシート'!BH$7</f>
        <v>3.0590678186065482E-2</v>
      </c>
      <c r="BI42" s="274">
        <f>'3. データシート'!BI42/'3. データシート'!BI$7</f>
        <v>2.9880991857337606E-2</v>
      </c>
    </row>
    <row r="43" spans="1:61" x14ac:dyDescent="0.15">
      <c r="A43" s="6">
        <v>72</v>
      </c>
      <c r="B43" s="256">
        <f>'3. データシート'!B43/'3. データシート'!B$7</f>
        <v>3.0446425296210704E-2</v>
      </c>
      <c r="C43" s="260">
        <f>'3. データシート'!C43/'3. データシート'!C$7</f>
        <v>3.0604046453874809E-2</v>
      </c>
      <c r="D43" s="260">
        <f>'3. データシート'!D43/'3. データシート'!D$7</f>
        <v>2.9935878317924249E-2</v>
      </c>
      <c r="E43" s="254">
        <f>'3. データシート'!E43/'3. データシート'!E$7</f>
        <v>3.088186108736854E-2</v>
      </c>
      <c r="F43" s="256">
        <f>'3. データシート'!F43/'3. データシート'!F$7</f>
        <v>3.0274257751159477E-2</v>
      </c>
      <c r="G43" s="260">
        <f>'3. データシート'!G43/'3. データシート'!G$7</f>
        <v>3.0480273196250816E-2</v>
      </c>
      <c r="H43" s="260">
        <f>'3. データシート'!H43/'3. データシート'!H$7</f>
        <v>3.0695515460058397E-2</v>
      </c>
      <c r="I43" s="254">
        <f>'3. データシート'!I43/'3. データシート'!I$7</f>
        <v>2.9884212460944679E-2</v>
      </c>
      <c r="J43" s="256">
        <f>'3. データシート'!J43/'3. データシート'!J$7</f>
        <v>3.0316280425593936E-2</v>
      </c>
      <c r="K43" s="260">
        <f>'3. データシート'!K43/'3. データシート'!K$7</f>
        <v>2.9758869381510893E-2</v>
      </c>
      <c r="L43" s="260">
        <f>'3. データシート'!L43/'3. データシート'!L$7</f>
        <v>3.0289532293986638E-2</v>
      </c>
      <c r="M43" s="254">
        <f>'3. データシート'!M43/'3. データシート'!M$7</f>
        <v>2.99617114605405E-2</v>
      </c>
      <c r="N43" s="256">
        <f>'3. データシート'!N43/'3. データシート'!N$7</f>
        <v>3.0583737685634466E-2</v>
      </c>
      <c r="O43" s="260">
        <f>'3. データシート'!O43/'3. データシート'!O$7</f>
        <v>3.0446425296210704E-2</v>
      </c>
      <c r="P43" s="260">
        <f>'3. データシート'!P43/'3. データシート'!P$7</f>
        <v>2.9963939179895163E-2</v>
      </c>
      <c r="Q43" s="254">
        <f>'3. データシート'!Q43/'3. データシート'!Q$7</f>
        <v>3.0380214101144335E-2</v>
      </c>
      <c r="R43" s="256">
        <f>'3. データシート'!R43/'3. データシート'!R$7</f>
        <v>3.0760173669880049E-2</v>
      </c>
      <c r="S43" s="260">
        <f>'3. データシート'!S43/'3. データシート'!S$7</f>
        <v>3.0198037856960503E-2</v>
      </c>
      <c r="T43" s="260">
        <f>'3. データシート'!T43/'3. データシート'!T$7</f>
        <v>3.0376850108884215E-2</v>
      </c>
      <c r="U43" s="254">
        <f>'3. データシート'!U43/'3. データシート'!U$7</f>
        <v>3.0890482593754671E-2</v>
      </c>
      <c r="V43" s="256">
        <f>'3. データシート'!V43/'3. データシート'!V$7</f>
        <v>0.98073600235285463</v>
      </c>
      <c r="W43" s="254">
        <f>'3. データシート'!W43/'3. データシート'!W$7</f>
        <v>0.98320227415365302</v>
      </c>
      <c r="X43" s="260">
        <f>'3. データシート'!X43/'3. データシート'!X$7</f>
        <v>0.48124565448091633</v>
      </c>
      <c r="Y43" s="254">
        <f>'3. データシート'!Y43/'3. データシート'!Y$7</f>
        <v>2.9982624126585086E-2</v>
      </c>
      <c r="Z43" s="256">
        <f>'3. データシート'!Z43/'3. データシート'!Z$7</f>
        <v>0.4173576561636263</v>
      </c>
      <c r="AA43" s="254">
        <f>'3. データシート'!AA43/'3. データシート'!AA$7</f>
        <v>3.1289019463826659E-2</v>
      </c>
      <c r="AB43" s="260">
        <f>'3. データシート'!AB43/'3. データシート'!AB$7</f>
        <v>3.056145230949418E-2</v>
      </c>
      <c r="AC43" s="254">
        <f>'3. データシート'!AC43/'3. データシート'!AC$7</f>
        <v>2.9711313012895663E-2</v>
      </c>
      <c r="AD43" s="256">
        <f>'3. データシート'!AD43/'3. データシート'!AD$7</f>
        <v>0.9785499155219276</v>
      </c>
      <c r="AE43" s="254">
        <f>'3. データシート'!AE43/'3. データシート'!AE$7</f>
        <v>5.1453403447268481E-2</v>
      </c>
      <c r="AF43" s="260">
        <f>'3. データシート'!AF43/'3. データシート'!AF$7</f>
        <v>3.0370021382234626E-2</v>
      </c>
      <c r="AG43" s="254">
        <f>'3. データシート'!AG43/'3. データシート'!AG$7</f>
        <v>2.9887920298879204E-2</v>
      </c>
      <c r="AH43" s="256">
        <f>'3. データシート'!AH43/'3. データシート'!AH$7</f>
        <v>0.98029156670972506</v>
      </c>
      <c r="AI43" s="254">
        <f>'3. データシート'!AI43/'3. データシート'!AI$7</f>
        <v>0.97583081570996977</v>
      </c>
      <c r="AJ43" s="260">
        <f>'3. データシート'!AJ43/'3. データシート'!AJ$7</f>
        <v>0.4579432547795832</v>
      </c>
      <c r="AK43" s="254">
        <f>'3. データシート'!AK43/'3. データシート'!AK$7</f>
        <v>3.0188955082051095E-2</v>
      </c>
      <c r="AL43" s="256">
        <f>'3. データシート'!AL43/'3. データシート'!AL$7</f>
        <v>0.41525735294117649</v>
      </c>
      <c r="AM43" s="254">
        <f>'3. データシート'!AM43/'3. データシート'!AM$7</f>
        <v>3.0698416150193905E-2</v>
      </c>
      <c r="AN43" s="260">
        <f>'3. データシート'!AN43/'3. データシート'!AN$7</f>
        <v>3.0209195981708854E-2</v>
      </c>
      <c r="AO43" s="254">
        <f>'3. データシート'!AO43/'3. データシート'!AO$7</f>
        <v>3.0538791536392058E-2</v>
      </c>
      <c r="AP43" s="256">
        <f>'3. データシート'!AP43/'3. データシート'!AP$7</f>
        <v>0.97329442618106599</v>
      </c>
      <c r="AQ43" s="254">
        <f>'3. データシート'!AQ43/'3. データシート'!AQ$7</f>
        <v>4.8010973936899862E-2</v>
      </c>
      <c r="AR43" s="260">
        <f>'3. データシート'!AR43/'3. データシート'!AR$7</f>
        <v>2.9495856103651696E-2</v>
      </c>
      <c r="AS43" s="254">
        <f>'3. データシート'!AS43/'3. データシート'!AS$7</f>
        <v>3.005063476920819E-2</v>
      </c>
      <c r="AT43" s="256">
        <f>'3. データシート'!AT43/'3. データシート'!AT$7</f>
        <v>3.0165967536020428E-2</v>
      </c>
      <c r="AU43" s="254">
        <f>'3. データシート'!AU43/'3. データシート'!AU$7</f>
        <v>2.9479452054794519E-2</v>
      </c>
      <c r="AV43" s="260">
        <f>'3. データシート'!AV43/'3. データシート'!AV$7</f>
        <v>3.0124234983691867E-2</v>
      </c>
      <c r="AW43" s="254">
        <f>'3. データシート'!AW43/'3. データシート'!AW$7</f>
        <v>2.9297371960306788E-2</v>
      </c>
      <c r="AX43" s="256">
        <f>'3. データシート'!AX43/'3. データシート'!AX$7</f>
        <v>2.9434292592187328E-2</v>
      </c>
      <c r="AY43" s="254">
        <f>'3. データシート'!AY43/'3. データシート'!AY$7</f>
        <v>2.9463866093055204E-2</v>
      </c>
      <c r="AZ43" s="260">
        <f>'3. データシート'!AZ43/'3. データシート'!AZ$7</f>
        <v>3.0130860305707267E-2</v>
      </c>
      <c r="BA43" s="254">
        <f>'3. データシート'!BA43/'3. データシート'!BA$7</f>
        <v>2.9267399267399269E-2</v>
      </c>
      <c r="BB43" s="256">
        <f>'3. データシート'!BB43/'3. データシート'!BB$7</f>
        <v>3.051840996519509E-2</v>
      </c>
      <c r="BC43" s="254">
        <f>'3. データシート'!BC43/'3. データシート'!BC$7</f>
        <v>3.0085907512337782E-2</v>
      </c>
      <c r="BD43" s="260">
        <f>'3. データシート'!BD43/'3. データシート'!BD$7</f>
        <v>2.9959395690821962E-2</v>
      </c>
      <c r="BE43" s="254">
        <f>'3. データシート'!BE43/'3. データシート'!BE$7</f>
        <v>2.9909020590076982E-2</v>
      </c>
      <c r="BF43" s="256">
        <f>'3. データシート'!BF43/'3. データシート'!BF$7</f>
        <v>2.9683787241820508E-2</v>
      </c>
      <c r="BG43" s="254">
        <f>'3. データシート'!BG43/'3. データシート'!BG$7</f>
        <v>2.9822519639220252E-2</v>
      </c>
      <c r="BH43" s="260">
        <f>'3. データシート'!BH43/'3. データシート'!BH$7</f>
        <v>3.066483740591049E-2</v>
      </c>
      <c r="BI43" s="274">
        <f>'3. データシート'!BI43/'3. データシート'!BI$7</f>
        <v>2.9917836483548874E-2</v>
      </c>
    </row>
    <row r="44" spans="1:61" x14ac:dyDescent="0.15">
      <c r="A44" s="6">
        <v>74</v>
      </c>
      <c r="B44" s="256">
        <f>'3. データシート'!B44/'3. データシート'!B$7</f>
        <v>3.0336377975862954E-2</v>
      </c>
      <c r="C44" s="260">
        <f>'3. データシート'!C44/'3. データシート'!C$7</f>
        <v>3.0713607479366006E-2</v>
      </c>
      <c r="D44" s="260">
        <f>'3. データシート'!D44/'3. データシート'!D$7</f>
        <v>3.004771846107963E-2</v>
      </c>
      <c r="E44" s="254">
        <f>'3. データシート'!E44/'3. データシート'!E$7</f>
        <v>3.0733211936526814E-2</v>
      </c>
      <c r="F44" s="256">
        <f>'3. データシート'!F44/'3. データシート'!F$7</f>
        <v>3.0164700726728264E-2</v>
      </c>
      <c r="G44" s="260">
        <f>'3. データシート'!G44/'3. データシート'!G$7</f>
        <v>3.0443943907578288E-2</v>
      </c>
      <c r="H44" s="260">
        <f>'3. データシート'!H44/'3. データシート'!H$7</f>
        <v>3.0620648349180206E-2</v>
      </c>
      <c r="I44" s="254">
        <f>'3. データシート'!I44/'3. データシート'!I$7</f>
        <v>2.992097040985113E-2</v>
      </c>
      <c r="J44" s="256">
        <f>'3. データシート'!J44/'3. データシート'!J$7</f>
        <v>3.0352718262643928E-2</v>
      </c>
      <c r="K44" s="260">
        <f>'3. データシート'!K44/'3. データシート'!K$7</f>
        <v>2.9868143075690246E-2</v>
      </c>
      <c r="L44" s="260">
        <f>'3. データシート'!L44/'3. データシート'!L$7</f>
        <v>3.0178173719376391E-2</v>
      </c>
      <c r="M44" s="254">
        <f>'3. データシート'!M44/'3. データシート'!M$7</f>
        <v>3.0036058139102637E-2</v>
      </c>
      <c r="N44" s="256">
        <f>'3. データシート'!N44/'3. データシート'!N$7</f>
        <v>3.0289663284811058E-2</v>
      </c>
      <c r="O44" s="260">
        <f>'3. データシート'!O44/'3. データシート'!O$7</f>
        <v>3.0556472616558455E-2</v>
      </c>
      <c r="P44" s="260">
        <f>'3. データシート'!P44/'3. データシート'!P$7</f>
        <v>2.9815234767091713E-2</v>
      </c>
      <c r="Q44" s="254">
        <f>'3. データシート'!Q44/'3. データシート'!Q$7</f>
        <v>3.0454042081949059E-2</v>
      </c>
      <c r="R44" s="256">
        <f>'3. データシート'!R44/'3. データシート'!R$7</f>
        <v>3.0907351534329237E-2</v>
      </c>
      <c r="S44" s="260">
        <f>'3. データシート'!S44/'3. データシート'!S$7</f>
        <v>3.0416864218242825E-2</v>
      </c>
      <c r="T44" s="260">
        <f>'3. データシート'!T44/'3. データシート'!T$7</f>
        <v>3.0044660982541615E-2</v>
      </c>
      <c r="U44" s="254">
        <f>'3. データシート'!U44/'3. データシート'!U$7</f>
        <v>3.0927835051546393E-2</v>
      </c>
      <c r="V44" s="256">
        <f>'3. データシート'!V44/'3. データシート'!V$7</f>
        <v>0.98040513216425862</v>
      </c>
      <c r="W44" s="254">
        <f>'3. データシート'!W44/'3. データシート'!W$7</f>
        <v>0.98165171484475944</v>
      </c>
      <c r="X44" s="260">
        <f>'3. データシート'!X44/'3. データシート'!X$7</f>
        <v>0.40696014930288726</v>
      </c>
      <c r="Y44" s="254">
        <f>'3. データシート'!Y44/'3. データシート'!Y$7</f>
        <v>3.0204443787201007E-2</v>
      </c>
      <c r="Z44" s="256">
        <f>'3. データシート'!Z44/'3. データシート'!Z$7</f>
        <v>0.39782568638290033</v>
      </c>
      <c r="AA44" s="254">
        <f>'3. データシート'!AA44/'3. データシート'!AA$7</f>
        <v>3.1178846860080794E-2</v>
      </c>
      <c r="AB44" s="260">
        <f>'3. データシート'!AB44/'3. データシート'!AB$7</f>
        <v>3.0598052851182198E-2</v>
      </c>
      <c r="AC44" s="254">
        <f>'3. データシート'!AC44/'3. データシート'!AC$7</f>
        <v>2.949150058616647E-2</v>
      </c>
      <c r="AD44" s="256">
        <f>'3. データシート'!AD44/'3. データシート'!AD$7</f>
        <v>0.97781532358774703</v>
      </c>
      <c r="AE44" s="254">
        <f>'3. データシート'!AE44/'3. データシート'!AE$7</f>
        <v>4.6158340636868245E-2</v>
      </c>
      <c r="AF44" s="260">
        <f>'3. データシート'!AF44/'3. データシート'!AF$7</f>
        <v>3.0225057079694126E-2</v>
      </c>
      <c r="AG44" s="254">
        <f>'3. データシート'!AG44/'3. データシート'!AG$7</f>
        <v>3.0071057065416452E-2</v>
      </c>
      <c r="AH44" s="256">
        <f>'3. データシート'!AH44/'3. データシート'!AH$7</f>
        <v>0.9807713600295257</v>
      </c>
      <c r="AI44" s="254">
        <f>'3. データシート'!AI44/'3. データシート'!AI$7</f>
        <v>0.97619047619047616</v>
      </c>
      <c r="AJ44" s="260">
        <f>'3. データシート'!AJ44/'3. データシート'!AJ$7</f>
        <v>0.38387316618243122</v>
      </c>
      <c r="AK44" s="254">
        <f>'3. データシート'!AK44/'3. データシート'!AK$7</f>
        <v>2.996966485143087E-2</v>
      </c>
      <c r="AL44" s="256">
        <f>'3. データシート'!AL44/'3. データシート'!AL$7</f>
        <v>0.39555147058823531</v>
      </c>
      <c r="AM44" s="254">
        <f>'3. データシート'!AM44/'3. データシート'!AM$7</f>
        <v>3.0662172447537241E-2</v>
      </c>
      <c r="AN44" s="260">
        <f>'3. データシート'!AN44/'3. データシート'!AN$7</f>
        <v>2.9921146437187195E-2</v>
      </c>
      <c r="AO44" s="254">
        <f>'3. データシート'!AO44/'3. データシート'!AO$7</f>
        <v>3.0538791536392058E-2</v>
      </c>
      <c r="AP44" s="256">
        <f>'3. データシート'!AP44/'3. データシート'!AP$7</f>
        <v>0.97347911203043624</v>
      </c>
      <c r="AQ44" s="254">
        <f>'3. データシート'!AQ44/'3. データシート'!AQ$7</f>
        <v>4.2993285683344165E-2</v>
      </c>
      <c r="AR44" s="260">
        <f>'3. データシート'!AR44/'3. データシート'!AR$7</f>
        <v>2.9713003510549747E-2</v>
      </c>
      <c r="AS44" s="254">
        <f>'3. データシート'!AS44/'3. データシート'!AS$7</f>
        <v>3.0087326630953256E-2</v>
      </c>
      <c r="AT44" s="256">
        <f>'3. データシート'!AT44/'3. データシート'!AT$7</f>
        <v>3.031187306219223E-2</v>
      </c>
      <c r="AU44" s="254">
        <f>'3. データシート'!AU44/'3. データシート'!AU$7</f>
        <v>2.9844748858447488E-2</v>
      </c>
      <c r="AV44" s="260">
        <f>'3. データシート'!AV44/'3. データシート'!AV$7</f>
        <v>3.0014292520247739E-2</v>
      </c>
      <c r="AW44" s="254">
        <f>'3. データシート'!AW44/'3. データシート'!AW$7</f>
        <v>2.9151975573407003E-2</v>
      </c>
      <c r="AX44" s="256">
        <f>'3. データシート'!AX44/'3. データシート'!AX$7</f>
        <v>2.9616661195608563E-2</v>
      </c>
      <c r="AY44" s="254">
        <f>'3. データシート'!AY44/'3. データシート'!AY$7</f>
        <v>2.9319258161310147E-2</v>
      </c>
      <c r="AZ44" s="260">
        <f>'3. データシート'!AZ44/'3. データシート'!AZ$7</f>
        <v>3.0020893662255781E-2</v>
      </c>
      <c r="BA44" s="254">
        <f>'3. データシート'!BA44/'3. データシート'!BA$7</f>
        <v>2.9194139194139195E-2</v>
      </c>
      <c r="BB44" s="256">
        <f>'3. データシート'!BB44/'3. データシート'!BB$7</f>
        <v>3.0591683458508885E-2</v>
      </c>
      <c r="BC44" s="254">
        <f>'3. データシート'!BC44/'3. データシート'!BC$7</f>
        <v>3.0305245841710838E-2</v>
      </c>
      <c r="BD44" s="260">
        <f>'3. データシート'!BD44/'3. データシート'!BD$7</f>
        <v>2.9959395690821962E-2</v>
      </c>
      <c r="BE44" s="254">
        <f>'3. データシート'!BE44/'3. データシート'!BE$7</f>
        <v>2.9724851744078972E-2</v>
      </c>
      <c r="BF44" s="256">
        <f>'3. データシート'!BF44/'3. データシート'!BF$7</f>
        <v>2.9610674465362821E-2</v>
      </c>
      <c r="BG44" s="254">
        <f>'3. データシート'!BG44/'3. データシート'!BG$7</f>
        <v>2.9967995344777423E-2</v>
      </c>
      <c r="BH44" s="260">
        <f>'3. データシート'!BH44/'3. データシート'!BH$7</f>
        <v>3.0516518966220475E-2</v>
      </c>
      <c r="BI44" s="274">
        <f>'3. データシート'!BI44/'3. データシート'!BI$7</f>
        <v>2.9917836483548874E-2</v>
      </c>
    </row>
    <row r="45" spans="1:61" x14ac:dyDescent="0.15">
      <c r="A45" s="6">
        <v>76</v>
      </c>
      <c r="B45" s="256">
        <f>'3. データシート'!B45/'3. データシート'!B$7</f>
        <v>3.0336377975862954E-2</v>
      </c>
      <c r="C45" s="260">
        <f>'3. データシート'!C45/'3. データシート'!C$7</f>
        <v>3.0677087137535607E-2</v>
      </c>
      <c r="D45" s="260">
        <f>'3. データシート'!D45/'3. データシート'!D$7</f>
        <v>2.9973158365642707E-2</v>
      </c>
      <c r="E45" s="254">
        <f>'3. データシート'!E45/'3. データシート'!E$7</f>
        <v>3.065888736110595E-2</v>
      </c>
      <c r="F45" s="256">
        <f>'3. データシート'!F45/'3. データシート'!F$7</f>
        <v>3.0310776759303219E-2</v>
      </c>
      <c r="G45" s="260">
        <f>'3. データシート'!G45/'3. データシート'!G$7</f>
        <v>3.0371285330233234E-2</v>
      </c>
      <c r="H45" s="260">
        <f>'3. データシート'!H45/'3. データシート'!H$7</f>
        <v>3.0732949015497491E-2</v>
      </c>
      <c r="I45" s="254">
        <f>'3. データシート'!I45/'3. データシート'!I$7</f>
        <v>2.9737180665318875E-2</v>
      </c>
      <c r="J45" s="256">
        <f>'3. データシート'!J45/'3. データシート'!J$7</f>
        <v>3.0316280425593936E-2</v>
      </c>
      <c r="K45" s="260">
        <f>'3. データシート'!K45/'3. データシート'!K$7</f>
        <v>2.9758869381510893E-2</v>
      </c>
      <c r="L45" s="260">
        <f>'3. データシート'!L45/'3. データシート'!L$7</f>
        <v>3.0289532293986638E-2</v>
      </c>
      <c r="M45" s="254">
        <f>'3. データシート'!M45/'3. データシート'!M$7</f>
        <v>2.9850191442697297E-2</v>
      </c>
      <c r="N45" s="256">
        <f>'3. データシート'!N45/'3. データシート'!N$7</f>
        <v>3.0252903984708132E-2</v>
      </c>
      <c r="O45" s="260">
        <f>'3. データシート'!O45/'3. データシート'!O$7</f>
        <v>3.0446425296210704E-2</v>
      </c>
      <c r="P45" s="260">
        <f>'3. データシート'!P45/'3. データシート'!P$7</f>
        <v>2.9778058663890852E-2</v>
      </c>
      <c r="Q45" s="254">
        <f>'3. データシート'!Q45/'3. データシート'!Q$7</f>
        <v>3.0269472129937247E-2</v>
      </c>
      <c r="R45" s="256">
        <f>'3. データシート'!R45/'3. データシート'!R$7</f>
        <v>3.0796968135992347E-2</v>
      </c>
      <c r="S45" s="260">
        <f>'3. データシート'!S45/'3. データシート'!S$7</f>
        <v>3.016156679674678E-2</v>
      </c>
      <c r="T45" s="260">
        <f>'3. データシート'!T45/'3. データシート'!T$7</f>
        <v>3.0155390691322483E-2</v>
      </c>
      <c r="U45" s="254">
        <f>'3. データシート'!U45/'3. データシート'!U$7</f>
        <v>3.1002539967129837E-2</v>
      </c>
      <c r="V45" s="256">
        <f>'3. データシート'!V45/'3. データシート'!V$7</f>
        <v>0.98136097937575828</v>
      </c>
      <c r="W45" s="254">
        <f>'3. データシート'!W45/'3. データシート'!W$7</f>
        <v>0.98187322331745852</v>
      </c>
      <c r="X45" s="260">
        <f>'3. データシート'!X45/'3. データシート'!X$7</f>
        <v>0.33487027481977533</v>
      </c>
      <c r="Y45" s="254">
        <f>'3. データシート'!Y45/'3. データシート'!Y$7</f>
        <v>2.9945654183149099E-2</v>
      </c>
      <c r="Z45" s="256">
        <f>'3. データシート'!Z45/'3. データシート'!Z$7</f>
        <v>0.37715128063386771</v>
      </c>
      <c r="AA45" s="254">
        <f>'3. データシート'!AA45/'3. データシート'!AA$7</f>
        <v>3.1105398457583547E-2</v>
      </c>
      <c r="AB45" s="260">
        <f>'3. データシート'!AB45/'3. データシート'!AB$7</f>
        <v>3.0451650684430131E-2</v>
      </c>
      <c r="AC45" s="254">
        <f>'3. データシート'!AC45/'3. データシート'!AC$7</f>
        <v>2.9638042203985932E-2</v>
      </c>
      <c r="AD45" s="256">
        <f>'3. データシート'!AD45/'3. データシート'!AD$7</f>
        <v>0.97777859399103795</v>
      </c>
      <c r="AE45" s="254">
        <f>'3. データシート'!AE45/'3. データシート'!AE$7</f>
        <v>4.1776219690330123E-2</v>
      </c>
      <c r="AF45" s="260">
        <f>'3. データシート'!AF45/'3. データシート'!AF$7</f>
        <v>3.03337803065995E-2</v>
      </c>
      <c r="AG45" s="254">
        <f>'3. データシート'!AG45/'3. データシート'!AG$7</f>
        <v>2.9851292945571754E-2</v>
      </c>
      <c r="AH45" s="256">
        <f>'3. データシート'!AH45/'3. データシート'!AH$7</f>
        <v>0.98069754567263334</v>
      </c>
      <c r="AI45" s="254">
        <f>'3. データシート'!AI45/'3. データシート'!AI$7</f>
        <v>0.97683786505538772</v>
      </c>
      <c r="AJ45" s="260">
        <f>'3. データシート'!AJ45/'3. データシート'!AJ$7</f>
        <v>0.31113024140033718</v>
      </c>
      <c r="AK45" s="254">
        <f>'3. データシート'!AK45/'3. データシート'!AK$7</f>
        <v>3.0079309966740981E-2</v>
      </c>
      <c r="AL45" s="256">
        <f>'3. データシート'!AL45/'3. データシート'!AL$7</f>
        <v>0.3754779411764706</v>
      </c>
      <c r="AM45" s="254">
        <f>'3. データシート'!AM45/'3. データシート'!AM$7</f>
        <v>3.0517197636910586E-2</v>
      </c>
      <c r="AN45" s="260">
        <f>'3. データシート'!AN45/'3. データシート'!AN$7</f>
        <v>3.0029165016382819E-2</v>
      </c>
      <c r="AO45" s="254">
        <f>'3. データシート'!AO45/'3. データシート'!AO$7</f>
        <v>3.046608012797208E-2</v>
      </c>
      <c r="AP45" s="256">
        <f>'3. データシート'!AP45/'3. データシート'!AP$7</f>
        <v>0.96993314372252804</v>
      </c>
      <c r="AQ45" s="254">
        <f>'3. データシート'!AQ45/'3. データシート'!AQ$7</f>
        <v>3.9347339542271313E-2</v>
      </c>
      <c r="AR45" s="260">
        <f>'3. データシート'!AR45/'3. データシート'!AR$7</f>
        <v>2.9532047338134703E-2</v>
      </c>
      <c r="AS45" s="254">
        <f>'3. データシート'!AS45/'3. データシート'!AS$7</f>
        <v>3.0087326630953256E-2</v>
      </c>
      <c r="AT45" s="256">
        <f>'3. データシート'!AT45/'3. データシート'!AT$7</f>
        <v>2.9983585628305671E-2</v>
      </c>
      <c r="AU45" s="254">
        <f>'3. データシート'!AU45/'3. データシート'!AU$7</f>
        <v>2.9698630136986301E-2</v>
      </c>
      <c r="AV45" s="260">
        <f>'3. データシート'!AV45/'3. データシート'!AV$7</f>
        <v>3.0160882471506577E-2</v>
      </c>
      <c r="AW45" s="254">
        <f>'3. データシート'!AW45/'3. データシート'!AW$7</f>
        <v>2.9224673766856894E-2</v>
      </c>
      <c r="AX45" s="256">
        <f>'3. データシート'!AX45/'3. データシート'!AX$7</f>
        <v>2.9470766312871575E-2</v>
      </c>
      <c r="AY45" s="254">
        <f>'3. データシート'!AY45/'3. データシート'!AY$7</f>
        <v>2.9355410144246412E-2</v>
      </c>
      <c r="AZ45" s="260">
        <f>'3. データシート'!AZ45/'3. データシート'!AZ$7</f>
        <v>2.9910927018804295E-2</v>
      </c>
      <c r="BA45" s="254">
        <f>'3. データシート'!BA45/'3. データシート'!BA$7</f>
        <v>2.9267399267399269E-2</v>
      </c>
      <c r="BB45" s="256">
        <f>'3. データシート'!BB45/'3. データシート'!BB$7</f>
        <v>3.051840996519509E-2</v>
      </c>
      <c r="BC45" s="254">
        <f>'3. データシート'!BC45/'3. データシート'!BC$7</f>
        <v>2.9939681959422409E-2</v>
      </c>
      <c r="BD45" s="260">
        <f>'3. データシート'!BD45/'3. データシート'!BD$7</f>
        <v>2.9849654314665106E-2</v>
      </c>
      <c r="BE45" s="254">
        <f>'3. データシート'!BE45/'3. データシート'!BE$7</f>
        <v>2.9798519282478175E-2</v>
      </c>
      <c r="BF45" s="256">
        <f>'3. データシート'!BF45/'3. データシート'!BF$7</f>
        <v>2.9756900018278194E-2</v>
      </c>
      <c r="BG45" s="254">
        <f>'3. データシート'!BG45/'3. データシート'!BG$7</f>
        <v>2.9822519639220252E-2</v>
      </c>
      <c r="BH45" s="260">
        <f>'3. データシート'!BH45/'3. データシート'!BH$7</f>
        <v>3.0776076235678001E-2</v>
      </c>
      <c r="BI45" s="274">
        <f>'3. データシート'!BI45/'3. データシート'!BI$7</f>
        <v>2.9844147231126342E-2</v>
      </c>
    </row>
    <row r="46" spans="1:61" x14ac:dyDescent="0.15">
      <c r="A46" s="6">
        <v>78</v>
      </c>
      <c r="B46" s="256">
        <f>'3. データシート'!B46/'3. データシート'!B$7</f>
        <v>3.0152965775283373E-2</v>
      </c>
      <c r="C46" s="260">
        <f>'3. データシート'!C46/'3. データシート'!C$7</f>
        <v>3.0640566795705208E-2</v>
      </c>
      <c r="D46" s="260">
        <f>'3. データシート'!D46/'3. データシート'!D$7</f>
        <v>2.9824038174768863E-2</v>
      </c>
      <c r="E46" s="254">
        <f>'3. データシート'!E46/'3. データシート'!E$7</f>
        <v>3.0807536511947675E-2</v>
      </c>
      <c r="F46" s="256">
        <f>'3. データシート'!F46/'3. データシート'!F$7</f>
        <v>3.0383814775590694E-2</v>
      </c>
      <c r="G46" s="260">
        <f>'3. データシート'!G46/'3. データシート'!G$7</f>
        <v>3.0334956041560706E-2</v>
      </c>
      <c r="H46" s="260">
        <f>'3. データシート'!H46/'3. データシート'!H$7</f>
        <v>3.0732949015497491E-2</v>
      </c>
      <c r="I46" s="254">
        <f>'3. データシート'!I46/'3. データシート'!I$7</f>
        <v>2.9773938614225327E-2</v>
      </c>
      <c r="J46" s="256">
        <f>'3. データシート'!J46/'3. データシート'!J$7</f>
        <v>3.0352718262643928E-2</v>
      </c>
      <c r="K46" s="260">
        <f>'3. データシート'!K46/'3. データシート'!K$7</f>
        <v>2.9868143075690246E-2</v>
      </c>
      <c r="L46" s="260">
        <f>'3. データシート'!L46/'3. データシート'!L$7</f>
        <v>3.0326651818856718E-2</v>
      </c>
      <c r="M46" s="254">
        <f>'3. データシート'!M46/'3. データシート'!M$7</f>
        <v>2.9887364781978364E-2</v>
      </c>
      <c r="N46" s="256">
        <f>'3. データシート'!N46/'3. データシート'!N$7</f>
        <v>3.0473459785325688E-2</v>
      </c>
      <c r="O46" s="260">
        <f>'3. データシート'!O46/'3. データシート'!O$7</f>
        <v>3.0519790176442536E-2</v>
      </c>
      <c r="P46" s="260">
        <f>'3. データシート'!P46/'3. データシート'!P$7</f>
        <v>2.9815234767091713E-2</v>
      </c>
      <c r="Q46" s="254">
        <f>'3. データシート'!Q46/'3. データシート'!Q$7</f>
        <v>3.0269472129937247E-2</v>
      </c>
      <c r="R46" s="256">
        <f>'3. データシート'!R46/'3. データシート'!R$7</f>
        <v>3.0870557068216939E-2</v>
      </c>
      <c r="S46" s="260">
        <f>'3. データシート'!S46/'3. データシート'!S$7</f>
        <v>3.0088624676319342E-2</v>
      </c>
      <c r="T46" s="260">
        <f>'3. データシート'!T46/'3. データシート'!T$7</f>
        <v>2.9970841176687704E-2</v>
      </c>
      <c r="U46" s="254">
        <f>'3. データシート'!U46/'3. データシート'!U$7</f>
        <v>3.0666367847004331E-2</v>
      </c>
      <c r="V46" s="256">
        <f>'3. データシート'!V46/'3. データシート'!V$7</f>
        <v>0.98139774273004665</v>
      </c>
      <c r="W46" s="254">
        <f>'3. データシート'!W46/'3. データシート'!W$7</f>
        <v>0.98035958208734819</v>
      </c>
      <c r="X46" s="260">
        <f>'3. データシート'!X46/'3. データシート'!X$7</f>
        <v>0.26559812639514035</v>
      </c>
      <c r="Y46" s="254">
        <f>'3. データシート'!Y46/'3. データシート'!Y$7</f>
        <v>2.9982624126585086E-2</v>
      </c>
      <c r="Z46" s="256">
        <f>'3. データシート'!Z46/'3. データシート'!Z$7</f>
        <v>0.35868804127510595</v>
      </c>
      <c r="AA46" s="254">
        <f>'3. データシート'!AA46/'3. データシート'!AA$7</f>
        <v>3.1031950055086303E-2</v>
      </c>
      <c r="AB46" s="260">
        <f>'3. データシート'!AB46/'3. データシート'!AB$7</f>
        <v>3.0524851767806165E-2</v>
      </c>
      <c r="AC46" s="254">
        <f>'3. データシート'!AC46/'3. データシート'!AC$7</f>
        <v>2.9638042203985932E-2</v>
      </c>
      <c r="AD46" s="256">
        <f>'3. データシート'!AD46/'3. データシート'!AD$7</f>
        <v>0.9746198486740616</v>
      </c>
      <c r="AE46" s="254">
        <f>'3. データシート'!AE46/'3. データシート'!AE$7</f>
        <v>3.8635699678644463E-2</v>
      </c>
      <c r="AF46" s="260">
        <f>'3. データシート'!AF46/'3. データシート'!AF$7</f>
        <v>3.0188816004059E-2</v>
      </c>
      <c r="AG46" s="254">
        <f>'3. データシート'!AG46/'3. データシート'!AG$7</f>
        <v>2.9851292945571754E-2</v>
      </c>
      <c r="AH46" s="256">
        <f>'3. データシート'!AH46/'3. データシート'!AH$7</f>
        <v>0.98099280310020298</v>
      </c>
      <c r="AI46" s="254">
        <f>'3. データシート'!AI46/'3. データシート'!AI$7</f>
        <v>0.97593871385412168</v>
      </c>
      <c r="AJ46" s="260">
        <f>'3. データシート'!AJ46/'3. データシート'!AJ$7</f>
        <v>0.24283510886330212</v>
      </c>
      <c r="AK46" s="254">
        <f>'3. データシート'!AK46/'3. データシート'!AK$7</f>
        <v>2.9896568107890792E-2</v>
      </c>
      <c r="AL46" s="256">
        <f>'3. データシート'!AL46/'3. データシート'!AL$7</f>
        <v>0.35562500000000002</v>
      </c>
      <c r="AM46" s="254">
        <f>'3. データシート'!AM46/'3. データシート'!AM$7</f>
        <v>3.0444710231597259E-2</v>
      </c>
      <c r="AN46" s="260">
        <f>'3. データシート'!AN46/'3. データシート'!AN$7</f>
        <v>2.9885140244121988E-2</v>
      </c>
      <c r="AO46" s="254">
        <f>'3. データシート'!AO46/'3. データシート'!AO$7</f>
        <v>3.0320657311132117E-2</v>
      </c>
      <c r="AP46" s="256">
        <f>'3. データシート'!AP46/'3. データシート'!AP$7</f>
        <v>0.96963764636353567</v>
      </c>
      <c r="AQ46" s="254">
        <f>'3. データシート'!AQ46/'3. データシート'!AQ$7</f>
        <v>3.6459461410728471E-2</v>
      </c>
      <c r="AR46" s="260">
        <f>'3. データシート'!AR46/'3. データシート'!AR$7</f>
        <v>2.9459664869168688E-2</v>
      </c>
      <c r="AS46" s="254">
        <f>'3. データシート'!AS46/'3. データシート'!AS$7</f>
        <v>3.0013942907463124E-2</v>
      </c>
      <c r="AT46" s="256">
        <f>'3. データシート'!AT46/'3. データシート'!AT$7</f>
        <v>2.9983585628305671E-2</v>
      </c>
      <c r="AU46" s="254">
        <f>'3. データシート'!AU46/'3. データシート'!AU$7</f>
        <v>2.9625570776255709E-2</v>
      </c>
      <c r="AV46" s="260">
        <f>'3. データシート'!AV46/'3. データシート'!AV$7</f>
        <v>3.0270824934950709E-2</v>
      </c>
      <c r="AW46" s="254">
        <f>'3. データシート'!AW46/'3. データシート'!AW$7</f>
        <v>2.8970230089782268E-2</v>
      </c>
      <c r="AX46" s="256">
        <f>'3. データシート'!AX46/'3. データシート'!AX$7</f>
        <v>2.9507240033555822E-2</v>
      </c>
      <c r="AY46" s="254">
        <f>'3. データシート'!AY46/'3. データシート'!AY$7</f>
        <v>2.9427714110118939E-2</v>
      </c>
      <c r="AZ46" s="260">
        <f>'3. データシート'!AZ46/'3. データシート'!AZ$7</f>
        <v>2.9947582566621458E-2</v>
      </c>
      <c r="BA46" s="254">
        <f>'3. データシート'!BA46/'3. データシート'!BA$7</f>
        <v>2.9084249084249083E-2</v>
      </c>
      <c r="BB46" s="256">
        <f>'3. データシート'!BB46/'3. データシート'!BB$7</f>
        <v>3.0445136471881296E-2</v>
      </c>
      <c r="BC46" s="254">
        <f>'3. データシート'!BC46/'3. データシート'!BC$7</f>
        <v>2.9903125571193567E-2</v>
      </c>
      <c r="BD46" s="260">
        <f>'3. データシート'!BD46/'3. データシート'!BD$7</f>
        <v>2.9557010644913489E-2</v>
      </c>
      <c r="BE46" s="254">
        <f>'3. データシート'!BE46/'3. データシート'!BE$7</f>
        <v>2.9982688128476188E-2</v>
      </c>
      <c r="BF46" s="256">
        <f>'3. データシート'!BF46/'3. データシート'!BF$7</f>
        <v>2.9610674465362821E-2</v>
      </c>
      <c r="BG46" s="254">
        <f>'3. データシート'!BG46/'3. データシート'!BG$7</f>
        <v>2.9786150712830958E-2</v>
      </c>
      <c r="BH46" s="260">
        <f>'3. データシート'!BH46/'3. データシート'!BH$7</f>
        <v>3.0627757795987986E-2</v>
      </c>
      <c r="BI46" s="274">
        <f>'3. データシート'!BI46/'3. データシート'!BI$7</f>
        <v>2.9991525735971407E-2</v>
      </c>
    </row>
    <row r="47" spans="1:61" x14ac:dyDescent="0.15">
      <c r="A47" s="6">
        <v>80</v>
      </c>
      <c r="B47" s="256">
        <f>'3. データシート'!B47/'3. データシート'!B$7</f>
        <v>3.0263013095631123E-2</v>
      </c>
      <c r="C47" s="260">
        <f>'3. データシート'!C47/'3. データシート'!C$7</f>
        <v>3.0677087137535607E-2</v>
      </c>
      <c r="D47" s="260">
        <f>'3. データシート'!D47/'3. データシート'!D$7</f>
        <v>2.9824038174768863E-2</v>
      </c>
      <c r="E47" s="254">
        <f>'3. データシート'!E47/'3. データシート'!E$7</f>
        <v>3.0696049648816382E-2</v>
      </c>
      <c r="F47" s="256">
        <f>'3. データシート'!F47/'3. データシート'!F$7</f>
        <v>3.0347295767446957E-2</v>
      </c>
      <c r="G47" s="260">
        <f>'3. データシート'!G47/'3. データシート'!G$7</f>
        <v>3.0334956041560706E-2</v>
      </c>
      <c r="H47" s="260">
        <f>'3. データシート'!H47/'3. データシート'!H$7</f>
        <v>3.0770382570936589E-2</v>
      </c>
      <c r="I47" s="254">
        <f>'3. データシート'!I47/'3. データシート'!I$7</f>
        <v>2.9737180665318875E-2</v>
      </c>
      <c r="J47" s="256">
        <f>'3. データシート'!J47/'3. データシート'!J$7</f>
        <v>3.0061215566243988E-2</v>
      </c>
      <c r="K47" s="260">
        <f>'3. データシート'!K47/'3. データシート'!K$7</f>
        <v>2.9649595687331536E-2</v>
      </c>
      <c r="L47" s="260">
        <f>'3. データシート'!L47/'3. データシート'!L$7</f>
        <v>3.0141054194506311E-2</v>
      </c>
      <c r="M47" s="254">
        <f>'3. データシート'!M47/'3. データシート'!M$7</f>
        <v>2.9775844764135161E-2</v>
      </c>
      <c r="N47" s="256">
        <f>'3. データシート'!N47/'3. データシート'!N$7</f>
        <v>3.0289663284811058E-2</v>
      </c>
      <c r="O47" s="260">
        <f>'3. データシート'!O47/'3. データシート'!O$7</f>
        <v>3.0263013095631123E-2</v>
      </c>
      <c r="P47" s="260">
        <f>'3. データシート'!P47/'3. データシート'!P$7</f>
        <v>2.9740882560689987E-2</v>
      </c>
      <c r="Q47" s="254">
        <f>'3. データシート'!Q47/'3. データシート'!Q$7</f>
        <v>3.0380214101144335E-2</v>
      </c>
      <c r="R47" s="256">
        <f>'3. データシート'!R47/'3. データシート'!R$7</f>
        <v>3.0612995805430865E-2</v>
      </c>
      <c r="S47" s="260">
        <f>'3. データシート'!S47/'3. データシート'!S$7</f>
        <v>3.0198037856960503E-2</v>
      </c>
      <c r="T47" s="260">
        <f>'3. データシート'!T47/'3. データシート'!T$7</f>
        <v>3.0007751079614661E-2</v>
      </c>
      <c r="U47" s="254">
        <f>'3. データシート'!U47/'3. データシート'!U$7</f>
        <v>3.0927835051546393E-2</v>
      </c>
      <c r="V47" s="256">
        <f>'3. データシート'!V47/'3. データシート'!V$7</f>
        <v>0.98172861291864266</v>
      </c>
      <c r="W47" s="254">
        <f>'3. データシート'!W47/'3. データシート'!W$7</f>
        <v>0.98168863292354269</v>
      </c>
      <c r="X47" s="260">
        <f>'3. データシート'!X47/'3. データシート'!X$7</f>
        <v>0.20280308852051085</v>
      </c>
      <c r="Y47" s="254">
        <f>'3. データシート'!Y47/'3. データシート'!Y$7</f>
        <v>2.9834744352841142E-2</v>
      </c>
      <c r="Z47" s="256">
        <f>'3. データシート'!Z47/'3. データシート'!Z$7</f>
        <v>0.33967201031877647</v>
      </c>
      <c r="AA47" s="254">
        <f>'3. データシート'!AA47/'3. データシート'!AA$7</f>
        <v>3.1105398457583547E-2</v>
      </c>
      <c r="AB47" s="260">
        <f>'3. データシート'!AB47/'3. データシート'!AB$7</f>
        <v>3.0341849059366079E-2</v>
      </c>
      <c r="AC47" s="254">
        <f>'3. データシート'!AC47/'3. データシート'!AC$7</f>
        <v>2.9381594372801877E-2</v>
      </c>
      <c r="AD47" s="256">
        <f>'3. データシート'!AD47/'3. データシート'!AD$7</f>
        <v>0.97351796077279074</v>
      </c>
      <c r="AE47" s="254">
        <f>'3. データシート'!AE47/'3. データシート'!AE$7</f>
        <v>3.6371603856266435E-2</v>
      </c>
      <c r="AF47" s="260">
        <f>'3. データシート'!AF47/'3. データシート'!AF$7</f>
        <v>3.0188816004059E-2</v>
      </c>
      <c r="AG47" s="254">
        <f>'3. データシート'!AG47/'3. データシート'!AG$7</f>
        <v>2.9851292945571754E-2</v>
      </c>
      <c r="AH47" s="256">
        <f>'3. データシート'!AH47/'3. データシート'!AH$7</f>
        <v>0.97962723749769332</v>
      </c>
      <c r="AI47" s="254">
        <f>'3. データシート'!AI47/'3. データシート'!AI$7</f>
        <v>0.97547115522946337</v>
      </c>
      <c r="AJ47" s="260">
        <f>'3. データシート'!AJ47/'3. データシート'!AJ$7</f>
        <v>0.18178557337063739</v>
      </c>
      <c r="AK47" s="254">
        <f>'3. データシート'!AK47/'3. データシート'!AK$7</f>
        <v>2.9933116479660831E-2</v>
      </c>
      <c r="AL47" s="256">
        <f>'3. データシート'!AL47/'3. データシート'!AL$7</f>
        <v>0.33738970588235295</v>
      </c>
      <c r="AM47" s="254">
        <f>'3. データシート'!AM47/'3. データシート'!AM$7</f>
        <v>3.0444710231597259E-2</v>
      </c>
      <c r="AN47" s="260">
        <f>'3. データシート'!AN47/'3. データシート'!AN$7</f>
        <v>2.9921146437187195E-2</v>
      </c>
      <c r="AO47" s="254">
        <f>'3. データシート'!AO47/'3. データシート'!AO$7</f>
        <v>3.0211590198502145E-2</v>
      </c>
      <c r="AP47" s="256">
        <f>'3. データシート'!AP47/'3. データシート'!AP$7</f>
        <v>0.96638717541461971</v>
      </c>
      <c r="AQ47" s="254">
        <f>'3. データシート'!AQ47/'3. データシート'!AQ$7</f>
        <v>3.4257454335427047E-2</v>
      </c>
      <c r="AR47" s="260">
        <f>'3. データシート'!AR47/'3. データシート'!AR$7</f>
        <v>2.9532047338134703E-2</v>
      </c>
      <c r="AS47" s="254">
        <f>'3. データシート'!AS47/'3. データシート'!AS$7</f>
        <v>2.9867175460482866E-2</v>
      </c>
      <c r="AT47" s="256">
        <f>'3. データシート'!AT47/'3. データシート'!AT$7</f>
        <v>2.9983585628305671E-2</v>
      </c>
      <c r="AU47" s="254">
        <f>'3. データシート'!AU47/'3. データシート'!AU$7</f>
        <v>2.9625570776255709E-2</v>
      </c>
      <c r="AV47" s="260">
        <f>'3. データシート'!AV47/'3. データシート'!AV$7</f>
        <v>2.9977645032433026E-2</v>
      </c>
      <c r="AW47" s="254">
        <f>'3. データシート'!AW47/'3. データシート'!AW$7</f>
        <v>2.9261022863581839E-2</v>
      </c>
      <c r="AX47" s="256">
        <f>'3. データシート'!AX47/'3. データシート'!AX$7</f>
        <v>2.9507240033555822E-2</v>
      </c>
      <c r="AY47" s="254">
        <f>'3. データシート'!AY47/'3. データシート'!AY$7</f>
        <v>2.9355410144246412E-2</v>
      </c>
      <c r="AZ47" s="260">
        <f>'3. データシート'!AZ47/'3. データシート'!AZ$7</f>
        <v>2.9910927018804295E-2</v>
      </c>
      <c r="BA47" s="254">
        <f>'3. データシート'!BA47/'3. データシート'!BA$7</f>
        <v>2.9304029304029304E-2</v>
      </c>
      <c r="BB47" s="256">
        <f>'3. データシート'!BB47/'3. データシート'!BB$7</f>
        <v>3.0701593698479576E-2</v>
      </c>
      <c r="BC47" s="254">
        <f>'3. データシート'!BC47/'3. データシート'!BC$7</f>
        <v>2.997623834765125E-2</v>
      </c>
      <c r="BD47" s="260">
        <f>'3. データシート'!BD47/'3. データシート'!BD$7</f>
        <v>2.9739912938508251E-2</v>
      </c>
      <c r="BE47" s="254">
        <f>'3. データシート'!BE47/'3. データシート'!BE$7</f>
        <v>2.9835353051677779E-2</v>
      </c>
      <c r="BF47" s="256">
        <f>'3. データシート'!BF47/'3. データシート'!BF$7</f>
        <v>2.957411807713398E-2</v>
      </c>
      <c r="BG47" s="254">
        <f>'3. データシート'!BG47/'3. データシート'!BG$7</f>
        <v>2.9749781786441665E-2</v>
      </c>
      <c r="BH47" s="260">
        <f>'3. データシート'!BH47/'3. データシート'!BH$7</f>
        <v>3.066483740591049E-2</v>
      </c>
      <c r="BI47" s="274">
        <f>'3. データシート'!BI47/'3. データシート'!BI$7</f>
        <v>2.9770457978703806E-2</v>
      </c>
    </row>
    <row r="48" spans="1:61" x14ac:dyDescent="0.15">
      <c r="A48" s="6">
        <v>82</v>
      </c>
      <c r="B48" s="256">
        <f>'3. データシート'!B48/'3. データシート'!B$7</f>
        <v>3.0189648215399288E-2</v>
      </c>
      <c r="C48" s="260">
        <f>'3. データシート'!C48/'3. データシート'!C$7</f>
        <v>3.0713607479366006E-2</v>
      </c>
      <c r="D48" s="260">
        <f>'3. データシート'!D48/'3. データシート'!D$7</f>
        <v>2.967491798389502E-2</v>
      </c>
      <c r="E48" s="254">
        <f>'3. データシート'!E48/'3. データシート'!E$7</f>
        <v>3.065888736110595E-2</v>
      </c>
      <c r="F48" s="256">
        <f>'3. データシート'!F48/'3. データシート'!F$7</f>
        <v>3.0237738743015739E-2</v>
      </c>
      <c r="G48" s="260">
        <f>'3. データシート'!G48/'3. データシート'!G$7</f>
        <v>3.0407614618905763E-2</v>
      </c>
      <c r="H48" s="260">
        <f>'3. データシート'!H48/'3. データシート'!H$7</f>
        <v>3.0620648349180206E-2</v>
      </c>
      <c r="I48" s="254">
        <f>'3. データシート'!I48/'3. データシート'!I$7</f>
        <v>2.9737180665318875E-2</v>
      </c>
      <c r="J48" s="256">
        <f>'3. データシート'!J48/'3. データシート'!J$7</f>
        <v>3.0170529077393964E-2</v>
      </c>
      <c r="K48" s="260">
        <f>'3. データシート'!K48/'3. データシート'!K$7</f>
        <v>2.9722444816784439E-2</v>
      </c>
      <c r="L48" s="260">
        <f>'3. データシート'!L48/'3. データシート'!L$7</f>
        <v>3.0215293244246474E-2</v>
      </c>
      <c r="M48" s="254">
        <f>'3. データシート'!M48/'3. データシート'!M$7</f>
        <v>2.9813018103416231E-2</v>
      </c>
      <c r="N48" s="256">
        <f>'3. データシート'!N48/'3. データシート'!N$7</f>
        <v>3.0289663284811058E-2</v>
      </c>
      <c r="O48" s="260">
        <f>'3. データシート'!O48/'3. データシート'!O$7</f>
        <v>3.0446425296210704E-2</v>
      </c>
      <c r="P48" s="260">
        <f>'3. データシート'!P48/'3. データシート'!P$7</f>
        <v>2.9703706457489126E-2</v>
      </c>
      <c r="Q48" s="254">
        <f>'3. データシート'!Q48/'3. データシート'!Q$7</f>
        <v>3.0195644149132523E-2</v>
      </c>
      <c r="R48" s="256">
        <f>'3. データシート'!R48/'3. データシート'!R$7</f>
        <v>3.0576201339318567E-2</v>
      </c>
      <c r="S48" s="260">
        <f>'3. データシート'!S48/'3. データシート'!S$7</f>
        <v>2.9796856194609578E-2</v>
      </c>
      <c r="T48" s="260">
        <f>'3. データシート'!T48/'3. データシート'!T$7</f>
        <v>2.9933931273760751E-2</v>
      </c>
      <c r="U48" s="254">
        <f>'3. データシート'!U48/'3. データシート'!U$7</f>
        <v>3.0741072762587779E-2</v>
      </c>
      <c r="V48" s="256">
        <f>'3. データシート'!V48/'3. データシート'!V$7</f>
        <v>0.98003749862137424</v>
      </c>
      <c r="W48" s="254">
        <f>'3. データシート'!W48/'3. データシート'!W$7</f>
        <v>0.97980581090560048</v>
      </c>
      <c r="X48" s="260">
        <f>'3. データシート'!X48/'3. データシート'!X$7</f>
        <v>0.14915651187470266</v>
      </c>
      <c r="Y48" s="254">
        <f>'3. データシート'!Y48/'3. データシート'!Y$7</f>
        <v>2.961292469222522E-2</v>
      </c>
      <c r="Z48" s="256">
        <f>'3. データシート'!Z48/'3. データシート'!Z$7</f>
        <v>0.32220379583563663</v>
      </c>
      <c r="AA48" s="254">
        <f>'3. データシート'!AA48/'3. データシート'!AA$7</f>
        <v>3.0995225853837679E-2</v>
      </c>
      <c r="AB48" s="260">
        <f>'3. データシート'!AB48/'3. データシート'!AB$7</f>
        <v>3.0232047434302026E-2</v>
      </c>
      <c r="AC48" s="254">
        <f>'3. データシート'!AC48/'3. データシート'!AC$7</f>
        <v>2.9528135990621335E-2</v>
      </c>
      <c r="AD48" s="256">
        <f>'3. データシート'!AD48/'3. データシート'!AD$7</f>
        <v>0.97175494013075736</v>
      </c>
      <c r="AE48" s="254">
        <f>'3. データシート'!AE48/'3. データシート'!AE$7</f>
        <v>3.4655273152205665E-2</v>
      </c>
      <c r="AF48" s="260">
        <f>'3. データシート'!AF48/'3. データシート'!AF$7</f>
        <v>3.0043851701518499E-2</v>
      </c>
      <c r="AG48" s="254">
        <f>'3. データシート'!AG48/'3. データシート'!AG$7</f>
        <v>2.9814665592264304E-2</v>
      </c>
      <c r="AH48" s="256">
        <f>'3. データシート'!AH48/'3. データシート'!AH$7</f>
        <v>0.98018084517438642</v>
      </c>
      <c r="AI48" s="254">
        <f>'3. データシート'!AI48/'3. データシート'!AI$7</f>
        <v>0.97457200402819744</v>
      </c>
      <c r="AJ48" s="260">
        <f>'3. データシート'!AJ48/'3. データシート'!AJ$7</f>
        <v>0.13160443344452813</v>
      </c>
      <c r="AK48" s="254">
        <f>'3. データシート'!AK48/'3. データシート'!AK$7</f>
        <v>2.9860019736120756E-2</v>
      </c>
      <c r="AL48" s="256">
        <f>'3. データシート'!AL48/'3. データシート'!AL$7</f>
        <v>0.31974264705882355</v>
      </c>
      <c r="AM48" s="254">
        <f>'3. データシート'!AM48/'3. データシート'!AM$7</f>
        <v>3.0480953934253922E-2</v>
      </c>
      <c r="AN48" s="260">
        <f>'3. データシート'!AN48/'3. データシート'!AN$7</f>
        <v>2.974111547186116E-2</v>
      </c>
      <c r="AO48" s="254">
        <f>'3. データシート'!AO48/'3. データシート'!AO$7</f>
        <v>3.042972442376209E-2</v>
      </c>
      <c r="AP48" s="256">
        <f>'3. データシート'!AP48/'3. データシート'!AP$7</f>
        <v>0.96572230635688694</v>
      </c>
      <c r="AQ48" s="254">
        <f>'3. データシート'!AQ48/'3. データシート'!AQ$7</f>
        <v>3.2957909176232765E-2</v>
      </c>
      <c r="AR48" s="260">
        <f>'3. データシート'!AR48/'3. データシート'!AR$7</f>
        <v>2.9495856103651696E-2</v>
      </c>
      <c r="AS48" s="254">
        <f>'3. データシート'!AS48/'3. データシート'!AS$7</f>
        <v>2.9720408013502606E-2</v>
      </c>
      <c r="AT48" s="256">
        <f>'3. データシート'!AT48/'3. データシート'!AT$7</f>
        <v>3.0093014772934523E-2</v>
      </c>
      <c r="AU48" s="254">
        <f>'3. データシート'!AU48/'3. データシート'!AU$7</f>
        <v>2.9552511415525114E-2</v>
      </c>
      <c r="AV48" s="260">
        <f>'3. データシート'!AV48/'3. データシート'!AV$7</f>
        <v>2.9977645032433026E-2</v>
      </c>
      <c r="AW48" s="254">
        <f>'3. データシート'!AW48/'3. データシート'!AW$7</f>
        <v>2.9079277379957108E-2</v>
      </c>
      <c r="AX48" s="256">
        <f>'3. データシート'!AX48/'3. データシート'!AX$7</f>
        <v>2.9580187474924316E-2</v>
      </c>
      <c r="AY48" s="254">
        <f>'3. データシート'!AY48/'3. データシート'!AY$7</f>
        <v>2.9391562127182677E-2</v>
      </c>
      <c r="AZ48" s="260">
        <f>'3. データシート'!AZ48/'3. データシート'!AZ$7</f>
        <v>2.9764304827535646E-2</v>
      </c>
      <c r="BA48" s="254">
        <f>'3. データシート'!BA48/'3. データシート'!BA$7</f>
        <v>2.9194139194139195E-2</v>
      </c>
      <c r="BB48" s="256">
        <f>'3. データシート'!BB48/'3. データシート'!BB$7</f>
        <v>3.0591683458508885E-2</v>
      </c>
      <c r="BC48" s="254">
        <f>'3. データシート'!BC48/'3. データシート'!BC$7</f>
        <v>2.997623834765125E-2</v>
      </c>
      <c r="BD48" s="260">
        <f>'3. データシート'!BD48/'3. データシート'!BD$7</f>
        <v>2.9703332479789298E-2</v>
      </c>
      <c r="BE48" s="254">
        <f>'3. データシート'!BE48/'3. データシート'!BE$7</f>
        <v>2.9761685513278575E-2</v>
      </c>
      <c r="BF48" s="256">
        <f>'3. データシート'!BF48/'3. データシート'!BF$7</f>
        <v>2.9537561688905135E-2</v>
      </c>
      <c r="BG48" s="254">
        <f>'3. データシート'!BG48/'3. データシート'!BG$7</f>
        <v>2.9931626418388129E-2</v>
      </c>
      <c r="BH48" s="260">
        <f>'3. データシート'!BH48/'3. データシート'!BH$7</f>
        <v>3.0701917015832993E-2</v>
      </c>
      <c r="BI48" s="274">
        <f>'3. データシート'!BI48/'3. データシート'!BI$7</f>
        <v>2.9623079473858737E-2</v>
      </c>
    </row>
    <row r="49" spans="1:61" x14ac:dyDescent="0.15">
      <c r="A49" s="6">
        <v>84</v>
      </c>
      <c r="B49" s="256">
        <f>'3. データシート'!B49/'3. データシート'!B$7</f>
        <v>3.0042918454935622E-2</v>
      </c>
      <c r="C49" s="260">
        <f>'3. データシート'!C49/'3. データシート'!C$7</f>
        <v>3.0604046453874809E-2</v>
      </c>
      <c r="D49" s="260">
        <f>'3. データシート'!D49/'3. データシート'!D$7</f>
        <v>2.967491798389502E-2</v>
      </c>
      <c r="E49" s="254">
        <f>'3. データシート'!E49/'3. データシート'!E$7</f>
        <v>3.0696049648816382E-2</v>
      </c>
      <c r="F49" s="256">
        <f>'3. データシート'!F49/'3. データシート'!F$7</f>
        <v>3.0201219734872001E-2</v>
      </c>
      <c r="G49" s="260">
        <f>'3. データシート'!G49/'3. データシート'!G$7</f>
        <v>3.0189638886870596E-2</v>
      </c>
      <c r="H49" s="260">
        <f>'3. データシート'!H49/'3. データシート'!H$7</f>
        <v>3.0620648349180206E-2</v>
      </c>
      <c r="I49" s="254">
        <f>'3. データシート'!I49/'3. データシート'!I$7</f>
        <v>2.9884212460944679E-2</v>
      </c>
      <c r="J49" s="256">
        <f>'3. データシート'!J49/'3. データシート'!J$7</f>
        <v>3.0243404751493952E-2</v>
      </c>
      <c r="K49" s="260">
        <f>'3. データシート'!K49/'3. データシート'!K$7</f>
        <v>2.9649595687331536E-2</v>
      </c>
      <c r="L49" s="260">
        <f>'3. データシート'!L49/'3. データシート'!L$7</f>
        <v>2.9844097995545656E-2</v>
      </c>
      <c r="M49" s="254">
        <f>'3. データシート'!M49/'3. データシート'!M$7</f>
        <v>2.9775844764135161E-2</v>
      </c>
      <c r="N49" s="256">
        <f>'3. データシート'!N49/'3. データシート'!N$7</f>
        <v>3.036318188501691E-2</v>
      </c>
      <c r="O49" s="260">
        <f>'3. データシート'!O49/'3. データシート'!O$7</f>
        <v>3.0189648215399288E-2</v>
      </c>
      <c r="P49" s="260">
        <f>'3. データシート'!P49/'3. データシート'!P$7</f>
        <v>2.9778058663890852E-2</v>
      </c>
      <c r="Q49" s="254">
        <f>'3. データシート'!Q49/'3. データシート'!Q$7</f>
        <v>3.0343300110741971E-2</v>
      </c>
      <c r="R49" s="256">
        <f>'3. データシート'!R49/'3. データシート'!R$7</f>
        <v>3.0502612407093972E-2</v>
      </c>
      <c r="S49" s="260">
        <f>'3. データシート'!S49/'3. データシート'!S$7</f>
        <v>3.0198037856960503E-2</v>
      </c>
      <c r="T49" s="260">
        <f>'3. データシート'!T49/'3. データシート'!T$7</f>
        <v>2.9897021370833794E-2</v>
      </c>
      <c r="U49" s="254">
        <f>'3. データシート'!U49/'3. データシート'!U$7</f>
        <v>3.0629015389212609E-2</v>
      </c>
      <c r="V49" s="256">
        <f>'3. データシート'!V49/'3. データシート'!V$7</f>
        <v>0.98088305577000845</v>
      </c>
      <c r="W49" s="254">
        <f>'3. データシート'!W49/'3. データシート'!W$7</f>
        <v>0.98069184479639682</v>
      </c>
      <c r="X49" s="260">
        <f>'3. データシート'!X49/'3. データシート'!X$7</f>
        <v>0.10663446408314121</v>
      </c>
      <c r="Y49" s="254">
        <f>'3. データシート'!Y49/'3. データシート'!Y$7</f>
        <v>2.9834744352841142E-2</v>
      </c>
      <c r="Z49" s="256">
        <f>'3. データシート'!Z49/'3. データシート'!Z$7</f>
        <v>0.30495669799152386</v>
      </c>
      <c r="AA49" s="254">
        <f>'3. データシート'!AA49/'3. データシート'!AA$7</f>
        <v>3.0921777451340435E-2</v>
      </c>
      <c r="AB49" s="260">
        <f>'3. データシート'!AB49/'3. データシート'!AB$7</f>
        <v>3.0195446892614011E-2</v>
      </c>
      <c r="AC49" s="254">
        <f>'3. データシート'!AC49/'3. データシート'!AC$7</f>
        <v>2.949150058616647E-2</v>
      </c>
      <c r="AD49" s="256">
        <f>'3. データシート'!AD49/'3. データシート'!AD$7</f>
        <v>0.96944097553808861</v>
      </c>
      <c r="AE49" s="254">
        <f>'3. データシート'!AE49/'3. データシート'!AE$7</f>
        <v>3.3596260590125618E-2</v>
      </c>
      <c r="AF49" s="260">
        <f>'3. データシート'!AF49/'3. データシート'!AF$7</f>
        <v>3.0116333852788751E-2</v>
      </c>
      <c r="AG49" s="254">
        <f>'3. データシート'!AG49/'3. データシート'!AG$7</f>
        <v>2.9814665592264304E-2</v>
      </c>
      <c r="AH49" s="256">
        <f>'3. データシート'!AH49/'3. データシート'!AH$7</f>
        <v>0.98099280310020298</v>
      </c>
      <c r="AI49" s="254">
        <f>'3. データシート'!AI49/'3. データシート'!AI$7</f>
        <v>0.97529132498921023</v>
      </c>
      <c r="AJ49" s="260">
        <f>'3. データシート'!AJ49/'3. データシート'!AJ$7</f>
        <v>9.318842139244593E-2</v>
      </c>
      <c r="AK49" s="254">
        <f>'3. データシート'!AK49/'3. データシート'!AK$7</f>
        <v>2.9640729505500531E-2</v>
      </c>
      <c r="AL49" s="256">
        <f>'3. データシート'!AL49/'3. データシート'!AL$7</f>
        <v>0.30220588235294116</v>
      </c>
      <c r="AM49" s="254">
        <f>'3. データシート'!AM49/'3. データシート'!AM$7</f>
        <v>3.0517197636910586E-2</v>
      </c>
      <c r="AN49" s="260">
        <f>'3. データシート'!AN49/'3. データシート'!AN$7</f>
        <v>2.9705109278795952E-2</v>
      </c>
      <c r="AO49" s="254">
        <f>'3. データシート'!AO49/'3. データシート'!AO$7</f>
        <v>3.0284301606922127E-2</v>
      </c>
      <c r="AP49" s="256">
        <f>'3. データシート'!AP49/'3. データシート'!AP$7</f>
        <v>0.96273039559708939</v>
      </c>
      <c r="AQ49" s="254">
        <f>'3. データシート'!AQ49/'3. データシート'!AQ$7</f>
        <v>3.2091545736769908E-2</v>
      </c>
      <c r="AR49" s="260">
        <f>'3. データシート'!AR49/'3. データシート'!AR$7</f>
        <v>2.9495856103651696E-2</v>
      </c>
      <c r="AS49" s="254">
        <f>'3. データシート'!AS49/'3. データシート'!AS$7</f>
        <v>2.9867175460482866E-2</v>
      </c>
      <c r="AT49" s="256">
        <f>'3. データシート'!AT49/'3. データシート'!AT$7</f>
        <v>2.9947109246762721E-2</v>
      </c>
      <c r="AU49" s="254">
        <f>'3. データシート'!AU49/'3. データシート'!AU$7</f>
        <v>2.9479452054794519E-2</v>
      </c>
      <c r="AV49" s="260">
        <f>'3. データシート'!AV49/'3. データシート'!AV$7</f>
        <v>3.0050940008062448E-2</v>
      </c>
      <c r="AW49" s="254">
        <f>'3. データシート'!AW49/'3. データシート'!AW$7</f>
        <v>2.9115626476682054E-2</v>
      </c>
      <c r="AX49" s="256">
        <f>'3. データシート'!AX49/'3. データシート'!AX$7</f>
        <v>2.9361345150818834E-2</v>
      </c>
      <c r="AY49" s="254">
        <f>'3. データシート'!AY49/'3. データシート'!AY$7</f>
        <v>2.9427714110118939E-2</v>
      </c>
      <c r="AZ49" s="260">
        <f>'3. データシート'!AZ49/'3. データシート'!AZ$7</f>
        <v>2.9837615923169972E-2</v>
      </c>
      <c r="BA49" s="254">
        <f>'3. データシート'!BA49/'3. データシート'!BA$7</f>
        <v>2.923076923076923E-2</v>
      </c>
      <c r="BB49" s="256">
        <f>'3. データシート'!BB49/'3. データシート'!BB$7</f>
        <v>3.0555046711851986E-2</v>
      </c>
      <c r="BC49" s="254">
        <f>'3. データシート'!BC49/'3. データシート'!BC$7</f>
        <v>2.9830012794735881E-2</v>
      </c>
      <c r="BD49" s="260">
        <f>'3. データシート'!BD49/'3. データシート'!BD$7</f>
        <v>2.9739912938508251E-2</v>
      </c>
      <c r="BE49" s="254">
        <f>'3. データシート'!BE49/'3. データシート'!BE$7</f>
        <v>2.9651184205679769E-2</v>
      </c>
      <c r="BF49" s="256">
        <f>'3. データシート'!BF49/'3. データシート'!BF$7</f>
        <v>2.9464448912447452E-2</v>
      </c>
      <c r="BG49" s="254">
        <f>'3. データシート'!BG49/'3. データシート'!BG$7</f>
        <v>2.9749781786441665E-2</v>
      </c>
      <c r="BH49" s="260">
        <f>'3. データシート'!BH49/'3. データシート'!BH$7</f>
        <v>3.0776076235678001E-2</v>
      </c>
      <c r="BI49" s="274">
        <f>'3. データシート'!BI49/'3. データシート'!BI$7</f>
        <v>2.9880991857337606E-2</v>
      </c>
    </row>
    <row r="50" spans="1:61" x14ac:dyDescent="0.15">
      <c r="A50" s="6">
        <v>86</v>
      </c>
      <c r="B50" s="256">
        <f>'3. データシート'!B50/'3. データシート'!B$7</f>
        <v>3.0263013095631123E-2</v>
      </c>
      <c r="C50" s="260">
        <f>'3. データシート'!C50/'3. データシート'!C$7</f>
        <v>3.0604046453874809E-2</v>
      </c>
      <c r="D50" s="260">
        <f>'3. データシート'!D50/'3. データシート'!D$7</f>
        <v>2.9861318222487325E-2</v>
      </c>
      <c r="E50" s="254">
        <f>'3. データシート'!E50/'3. データシート'!E$7</f>
        <v>3.0473075922553793E-2</v>
      </c>
      <c r="F50" s="256">
        <f>'3. データシート'!F50/'3. データシート'!F$7</f>
        <v>3.0128181718584522E-2</v>
      </c>
      <c r="G50" s="260">
        <f>'3. データシート'!G50/'3. データシート'!G$7</f>
        <v>3.0262297464215649E-2</v>
      </c>
      <c r="H50" s="260">
        <f>'3. データシート'!H50/'3. データシート'!H$7</f>
        <v>3.06580819046193E-2</v>
      </c>
      <c r="I50" s="254">
        <f>'3. データシート'!I50/'3. データシート'!I$7</f>
        <v>2.9626906818599523E-2</v>
      </c>
      <c r="J50" s="256">
        <f>'3. データシート'!J50/'3. データシート'!J$7</f>
        <v>3.0061215566243988E-2</v>
      </c>
      <c r="K50" s="260">
        <f>'3. データシート'!K50/'3. データシート'!K$7</f>
        <v>2.968602025205799E-2</v>
      </c>
      <c r="L50" s="260">
        <f>'3. データシート'!L50/'3. データシート'!L$7</f>
        <v>3.0066815144766147E-2</v>
      </c>
      <c r="M50" s="254">
        <f>'3. データシート'!M50/'3. データシート'!M$7</f>
        <v>2.9664324746291961E-2</v>
      </c>
      <c r="N50" s="256">
        <f>'3. データシート'!N50/'3. データシート'!N$7</f>
        <v>3.0142626084399354E-2</v>
      </c>
      <c r="O50" s="260">
        <f>'3. データシート'!O50/'3. データシート'!O$7</f>
        <v>3.037306041597887E-2</v>
      </c>
      <c r="P50" s="260">
        <f>'3. データシート'!P50/'3. データシート'!P$7</f>
        <v>2.9778058663890852E-2</v>
      </c>
      <c r="Q50" s="254">
        <f>'3. データシート'!Q50/'3. データシート'!Q$7</f>
        <v>3.0306386120339607E-2</v>
      </c>
      <c r="R50" s="256">
        <f>'3. データシート'!R50/'3. データシート'!R$7</f>
        <v>3.0502612407093972E-2</v>
      </c>
      <c r="S50" s="260">
        <f>'3. データシート'!S50/'3. データシート'!S$7</f>
        <v>2.9942740435464459E-2</v>
      </c>
      <c r="T50" s="260">
        <f>'3. データシート'!T50/'3. データシート'!T$7</f>
        <v>2.986011146790684E-2</v>
      </c>
      <c r="U50" s="254">
        <f>'3. データシート'!U50/'3. データシート'!U$7</f>
        <v>3.0815777678171223E-2</v>
      </c>
      <c r="V50" s="256">
        <f>'3. データシート'!V50/'3. データシート'!V$7</f>
        <v>0.97900812470129772</v>
      </c>
      <c r="W50" s="254">
        <f>'3. データシート'!W50/'3. データシート'!W$7</f>
        <v>0.97866135046332192</v>
      </c>
      <c r="X50" s="260">
        <f>'3. データシート'!X50/'3. データシート'!X$7</f>
        <v>7.6005415889047467E-2</v>
      </c>
      <c r="Y50" s="254">
        <f>'3. データシート'!Y50/'3. データシート'!Y$7</f>
        <v>2.9797774409405155E-2</v>
      </c>
      <c r="Z50" s="256">
        <f>'3. データシート'!Z50/'3. データシート'!Z$7</f>
        <v>0.28944168048645663</v>
      </c>
      <c r="AA50" s="254">
        <f>'3. データシート'!AA50/'3. データシート'!AA$7</f>
        <v>3.1031950055086303E-2</v>
      </c>
      <c r="AB50" s="260">
        <f>'3. データシート'!AB50/'3. データシート'!AB$7</f>
        <v>3.0195446892614011E-2</v>
      </c>
      <c r="AC50" s="254">
        <f>'3. データシート'!AC50/'3. データシート'!AC$7</f>
        <v>2.949150058616647E-2</v>
      </c>
      <c r="AD50" s="256">
        <f>'3. データシート'!AD50/'3. データシート'!AD$7</f>
        <v>0.96727392933225598</v>
      </c>
      <c r="AE50" s="254">
        <f>'3. データシート'!AE50/'3. データシート'!AE$7</f>
        <v>3.282938942448145E-2</v>
      </c>
      <c r="AF50" s="260">
        <f>'3. データシート'!AF50/'3. データシート'!AF$7</f>
        <v>2.9898887398978002E-2</v>
      </c>
      <c r="AG50" s="254">
        <f>'3. データシート'!AG50/'3. データシート'!AG$7</f>
        <v>2.9851292945571754E-2</v>
      </c>
      <c r="AH50" s="256">
        <f>'3. データシート'!AH50/'3. データシート'!AH$7</f>
        <v>0.98073445285107952</v>
      </c>
      <c r="AI50" s="254">
        <f>'3. データシート'!AI50/'3. データシート'!AI$7</f>
        <v>0.97611854409437493</v>
      </c>
      <c r="AJ50" s="260">
        <f>'3. データシート'!AJ50/'3. データシート'!AJ$7</f>
        <v>6.6178844291402125E-2</v>
      </c>
      <c r="AK50" s="254">
        <f>'3. データシート'!AK50/'3. データシート'!AK$7</f>
        <v>2.9750374620810642E-2</v>
      </c>
      <c r="AL50" s="256">
        <f>'3. データシート'!AL50/'3. データシート'!AL$7</f>
        <v>0.28602941176470587</v>
      </c>
      <c r="AM50" s="254">
        <f>'3. データシート'!AM50/'3. データシート'!AM$7</f>
        <v>3.0372222826283934E-2</v>
      </c>
      <c r="AN50" s="260">
        <f>'3. データシート'!AN50/'3. データシート'!AN$7</f>
        <v>2.9813127857991575E-2</v>
      </c>
      <c r="AO50" s="254">
        <f>'3. データシート'!AO50/'3. データシート'!AO$7</f>
        <v>3.0393368719552099E-2</v>
      </c>
      <c r="AP50" s="256">
        <f>'3. データシート'!AP50/'3. データシート'!AP$7</f>
        <v>0.96088353710338714</v>
      </c>
      <c r="AQ50" s="254">
        <f>'3. データシート'!AQ50/'3. データシート'!AQ$7</f>
        <v>3.1189083820662766E-2</v>
      </c>
      <c r="AR50" s="260">
        <f>'3. データシート'!AR50/'3. データシート'!AR$7</f>
        <v>2.9351091165719663E-2</v>
      </c>
      <c r="AS50" s="254">
        <f>'3. データシート'!AS50/'3. データシート'!AS$7</f>
        <v>2.9903867322227929E-2</v>
      </c>
      <c r="AT50" s="256">
        <f>'3. データシート'!AT50/'3. データシート'!AT$7</f>
        <v>2.9983585628305671E-2</v>
      </c>
      <c r="AU50" s="254">
        <f>'3. データシート'!AU50/'3. データシート'!AU$7</f>
        <v>2.9479452054794519E-2</v>
      </c>
      <c r="AV50" s="260">
        <f>'3. データシート'!AV50/'3. データシート'!AV$7</f>
        <v>2.9867702568988897E-2</v>
      </c>
      <c r="AW50" s="254">
        <f>'3. データシート'!AW50/'3. データシート'!AW$7</f>
        <v>2.8970230089782268E-2</v>
      </c>
      <c r="AX50" s="256">
        <f>'3. データシート'!AX50/'3. データシート'!AX$7</f>
        <v>2.9397818871503081E-2</v>
      </c>
      <c r="AY50" s="254">
        <f>'3. データシート'!AY50/'3. データシート'!AY$7</f>
        <v>2.9319258161310147E-2</v>
      </c>
      <c r="AZ50" s="260">
        <f>'3. データシート'!AZ50/'3. データシート'!AZ$7</f>
        <v>2.9764304827535646E-2</v>
      </c>
      <c r="BA50" s="254">
        <f>'3. データシート'!BA50/'3. データシート'!BA$7</f>
        <v>2.9194139194139195E-2</v>
      </c>
      <c r="BB50" s="256">
        <f>'3. データシート'!BB50/'3. データシート'!BB$7</f>
        <v>3.0591683458508885E-2</v>
      </c>
      <c r="BC50" s="254">
        <f>'3. データシート'!BC50/'3. データシート'!BC$7</f>
        <v>2.9903125571193567E-2</v>
      </c>
      <c r="BD50" s="260">
        <f>'3. データシート'!BD50/'3. データシート'!BD$7</f>
        <v>2.9593591103632438E-2</v>
      </c>
      <c r="BE50" s="254">
        <f>'3. データシート'!BE50/'3. データシート'!BE$7</f>
        <v>2.9761685513278575E-2</v>
      </c>
      <c r="BF50" s="256">
        <f>'3. データシート'!BF50/'3. データシート'!BF$7</f>
        <v>2.9537561688905135E-2</v>
      </c>
      <c r="BG50" s="254">
        <f>'3. データシート'!BG50/'3. データシート'!BG$7</f>
        <v>2.9749781786441665E-2</v>
      </c>
      <c r="BH50" s="260">
        <f>'3. データシート'!BH50/'3. データシート'!BH$7</f>
        <v>3.0442359746375467E-2</v>
      </c>
      <c r="BI50" s="274">
        <f>'3. データシート'!BI50/'3. データシート'!BI$7</f>
        <v>2.9733613352492538E-2</v>
      </c>
    </row>
    <row r="51" spans="1:61" x14ac:dyDescent="0.15">
      <c r="A51" s="6">
        <v>88</v>
      </c>
      <c r="B51" s="256">
        <f>'3. データシート'!B51/'3. データシート'!B$7</f>
        <v>3.0189648215399288E-2</v>
      </c>
      <c r="C51" s="260">
        <f>'3. データシート'!C51/'3. データシート'!C$7</f>
        <v>3.056752611204441E-2</v>
      </c>
      <c r="D51" s="260">
        <f>'3. データシート'!D51/'3. データシート'!D$7</f>
        <v>2.9786758127050401E-2</v>
      </c>
      <c r="E51" s="254">
        <f>'3. データシート'!E51/'3. データシート'!E$7</f>
        <v>3.0733211936526814E-2</v>
      </c>
      <c r="F51" s="256">
        <f>'3. データシート'!F51/'3. データシート'!F$7</f>
        <v>3.0128181718584522E-2</v>
      </c>
      <c r="G51" s="260">
        <f>'3. データシート'!G51/'3. データシート'!G$7</f>
        <v>3.0007992443507957E-2</v>
      </c>
      <c r="H51" s="260">
        <f>'3. データシート'!H51/'3. データシート'!H$7</f>
        <v>3.0583214793741108E-2</v>
      </c>
      <c r="I51" s="254">
        <f>'3. データシート'!I51/'3. データシート'!I$7</f>
        <v>2.9884212460944679E-2</v>
      </c>
      <c r="J51" s="256">
        <f>'3. データシート'!J51/'3. データシート'!J$7</f>
        <v>3.009765340329398E-2</v>
      </c>
      <c r="K51" s="260">
        <f>'3. データシート'!K51/'3. データシート'!K$7</f>
        <v>2.9613171122605086E-2</v>
      </c>
      <c r="L51" s="260">
        <f>'3. データシート'!L51/'3. データシート'!L$7</f>
        <v>2.9955456570155903E-2</v>
      </c>
      <c r="M51" s="254">
        <f>'3. データシート'!M51/'3. データシート'!M$7</f>
        <v>2.9850191442697297E-2</v>
      </c>
      <c r="N51" s="256">
        <f>'3. データシート'!N51/'3. データシート'!N$7</f>
        <v>3.036318188501691E-2</v>
      </c>
      <c r="O51" s="260">
        <f>'3. データシート'!O51/'3. データシート'!O$7</f>
        <v>3.0152965775283373E-2</v>
      </c>
      <c r="P51" s="260">
        <f>'3. データシート'!P51/'3. データシート'!P$7</f>
        <v>2.9666530354288262E-2</v>
      </c>
      <c r="Q51" s="254">
        <f>'3. データシート'!Q51/'3. データシート'!Q$7</f>
        <v>3.0084902177925435E-2</v>
      </c>
      <c r="R51" s="256">
        <f>'3. データシート'!R51/'3. データシート'!R$7</f>
        <v>3.0649790271543159E-2</v>
      </c>
      <c r="S51" s="260">
        <f>'3. データシート'!S51/'3. データシート'!S$7</f>
        <v>2.9979211495678178E-2</v>
      </c>
      <c r="T51" s="260">
        <f>'3. データシート'!T51/'3. データシート'!T$7</f>
        <v>2.9675561953272062E-2</v>
      </c>
      <c r="U51" s="254">
        <f>'3. データシート'!U51/'3. データシート'!U$7</f>
        <v>3.0629015389212609E-2</v>
      </c>
      <c r="V51" s="256">
        <f>'3. データシート'!V51/'3. データシート'!V$7</f>
        <v>0.98150803279291199</v>
      </c>
      <c r="W51" s="254">
        <f>'3. データシート'!W51/'3. データシート'!W$7</f>
        <v>0.97939971203898546</v>
      </c>
      <c r="X51" s="260">
        <f>'3. データシート'!X51/'3. データシート'!X$7</f>
        <v>5.5329893511911296E-2</v>
      </c>
      <c r="Y51" s="254">
        <f>'3. データシート'!Y51/'3. データシート'!Y$7</f>
        <v>2.9575954748789234E-2</v>
      </c>
      <c r="Z51" s="256">
        <f>'3. データシート'!Z51/'3. データシート'!Z$7</f>
        <v>0.27359498802284871</v>
      </c>
      <c r="AA51" s="254">
        <f>'3. データシート'!AA51/'3. データシート'!AA$7</f>
        <v>3.0811604847594563E-2</v>
      </c>
      <c r="AB51" s="260">
        <f>'3. データシート'!AB51/'3. データシート'!AB$7</f>
        <v>3.030524851767806E-2</v>
      </c>
      <c r="AC51" s="254">
        <f>'3. データシート'!AC51/'3. データシート'!AC$7</f>
        <v>2.927168815943728E-2</v>
      </c>
      <c r="AD51" s="256">
        <f>'3. データシート'!AD51/'3. データシート'!AD$7</f>
        <v>0.9639682656284434</v>
      </c>
      <c r="AE51" s="254">
        <f>'3. データシート'!AE51/'3. データシート'!AE$7</f>
        <v>3.2245106631609698E-2</v>
      </c>
      <c r="AF51" s="260">
        <f>'3. データシート'!AF51/'3. データシート'!AF$7</f>
        <v>2.9935128474613125E-2</v>
      </c>
      <c r="AG51" s="254">
        <f>'3. データシート'!AG51/'3. データシート'!AG$7</f>
        <v>2.9814665592264304E-2</v>
      </c>
      <c r="AH51" s="256">
        <f>'3. データシート'!AH51/'3. データシート'!AH$7</f>
        <v>0.97988558774681678</v>
      </c>
      <c r="AI51" s="254">
        <f>'3. データシート'!AI51/'3. データシート'!AI$7</f>
        <v>0.9742483095957416</v>
      </c>
      <c r="AJ51" s="260">
        <f>'3. データシート'!AJ51/'3. データシート'!AJ$7</f>
        <v>4.9356146203235411E-2</v>
      </c>
      <c r="AK51" s="254">
        <f>'3. データシート'!AK51/'3. データシート'!AK$7</f>
        <v>2.9750374620810642E-2</v>
      </c>
      <c r="AL51" s="256">
        <f>'3. データシート'!AL51/'3. データシート'!AL$7</f>
        <v>0.27058823529411763</v>
      </c>
      <c r="AM51" s="254">
        <f>'3. データシート'!AM51/'3. データシート'!AM$7</f>
        <v>3.0480953934253922E-2</v>
      </c>
      <c r="AN51" s="260">
        <f>'3. データシート'!AN51/'3. データシート'!AN$7</f>
        <v>2.9597090699600332E-2</v>
      </c>
      <c r="AO51" s="254">
        <f>'3. データシート'!AO51/'3. データシート'!AO$7</f>
        <v>3.0247945902712136E-2</v>
      </c>
      <c r="AP51" s="256">
        <f>'3. データシート'!AP51/'3. データシート'!AP$7</f>
        <v>0.95733756879547893</v>
      </c>
      <c r="AQ51" s="254">
        <f>'3. データシート'!AQ51/'3. データシート'!AQ$7</f>
        <v>3.0683705147642768E-2</v>
      </c>
      <c r="AR51" s="260">
        <f>'3. データシート'!AR51/'3. データシート'!AR$7</f>
        <v>2.9351091165719663E-2</v>
      </c>
      <c r="AS51" s="254">
        <f>'3. データシート'!AS51/'3. データシート'!AS$7</f>
        <v>2.9793791736992734E-2</v>
      </c>
      <c r="AT51" s="256">
        <f>'3. データシート'!AT51/'3. データシート'!AT$7</f>
        <v>2.9983585628305671E-2</v>
      </c>
      <c r="AU51" s="254">
        <f>'3. データシート'!AU51/'3. データシート'!AU$7</f>
        <v>2.9625570776255709E-2</v>
      </c>
      <c r="AV51" s="260">
        <f>'3. データシート'!AV51/'3. データシート'!AV$7</f>
        <v>2.9904350056803607E-2</v>
      </c>
      <c r="AW51" s="254">
        <f>'3. データシート'!AW51/'3. データシート'!AW$7</f>
        <v>2.9115626476682054E-2</v>
      </c>
      <c r="AX51" s="256">
        <f>'3. データシート'!AX51/'3. データシート'!AX$7</f>
        <v>2.9397818871503081E-2</v>
      </c>
      <c r="AY51" s="254">
        <f>'3. データシート'!AY51/'3. データシート'!AY$7</f>
        <v>2.9427714110118939E-2</v>
      </c>
      <c r="AZ51" s="260">
        <f>'3. データシート'!AZ51/'3. データシート'!AZ$7</f>
        <v>2.9764304827535646E-2</v>
      </c>
      <c r="BA51" s="254">
        <f>'3. データシート'!BA51/'3. データシート'!BA$7</f>
        <v>2.9084249084249083E-2</v>
      </c>
      <c r="BB51" s="256">
        <f>'3. データシート'!BB51/'3. データシート'!BB$7</f>
        <v>3.04084997252244E-2</v>
      </c>
      <c r="BC51" s="254">
        <f>'3. データシート'!BC51/'3. データシート'!BC$7</f>
        <v>2.9830012794735881E-2</v>
      </c>
      <c r="BD51" s="260">
        <f>'3. データシート'!BD51/'3. データシート'!BD$7</f>
        <v>2.9703332479789298E-2</v>
      </c>
      <c r="BE51" s="254">
        <f>'3. データシート'!BE51/'3. データシート'!BE$7</f>
        <v>2.9761685513278575E-2</v>
      </c>
      <c r="BF51" s="256">
        <f>'3. データシート'!BF51/'3. データシート'!BF$7</f>
        <v>2.935477974776092E-2</v>
      </c>
      <c r="BG51" s="254">
        <f>'3. データシート'!BG51/'3. データシート'!BG$7</f>
        <v>2.9713412860052371E-2</v>
      </c>
      <c r="BH51" s="260">
        <f>'3. データシート'!BH51/'3. データシート'!BH$7</f>
        <v>3.0516518966220475E-2</v>
      </c>
      <c r="BI51" s="274">
        <f>'3. データシート'!BI51/'3. データシート'!BI$7</f>
        <v>2.9770457978703806E-2</v>
      </c>
    </row>
    <row r="52" spans="1:61" ht="15" thickBot="1" x14ac:dyDescent="0.2">
      <c r="A52" s="7">
        <v>90</v>
      </c>
      <c r="B52" s="257">
        <f>'3. データシート'!B52/'3. データシート'!B$7</f>
        <v>3.0152965775283373E-2</v>
      </c>
      <c r="C52" s="262">
        <f>'3. データシート'!C52/'3. データシート'!C$7</f>
        <v>3.0604046453874809E-2</v>
      </c>
      <c r="D52" s="262">
        <f>'3. データシート'!D52/'3. データシート'!D$7</f>
        <v>2.967491798389502E-2</v>
      </c>
      <c r="E52" s="254">
        <f>'3. データシート'!E52/'3. データシート'!E$7</f>
        <v>3.0584562785685086E-2</v>
      </c>
      <c r="F52" s="257">
        <f>'3. データシート'!F52/'3. データシート'!F$7</f>
        <v>3.0018624694153308E-2</v>
      </c>
      <c r="G52" s="262">
        <f>'3. データシート'!G52/'3. データシート'!G$7</f>
        <v>3.0116980309525539E-2</v>
      </c>
      <c r="H52" s="262">
        <f>'3. データシート'!H52/'3. データシート'!H$7</f>
        <v>3.0470914127423823E-2</v>
      </c>
      <c r="I52" s="254">
        <f>'3. データシート'!I52/'3. データシート'!I$7</f>
        <v>2.9553390920786619E-2</v>
      </c>
      <c r="J52" s="257">
        <f>'3. データシート'!J52/'3. データシート'!J$7</f>
        <v>2.980615070689404E-2</v>
      </c>
      <c r="K52" s="262">
        <f>'3. データシート'!K52/'3. データシート'!K$7</f>
        <v>2.9613171122605086E-2</v>
      </c>
      <c r="L52" s="262">
        <f>'3. データシート'!L52/'3. データシート'!L$7</f>
        <v>3.0029695619896064E-2</v>
      </c>
      <c r="M52" s="254">
        <f>'3. データシート'!M52/'3. データシート'!M$7</f>
        <v>2.9701498085573028E-2</v>
      </c>
      <c r="N52" s="257">
        <f>'3. データシート'!N52/'3. データシート'!N$7</f>
        <v>3.0069107484193502E-2</v>
      </c>
      <c r="O52" s="262">
        <f>'3. データシート'!O52/'3. データシート'!O$7</f>
        <v>3.0226330655515204E-2</v>
      </c>
      <c r="P52" s="262">
        <f>'3. データシート'!P52/'3. データシート'!P$7</f>
        <v>2.9666530354288262E-2</v>
      </c>
      <c r="Q52" s="254">
        <f>'3. データシート'!Q52/'3. データシート'!Q$7</f>
        <v>3.0121816168327795E-2</v>
      </c>
      <c r="R52" s="257">
        <f>'3. データシート'!R52/'3. データシート'!R$7</f>
        <v>3.0686584737655457E-2</v>
      </c>
      <c r="S52" s="262">
        <f>'3. データシート'!S52/'3. データシート'!S$7</f>
        <v>2.9906269375250739E-2</v>
      </c>
      <c r="T52" s="262">
        <f>'3. データシート'!T52/'3. データシート'!T$7</f>
        <v>2.9712471856199019E-2</v>
      </c>
      <c r="U52" s="254">
        <f>'3. データシート'!U52/'3. データシート'!U$7</f>
        <v>3.0853130135962945E-2</v>
      </c>
      <c r="V52" s="257">
        <f>'3. データシート'!V52/'3. データシート'!V$7</f>
        <v>0.97948604830704755</v>
      </c>
      <c r="W52" s="273">
        <f>'3. データシート'!W52/'3. データシート'!W$7</f>
        <v>0.98095027134787904</v>
      </c>
      <c r="X52" s="262">
        <f>'3. データシート'!X52/'3. データシート'!X$7</f>
        <v>4.3290518534782448E-2</v>
      </c>
      <c r="Y52" s="254">
        <f>'3. データシート'!Y52/'3. データシート'!Y$7</f>
        <v>2.961292469222522E-2</v>
      </c>
      <c r="Z52" s="257">
        <f>'3. データシート'!Z52/'3. データシート'!Z$7</f>
        <v>0.25841164547632212</v>
      </c>
      <c r="AA52" s="273">
        <f>'3. データシート'!AA52/'3. データシート'!AA$7</f>
        <v>3.1031950055086303E-2</v>
      </c>
      <c r="AB52" s="262">
        <f>'3. データシート'!AB52/'3. データシート'!AB$7</f>
        <v>3.0012444184173925E-2</v>
      </c>
      <c r="AC52" s="254">
        <f>'3. データシート'!AC52/'3. データシート'!AC$7</f>
        <v>2.927168815943728E-2</v>
      </c>
      <c r="AD52" s="257">
        <f>'3. データシート'!AD52/'3. データシート'!AD$7</f>
        <v>0.96099316829501213</v>
      </c>
      <c r="AE52" s="273">
        <f>'3. データシート'!AE52/'3. データシート'!AE$7</f>
        <v>3.1916447560619343E-2</v>
      </c>
      <c r="AF52" s="262">
        <f>'3. データシート'!AF52/'3. データシート'!AF$7</f>
        <v>2.9898887398978002E-2</v>
      </c>
      <c r="AG52" s="254">
        <f>'3. データシート'!AG52/'3. データシート'!AG$7</f>
        <v>2.9631528825727053E-2</v>
      </c>
      <c r="AH52" s="257">
        <f>'3. データシート'!AH52/'3. データシート'!AH$7</f>
        <v>0.97767115704004426</v>
      </c>
      <c r="AI52" s="273">
        <f>'3. データシート'!AI52/'3. データシート'!AI$7</f>
        <v>0.97417637749964037</v>
      </c>
      <c r="AJ52" s="262">
        <f>'3. データシート'!AJ52/'3. データシート'!AJ$7</f>
        <v>3.9599698697944691E-2</v>
      </c>
      <c r="AK52" s="254">
        <f>'3. データシート'!AK52/'3. データシート'!AK$7</f>
        <v>2.9640729505500531E-2</v>
      </c>
      <c r="AL52" s="257">
        <f>'3. データシート'!AL52/'3. データシート'!AL$7</f>
        <v>0.25569852941176469</v>
      </c>
      <c r="AM52" s="273">
        <f>'3. データシート'!AM52/'3. データシート'!AM$7</f>
        <v>3.0299735420970607E-2</v>
      </c>
      <c r="AN52" s="262">
        <f>'3. データシート'!AN52/'3. データシート'!AN$7</f>
        <v>2.9669103085730744E-2</v>
      </c>
      <c r="AO52" s="254">
        <f>'3. データシート'!AO52/'3. データシート'!AO$7</f>
        <v>3.0357013015342108E-2</v>
      </c>
      <c r="AP52" s="257">
        <f>'3. データシート'!AP52/'3. データシート'!AP$7</f>
        <v>0.95515827577291024</v>
      </c>
      <c r="AQ52" s="273">
        <f>'3. データシート'!AQ52/'3. データシート'!AQ$7</f>
        <v>3.0358818857844198E-2</v>
      </c>
      <c r="AR52" s="262">
        <f>'3. データシート'!AR52/'3. データシート'!AR$7</f>
        <v>2.9423473634685678E-2</v>
      </c>
      <c r="AS52" s="254">
        <f>'3. データシート'!AS52/'3. データシート'!AS$7</f>
        <v>2.9903867322227929E-2</v>
      </c>
      <c r="AT52" s="257">
        <f>'3. データシート'!AT52/'3. データシート'!AT$7</f>
        <v>2.991063286521977E-2</v>
      </c>
      <c r="AU52" s="273">
        <f>'3. データシート'!AU52/'3. データシート'!AU$7</f>
        <v>2.9479452054794519E-2</v>
      </c>
      <c r="AV52" s="262">
        <f>'3. データシート'!AV52/'3. データシート'!AV$7</f>
        <v>2.9831055081174184E-2</v>
      </c>
      <c r="AW52" s="254">
        <f>'3. データシート'!AW52/'3. データシート'!AW$7</f>
        <v>2.8970230089782268E-2</v>
      </c>
      <c r="AX52" s="257">
        <f>'3. データシート'!AX52/'3. データシート'!AX$7</f>
        <v>2.9434292592187328E-2</v>
      </c>
      <c r="AY52" s="273">
        <f>'3. データシート'!AY52/'3. データシート'!AY$7</f>
        <v>2.9138498246628827E-2</v>
      </c>
      <c r="AZ52" s="262">
        <f>'3. データシート'!AZ52/'3. データシート'!AZ$7</f>
        <v>2.9727649279718486E-2</v>
      </c>
      <c r="BA52" s="254">
        <f>'3. データシート'!BA52/'3. データシート'!BA$7</f>
        <v>2.9267399267399269E-2</v>
      </c>
      <c r="BB52" s="257">
        <f>'3. データシート'!BB52/'3. データシート'!BB$7</f>
        <v>3.04084997252244E-2</v>
      </c>
      <c r="BC52" s="273">
        <f>'3. データシート'!BC52/'3. データシート'!BC$7</f>
        <v>3.0049351124108937E-2</v>
      </c>
      <c r="BD52" s="262">
        <f>'3. データシート'!BD52/'3. データシート'!BD$7</f>
        <v>2.9520430186194536E-2</v>
      </c>
      <c r="BE52" s="254">
        <f>'3. データシート'!BE52/'3. データシート'!BE$7</f>
        <v>2.9724851744078972E-2</v>
      </c>
      <c r="BF52" s="257">
        <f>'3. データシート'!BF52/'3. データシート'!BF$7</f>
        <v>2.9391336135989765E-2</v>
      </c>
      <c r="BG52" s="273">
        <f>'3. データシート'!BG52/'3. データシート'!BG$7</f>
        <v>2.9786150712830958E-2</v>
      </c>
      <c r="BH52" s="262">
        <f>'3. データシート'!BH52/'3. データシート'!BH$7</f>
        <v>3.0553598576142978E-2</v>
      </c>
      <c r="BI52" s="274">
        <f>'3. データシート'!BI52/'3. データシート'!BI$7</f>
        <v>2.9659924100070005E-2</v>
      </c>
    </row>
    <row r="53" spans="1:61" ht="15" thickBot="1" x14ac:dyDescent="0.2">
      <c r="A53" s="12" t="s">
        <v>22</v>
      </c>
      <c r="B53" s="38">
        <f>(B11/2+SUM(B12:B51)+B52/2)*2</f>
        <v>3.9459300832691397</v>
      </c>
      <c r="C53" s="39">
        <f t="shared" ref="C53:BI53" si="0">(C11/2+SUM(C12:C51)+C52/2)*2</f>
        <v>3.6571470308962093</v>
      </c>
      <c r="D53" s="39">
        <f t="shared" si="0"/>
        <v>3.650387712496272</v>
      </c>
      <c r="E53" s="40">
        <f t="shared" si="0"/>
        <v>3.4811029766992458</v>
      </c>
      <c r="F53" s="38">
        <f t="shared" si="0"/>
        <v>9.8143738816053734</v>
      </c>
      <c r="G53" s="39">
        <f t="shared" si="0"/>
        <v>9.6912010462835116</v>
      </c>
      <c r="H53" s="39">
        <f t="shared" si="0"/>
        <v>9.2363929025978848</v>
      </c>
      <c r="I53" s="39">
        <f t="shared" si="0"/>
        <v>9.1857379158243067</v>
      </c>
      <c r="J53" s="39">
        <f t="shared" si="0"/>
        <v>15.341167468299078</v>
      </c>
      <c r="K53" s="39">
        <f t="shared" si="0"/>
        <v>15.109892911779708</v>
      </c>
      <c r="L53" s="39">
        <f t="shared" si="0"/>
        <v>14.878656273199706</v>
      </c>
      <c r="M53" s="39">
        <f t="shared" si="0"/>
        <v>14.703431099215637</v>
      </c>
      <c r="N53" s="39">
        <f t="shared" si="0"/>
        <v>24.441589472136467</v>
      </c>
      <c r="O53" s="39">
        <f t="shared" si="0"/>
        <v>24.033894574667109</v>
      </c>
      <c r="P53" s="39">
        <f t="shared" si="0"/>
        <v>24.172980408193617</v>
      </c>
      <c r="Q53" s="39">
        <f t="shared" si="0"/>
        <v>23.737209302325596</v>
      </c>
      <c r="R53" s="39">
        <f t="shared" si="0"/>
        <v>40.491206122599152</v>
      </c>
      <c r="S53" s="39">
        <f t="shared" si="0"/>
        <v>39.640067106750784</v>
      </c>
      <c r="T53" s="39">
        <f t="shared" si="0"/>
        <v>40.838888273723839</v>
      </c>
      <c r="U53" s="40">
        <f t="shared" si="0"/>
        <v>39.669729568205589</v>
      </c>
      <c r="V53" s="38">
        <f t="shared" si="0"/>
        <v>80.752435572221614</v>
      </c>
      <c r="W53" s="258">
        <f t="shared" si="0"/>
        <v>80.82714955513714</v>
      </c>
      <c r="X53" s="258">
        <f t="shared" si="0"/>
        <v>61.732791744428582</v>
      </c>
      <c r="Y53" s="39">
        <f t="shared" si="0"/>
        <v>15.768826943694778</v>
      </c>
      <c r="Z53" s="39">
        <f t="shared" si="0"/>
        <v>54.483729500644934</v>
      </c>
      <c r="AA53" s="39">
        <f t="shared" si="0"/>
        <v>15.287109805361732</v>
      </c>
      <c r="AB53" s="39">
        <f t="shared" si="0"/>
        <v>5.7088792914135142</v>
      </c>
      <c r="AC53" s="40">
        <f t="shared" si="0"/>
        <v>4.0411049237983603</v>
      </c>
      <c r="AD53" s="38">
        <f t="shared" si="0"/>
        <v>80.395173730992454</v>
      </c>
      <c r="AE53" s="39">
        <f t="shared" si="0"/>
        <v>36.755806310254172</v>
      </c>
      <c r="AF53" s="39">
        <f t="shared" si="0"/>
        <v>10.805747834595726</v>
      </c>
      <c r="AG53" s="39">
        <f t="shared" si="0"/>
        <v>4.8569335579810957</v>
      </c>
      <c r="AH53" s="39">
        <f t="shared" si="0"/>
        <v>80.695294334748112</v>
      </c>
      <c r="AI53" s="39">
        <f t="shared" si="0"/>
        <v>80.377032081714859</v>
      </c>
      <c r="AJ53" s="39">
        <f t="shared" si="0"/>
        <v>60.942609132321806</v>
      </c>
      <c r="AK53" s="40">
        <f t="shared" si="0"/>
        <v>15.896129527429546</v>
      </c>
      <c r="AL53" s="38">
        <f t="shared" si="0"/>
        <v>54.229411764705866</v>
      </c>
      <c r="AM53" s="39">
        <f t="shared" si="0"/>
        <v>15.073212279366457</v>
      </c>
      <c r="AN53" s="39">
        <f t="shared" si="0"/>
        <v>5.4837432038310574</v>
      </c>
      <c r="AO53" s="39">
        <f t="shared" si="0"/>
        <v>4.0375917981531311</v>
      </c>
      <c r="AP53" s="39">
        <f t="shared" si="0"/>
        <v>79.941860894618273</v>
      </c>
      <c r="AQ53" s="39">
        <f t="shared" si="0"/>
        <v>36.047000216590845</v>
      </c>
      <c r="AR53" s="39">
        <f t="shared" si="0"/>
        <v>10.535847417755422</v>
      </c>
      <c r="AS53" s="40">
        <f t="shared" si="0"/>
        <v>4.7519997064651056</v>
      </c>
      <c r="AT53" s="38">
        <f t="shared" si="0"/>
        <v>3.8167061827466728</v>
      </c>
      <c r="AU53" s="39">
        <f t="shared" si="0"/>
        <v>3.7627397260273963</v>
      </c>
      <c r="AV53" s="39">
        <f t="shared" si="0"/>
        <v>3.7677648697181803</v>
      </c>
      <c r="AW53" s="39">
        <f t="shared" si="0"/>
        <v>3.5995783504779899</v>
      </c>
      <c r="AX53" s="39">
        <f t="shared" si="0"/>
        <v>3.7847685742422588</v>
      </c>
      <c r="AY53" s="39">
        <f t="shared" si="0"/>
        <v>3.6970463829941069</v>
      </c>
      <c r="AZ53" s="39">
        <f t="shared" si="0"/>
        <v>3.6996444411861731</v>
      </c>
      <c r="BA53" s="40">
        <f t="shared" si="0"/>
        <v>3.6112454212454206</v>
      </c>
      <c r="BB53" s="38">
        <f t="shared" si="0"/>
        <v>3.8186114673017038</v>
      </c>
      <c r="BC53" s="39">
        <f t="shared" si="0"/>
        <v>3.7101443977335027</v>
      </c>
      <c r="BD53" s="39">
        <f t="shared" si="0"/>
        <v>3.6707392910707091</v>
      </c>
      <c r="BE53" s="39">
        <f t="shared" si="0"/>
        <v>3.5759328152049785</v>
      </c>
      <c r="BF53" s="39">
        <f t="shared" si="0"/>
        <v>3.6139279839151888</v>
      </c>
      <c r="BG53" s="39">
        <f t="shared" si="0"/>
        <v>3.5860852487634558</v>
      </c>
      <c r="BH53" s="39">
        <f t="shared" si="0"/>
        <v>3.6432570729355911</v>
      </c>
      <c r="BI53" s="40">
        <f t="shared" si="0"/>
        <v>3.4884123650565551</v>
      </c>
    </row>
    <row r="54" spans="1:61" ht="15" thickBot="1" x14ac:dyDescent="0.2">
      <c r="A54" s="34" t="s">
        <v>257</v>
      </c>
      <c r="B54" s="477"/>
      <c r="C54" s="478"/>
      <c r="D54" s="478"/>
      <c r="E54" s="479"/>
      <c r="F54" s="35">
        <f>F53-AVERAGE($B$53:$E$53)</f>
        <v>6.1307319307651564</v>
      </c>
      <c r="G54" s="36">
        <f t="shared" ref="G54:U54" si="1">G53-AVERAGE($B$53:$E$53)</f>
        <v>6.0075590954432947</v>
      </c>
      <c r="H54" s="36">
        <f t="shared" si="1"/>
        <v>5.5527509517576679</v>
      </c>
      <c r="I54" s="36">
        <f t="shared" si="1"/>
        <v>5.5020959649840897</v>
      </c>
      <c r="J54" s="36">
        <f t="shared" si="1"/>
        <v>11.657525517458861</v>
      </c>
      <c r="K54" s="36">
        <f t="shared" si="1"/>
        <v>11.426250960939491</v>
      </c>
      <c r="L54" s="36">
        <f t="shared" si="1"/>
        <v>11.195014322359489</v>
      </c>
      <c r="M54" s="36">
        <f t="shared" si="1"/>
        <v>11.01978914837542</v>
      </c>
      <c r="N54" s="36">
        <f t="shared" si="1"/>
        <v>20.757947521296252</v>
      </c>
      <c r="O54" s="36">
        <f t="shared" si="1"/>
        <v>20.350252623826893</v>
      </c>
      <c r="P54" s="36">
        <f t="shared" si="1"/>
        <v>20.489338457353401</v>
      </c>
      <c r="Q54" s="36">
        <f t="shared" si="1"/>
        <v>20.05356735148538</v>
      </c>
      <c r="R54" s="36">
        <f t="shared" si="1"/>
        <v>36.807564171758933</v>
      </c>
      <c r="S54" s="36">
        <f t="shared" si="1"/>
        <v>35.956425155910566</v>
      </c>
      <c r="T54" s="36">
        <f t="shared" si="1"/>
        <v>37.15524632288362</v>
      </c>
      <c r="U54" s="37">
        <f t="shared" si="1"/>
        <v>35.986087617365371</v>
      </c>
      <c r="V54" s="35">
        <f t="shared" ref="V54:BI54" si="2">V53-AVERAGE($B$53:$E$53)</f>
        <v>77.068793621381403</v>
      </c>
      <c r="W54" s="36">
        <f t="shared" si="2"/>
        <v>77.143507604296929</v>
      </c>
      <c r="X54" s="36">
        <f t="shared" si="2"/>
        <v>58.049149793588363</v>
      </c>
      <c r="Y54" s="36">
        <f t="shared" si="2"/>
        <v>12.085184992854561</v>
      </c>
      <c r="Z54" s="36">
        <f t="shared" si="2"/>
        <v>50.800087549804715</v>
      </c>
      <c r="AA54" s="36">
        <f t="shared" si="2"/>
        <v>11.603467854521515</v>
      </c>
      <c r="AB54" s="36">
        <f t="shared" si="2"/>
        <v>2.0252373405732977</v>
      </c>
      <c r="AC54" s="37">
        <f t="shared" si="2"/>
        <v>0.35746297295814378</v>
      </c>
      <c r="AD54" s="35">
        <f t="shared" si="2"/>
        <v>76.711531780152242</v>
      </c>
      <c r="AE54" s="36">
        <f t="shared" si="2"/>
        <v>33.072164359413954</v>
      </c>
      <c r="AF54" s="36">
        <f t="shared" si="2"/>
        <v>7.1221058837555091</v>
      </c>
      <c r="AG54" s="36">
        <f t="shared" si="2"/>
        <v>1.1732916071408792</v>
      </c>
      <c r="AH54" s="36">
        <f t="shared" si="2"/>
        <v>77.011652383907901</v>
      </c>
      <c r="AI54" s="36">
        <f t="shared" si="2"/>
        <v>76.693390130874647</v>
      </c>
      <c r="AJ54" s="36">
        <f t="shared" si="2"/>
        <v>57.258967181481587</v>
      </c>
      <c r="AK54" s="37">
        <f t="shared" si="2"/>
        <v>12.212487576589329</v>
      </c>
      <c r="AL54" s="35">
        <f t="shared" si="2"/>
        <v>50.545769813865647</v>
      </c>
      <c r="AM54" s="36">
        <f t="shared" si="2"/>
        <v>11.38957032852624</v>
      </c>
      <c r="AN54" s="36">
        <f t="shared" si="2"/>
        <v>1.8001012529908409</v>
      </c>
      <c r="AO54" s="36">
        <f t="shared" si="2"/>
        <v>0.35394984731291457</v>
      </c>
      <c r="AP54" s="36">
        <f t="shared" si="2"/>
        <v>76.258218943778061</v>
      </c>
      <c r="AQ54" s="36">
        <f t="shared" si="2"/>
        <v>32.363358265750627</v>
      </c>
      <c r="AR54" s="36">
        <f t="shared" si="2"/>
        <v>6.8522054669152048</v>
      </c>
      <c r="AS54" s="37">
        <f t="shared" si="2"/>
        <v>1.0683577556248891</v>
      </c>
      <c r="AT54" s="35">
        <f t="shared" si="2"/>
        <v>0.13306423190645633</v>
      </c>
      <c r="AU54" s="36">
        <f t="shared" si="2"/>
        <v>7.9097775187179753E-2</v>
      </c>
      <c r="AV54" s="36">
        <f t="shared" si="2"/>
        <v>8.4122918877963748E-2</v>
      </c>
      <c r="AW54" s="36">
        <f t="shared" si="2"/>
        <v>-8.4063600362226598E-2</v>
      </c>
      <c r="AX54" s="36">
        <f t="shared" si="2"/>
        <v>0.10112662340204226</v>
      </c>
      <c r="AY54" s="36">
        <f t="shared" si="2"/>
        <v>1.3404432153890422E-2</v>
      </c>
      <c r="AZ54" s="36">
        <f t="shared" si="2"/>
        <v>1.6002490345956577E-2</v>
      </c>
      <c r="BA54" s="37">
        <f t="shared" si="2"/>
        <v>-7.2396529594795922E-2</v>
      </c>
      <c r="BB54" s="35">
        <f t="shared" si="2"/>
        <v>0.13496951646148725</v>
      </c>
      <c r="BC54" s="36">
        <f t="shared" si="2"/>
        <v>2.650244689328618E-2</v>
      </c>
      <c r="BD54" s="36">
        <f t="shared" si="2"/>
        <v>-1.2902659769507441E-2</v>
      </c>
      <c r="BE54" s="36">
        <f t="shared" si="2"/>
        <v>-0.10770913563523798</v>
      </c>
      <c r="BF54" s="36">
        <f t="shared" si="2"/>
        <v>-6.9713966925027737E-2</v>
      </c>
      <c r="BG54" s="36">
        <f t="shared" si="2"/>
        <v>-9.7556702076760704E-2</v>
      </c>
      <c r="BH54" s="36">
        <f t="shared" si="2"/>
        <v>-4.0384877904625416E-2</v>
      </c>
      <c r="BI54" s="37">
        <f t="shared" si="2"/>
        <v>-0.19522958578366145</v>
      </c>
    </row>
    <row r="63" spans="1:61" x14ac:dyDescent="0.15">
      <c r="AN63" s="11"/>
    </row>
    <row r="64" spans="1:61" x14ac:dyDescent="0.15">
      <c r="AN64" s="11"/>
    </row>
  </sheetData>
  <sheetProtection password="BD4D" sheet="1" objects="1" scenarios="1"/>
  <mergeCells count="18">
    <mergeCell ref="B54:E54"/>
    <mergeCell ref="A4:A6"/>
    <mergeCell ref="B4:E5"/>
    <mergeCell ref="F4:U4"/>
    <mergeCell ref="F5:I5"/>
    <mergeCell ref="J5:M5"/>
    <mergeCell ref="N5:Q5"/>
    <mergeCell ref="R5:U5"/>
    <mergeCell ref="AT4:AW4"/>
    <mergeCell ref="AX4:BA4"/>
    <mergeCell ref="BB4:BE4"/>
    <mergeCell ref="BF4:BI4"/>
    <mergeCell ref="V4:Y4"/>
    <mergeCell ref="Z4:AC4"/>
    <mergeCell ref="AD4:AG4"/>
    <mergeCell ref="AH4:AK4"/>
    <mergeCell ref="AL4:AO4"/>
    <mergeCell ref="AP4:AS4"/>
  </mergeCells>
  <phoneticPr fontId="4"/>
  <pageMargins left="0.7" right="0.7" top="0.75" bottom="0.75" header="0.51200000000000001" footer="0.5120000000000000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 enableFormatConditionsCalculation="0"/>
  <dimension ref="A1:M76"/>
  <sheetViews>
    <sheetView workbookViewId="0">
      <selection activeCell="G27" sqref="G27"/>
    </sheetView>
  </sheetViews>
  <sheetFormatPr baseColWidth="12" defaultColWidth="9" defaultRowHeight="14" x14ac:dyDescent="0.15"/>
  <cols>
    <col min="1" max="1" width="10.6640625" style="1" customWidth="1"/>
    <col min="2" max="2" width="10.6640625" style="1" bestFit="1" customWidth="1"/>
    <col min="3" max="4" width="9.5" style="1" customWidth="1"/>
    <col min="5" max="6" width="9.6640625" style="1" bestFit="1" customWidth="1"/>
    <col min="7" max="7" width="9.5" style="1" customWidth="1"/>
    <col min="8" max="8" width="11" style="1" bestFit="1" customWidth="1"/>
    <col min="9" max="9" width="9.1640625" style="1" bestFit="1" customWidth="1"/>
    <col min="10" max="11" width="9" style="1"/>
    <col min="12" max="12" width="15.33203125" style="1" bestFit="1" customWidth="1"/>
    <col min="13" max="13" width="16.6640625" style="1" bestFit="1" customWidth="1"/>
    <col min="14" max="14" width="10" style="1" bestFit="1" customWidth="1"/>
    <col min="15" max="15" width="8.6640625" style="1" customWidth="1"/>
    <col min="16" max="16384" width="9" style="1"/>
  </cols>
  <sheetData>
    <row r="1" spans="1:11" ht="18" x14ac:dyDescent="0.15">
      <c r="A1" s="2" t="s">
        <v>24</v>
      </c>
    </row>
    <row r="3" spans="1:11" ht="15" thickBot="1" x14ac:dyDescent="0.2">
      <c r="A3" s="62" t="s">
        <v>78</v>
      </c>
      <c r="B3" s="5"/>
      <c r="C3" s="5"/>
      <c r="D3" s="5"/>
      <c r="E3" s="5"/>
      <c r="F3" s="5"/>
      <c r="G3" s="5"/>
      <c r="H3" s="5"/>
      <c r="I3" s="5"/>
      <c r="J3" s="5"/>
      <c r="K3" s="5"/>
    </row>
    <row r="4" spans="1:11" ht="15" thickBot="1" x14ac:dyDescent="0.2">
      <c r="A4" s="69" t="s">
        <v>84</v>
      </c>
      <c r="B4" s="397" t="s">
        <v>48</v>
      </c>
      <c r="C4" s="397"/>
      <c r="D4" s="397"/>
      <c r="E4" s="397"/>
      <c r="F4" s="66" t="s">
        <v>79</v>
      </c>
      <c r="G4" s="67" t="s">
        <v>80</v>
      </c>
      <c r="H4" s="68" t="s">
        <v>81</v>
      </c>
      <c r="I4" s="82"/>
      <c r="J4" s="5"/>
      <c r="K4" s="5"/>
    </row>
    <row r="5" spans="1:11" x14ac:dyDescent="0.15">
      <c r="A5" s="58">
        <f>ROUND('1. 実験内容を入力するシート'!D33,2)</f>
        <v>6.24</v>
      </c>
      <c r="B5" s="51">
        <f>'データ処理シート No. 2'!F54</f>
        <v>6.1307319307651564</v>
      </c>
      <c r="C5" s="51">
        <f>'データ処理シート No. 2'!G54</f>
        <v>6.0075590954432947</v>
      </c>
      <c r="D5" s="51">
        <f>'データ処理シート No. 2'!H54</f>
        <v>5.5527509517576679</v>
      </c>
      <c r="E5" s="51">
        <f>'データ処理シート No. 2'!I54</f>
        <v>5.5020959649840897</v>
      </c>
      <c r="F5" s="60">
        <f>AVERAGE(B5:E5)</f>
        <v>5.7982844857375522</v>
      </c>
      <c r="G5" s="52">
        <f>STDEV(B5:E5)</f>
        <v>0.31745420777788202</v>
      </c>
      <c r="H5" s="53">
        <f>G5/F5</f>
        <v>5.474967786743587E-2</v>
      </c>
      <c r="I5" s="81"/>
      <c r="J5" s="5"/>
      <c r="K5" s="5"/>
    </row>
    <row r="6" spans="1:11" x14ac:dyDescent="0.15">
      <c r="A6" s="58">
        <f>ROUND('1. 実験内容を入力するシート'!C33,2)</f>
        <v>12.49</v>
      </c>
      <c r="B6" s="51">
        <f>'データ処理シート No. 2'!J54</f>
        <v>11.657525517458861</v>
      </c>
      <c r="C6" s="51">
        <f>'データ処理シート No. 2'!K54</f>
        <v>11.426250960939491</v>
      </c>
      <c r="D6" s="51">
        <f>'データ処理シート No. 2'!L54</f>
        <v>11.195014322359489</v>
      </c>
      <c r="E6" s="51">
        <f>'データ処理シート No. 2'!M54</f>
        <v>11.01978914837542</v>
      </c>
      <c r="F6" s="60">
        <f>AVERAGE(B6:E6)</f>
        <v>11.324644987283314</v>
      </c>
      <c r="G6" s="52">
        <f>STDEV(B6:E6)</f>
        <v>0.27741329760089134</v>
      </c>
      <c r="H6" s="53">
        <f>G6/F6</f>
        <v>2.4496423323857364E-2</v>
      </c>
      <c r="I6" s="81"/>
      <c r="J6" s="5"/>
      <c r="K6" s="5"/>
    </row>
    <row r="7" spans="1:11" x14ac:dyDescent="0.15">
      <c r="A7" s="58">
        <f>ROUND('1. 実験内容を入力するシート'!B33,2)</f>
        <v>24.97</v>
      </c>
      <c r="B7" s="51">
        <f>'データ処理シート No. 2'!N54</f>
        <v>20.757947521296252</v>
      </c>
      <c r="C7" s="51">
        <f>'データ処理シート No. 2'!O54</f>
        <v>20.350252623826893</v>
      </c>
      <c r="D7" s="51">
        <f>'データ処理シート No. 2'!P54</f>
        <v>20.489338457353401</v>
      </c>
      <c r="E7" s="51">
        <f>'データ処理シート No. 2'!Q54</f>
        <v>20.05356735148538</v>
      </c>
      <c r="F7" s="60">
        <f>AVERAGE(B7:E7)</f>
        <v>20.412776488490483</v>
      </c>
      <c r="G7" s="52">
        <f>STDEV(B7:E7)</f>
        <v>0.2932264282795744</v>
      </c>
      <c r="H7" s="53">
        <f>G7/F7</f>
        <v>1.4364847841493139E-2</v>
      </c>
      <c r="I7" s="81"/>
      <c r="J7" s="5"/>
      <c r="K7" s="5"/>
    </row>
    <row r="8" spans="1:11" ht="15" thickBot="1" x14ac:dyDescent="0.2">
      <c r="A8" s="59">
        <f>ROUND('1. 実験内容を入力するシート'!A33,2)</f>
        <v>49.94</v>
      </c>
      <c r="B8" s="55">
        <f>'データ処理シート No. 2'!R54</f>
        <v>36.807564171758933</v>
      </c>
      <c r="C8" s="55">
        <f>'データ処理シート No. 2'!S54</f>
        <v>35.956425155910566</v>
      </c>
      <c r="D8" s="55">
        <f>'データ処理シート No. 2'!T54</f>
        <v>37.15524632288362</v>
      </c>
      <c r="E8" s="55">
        <f>'データ処理シート No. 2'!U54</f>
        <v>35.986087617365371</v>
      </c>
      <c r="F8" s="61">
        <f>AVERAGE(B8:E8)</f>
        <v>36.476330816979619</v>
      </c>
      <c r="G8" s="56">
        <f>STDEV(B8:E8)</f>
        <v>0.600356030661504</v>
      </c>
      <c r="H8" s="57">
        <f>G8/F8</f>
        <v>1.6458783469033574E-2</v>
      </c>
      <c r="I8" s="81"/>
      <c r="J8" s="5"/>
      <c r="K8" s="5"/>
    </row>
    <row r="9" spans="1:11" x14ac:dyDescent="0.15">
      <c r="A9" s="5"/>
      <c r="B9" s="5"/>
      <c r="C9" s="5"/>
      <c r="D9" s="5"/>
      <c r="E9" s="5"/>
      <c r="F9" s="5"/>
      <c r="G9" s="5"/>
      <c r="H9" s="5"/>
      <c r="I9" s="5"/>
      <c r="J9" s="5"/>
      <c r="K9" s="5"/>
    </row>
    <row r="10" spans="1:11" x14ac:dyDescent="0.15">
      <c r="A10" s="157" t="s">
        <v>46</v>
      </c>
      <c r="B10" s="157" t="s">
        <v>47</v>
      </c>
      <c r="C10" s="157"/>
      <c r="D10" s="5"/>
      <c r="E10" s="5"/>
      <c r="F10" s="5"/>
      <c r="G10" s="5"/>
      <c r="H10" s="5"/>
      <c r="I10" s="5"/>
      <c r="J10" s="5"/>
      <c r="K10" s="5"/>
    </row>
    <row r="11" spans="1:11" x14ac:dyDescent="0.15">
      <c r="A11" s="341">
        <f>LOG(A5)</f>
        <v>0.795184589682424</v>
      </c>
      <c r="B11" s="342">
        <f>LOG(F5)</f>
        <v>0.76329951966937881</v>
      </c>
      <c r="C11" s="342"/>
      <c r="D11" s="342"/>
      <c r="E11" s="342"/>
      <c r="F11" s="343"/>
      <c r="G11" s="5"/>
      <c r="H11" s="5"/>
      <c r="I11" s="5"/>
      <c r="J11" s="5"/>
    </row>
    <row r="12" spans="1:11" x14ac:dyDescent="0.15">
      <c r="A12" s="341">
        <f>LOG(A6)</f>
        <v>1.0965624383741355</v>
      </c>
      <c r="B12" s="342">
        <f>LOG(F6)</f>
        <v>1.0540245963378048</v>
      </c>
      <c r="C12" s="342"/>
      <c r="D12" s="342"/>
      <c r="E12" s="342"/>
      <c r="F12" s="343"/>
      <c r="G12" s="5"/>
      <c r="H12" s="5"/>
      <c r="I12" s="5"/>
      <c r="J12" s="5"/>
    </row>
    <row r="13" spans="1:11" x14ac:dyDescent="0.15">
      <c r="A13" s="341">
        <f>LOG(A7)</f>
        <v>1.3974185423513477</v>
      </c>
      <c r="B13" s="342">
        <f>LOG(F7)</f>
        <v>1.3099020802487054</v>
      </c>
      <c r="C13" s="342"/>
      <c r="D13" s="342"/>
      <c r="E13" s="342"/>
      <c r="F13" s="343"/>
      <c r="G13" s="5"/>
      <c r="H13" s="5"/>
      <c r="I13" s="5"/>
      <c r="J13" s="5"/>
    </row>
    <row r="14" spans="1:11" x14ac:dyDescent="0.15">
      <c r="A14" s="341">
        <f>LOG(A8)</f>
        <v>1.6984485380153289</v>
      </c>
      <c r="B14" s="342">
        <f>LOG(F8)</f>
        <v>1.5620111458273718</v>
      </c>
      <c r="C14" s="342"/>
      <c r="D14" s="342"/>
      <c r="E14" s="342"/>
      <c r="F14" s="343"/>
      <c r="G14" s="5"/>
      <c r="H14" s="5"/>
      <c r="I14" s="5"/>
      <c r="J14" s="5"/>
    </row>
    <row r="15" spans="1:11" x14ac:dyDescent="0.15">
      <c r="D15" s="5"/>
      <c r="E15" s="5"/>
      <c r="F15" s="5"/>
      <c r="G15" s="5"/>
      <c r="H15" s="5"/>
      <c r="I15" s="5"/>
      <c r="J15" s="5"/>
      <c r="K15" s="5"/>
    </row>
    <row r="16" spans="1:11" x14ac:dyDescent="0.15">
      <c r="A16" s="5" t="s">
        <v>86</v>
      </c>
      <c r="B16" s="5"/>
      <c r="C16" s="5"/>
      <c r="D16" s="5"/>
      <c r="E16" s="5"/>
      <c r="F16" s="5"/>
      <c r="G16" s="5"/>
      <c r="H16" s="5"/>
      <c r="I16" s="5"/>
      <c r="J16" s="5"/>
      <c r="K16" s="5"/>
    </row>
    <row r="17" spans="1:13" x14ac:dyDescent="0.15">
      <c r="A17" s="62" t="s">
        <v>262</v>
      </c>
      <c r="B17" s="5"/>
      <c r="C17" s="5"/>
      <c r="D17" s="5"/>
      <c r="E17" s="5"/>
      <c r="F17" s="5"/>
      <c r="G17" s="5"/>
      <c r="H17" s="5"/>
      <c r="I17" s="5"/>
      <c r="J17" s="5"/>
      <c r="K17" s="5"/>
    </row>
    <row r="18" spans="1:13" x14ac:dyDescent="0.15">
      <c r="B18" s="5"/>
      <c r="C18" s="5"/>
      <c r="D18" s="5"/>
      <c r="E18" s="5"/>
      <c r="F18" s="5"/>
      <c r="G18" s="5"/>
      <c r="H18" s="5"/>
      <c r="I18" s="5"/>
      <c r="J18" s="5"/>
      <c r="K18" s="5"/>
      <c r="M18" s="156"/>
    </row>
    <row r="19" spans="1:13" x14ac:dyDescent="0.15">
      <c r="A19" s="65" t="s">
        <v>49</v>
      </c>
      <c r="B19" s="70">
        <f>INDEX(LINEST(B11:B14,A11:A14),1,1)</f>
        <v>0.8808872968492043</v>
      </c>
      <c r="C19" s="5"/>
      <c r="D19" s="5"/>
      <c r="E19" s="5"/>
      <c r="F19" s="5"/>
      <c r="G19" s="5"/>
      <c r="H19" s="5"/>
      <c r="I19" s="5"/>
      <c r="J19" s="5"/>
      <c r="K19" s="5"/>
    </row>
    <row r="20" spans="1:13" x14ac:dyDescent="0.15">
      <c r="A20" s="65" t="s">
        <v>45</v>
      </c>
      <c r="B20" s="70">
        <f>10^(INDEX(LINEST(B11:B14,A11:A14),1,2))</f>
        <v>1.1855717930751437</v>
      </c>
      <c r="C20" s="5"/>
      <c r="D20" s="5"/>
      <c r="E20" s="5"/>
      <c r="F20" s="5"/>
      <c r="G20" s="5"/>
      <c r="H20" s="5"/>
      <c r="I20" s="5"/>
      <c r="J20" s="5"/>
      <c r="K20" s="5"/>
    </row>
    <row r="21" spans="1:13" ht="15" x14ac:dyDescent="0.15">
      <c r="A21" s="65" t="s">
        <v>132</v>
      </c>
      <c r="B21" s="158">
        <f>INDEX(LINEST(B11:B14,A11:A14,TRUE,TRUE),3,1)</f>
        <v>0.99882607129994661</v>
      </c>
      <c r="C21" s="5"/>
      <c r="D21" s="5"/>
      <c r="E21" s="5"/>
      <c r="F21" s="5"/>
      <c r="G21" s="5"/>
      <c r="H21" s="5"/>
      <c r="I21" s="5"/>
      <c r="J21" s="5"/>
      <c r="K21" s="5"/>
    </row>
    <row r="22" spans="1:13" x14ac:dyDescent="0.15">
      <c r="C22" s="5"/>
      <c r="D22" s="5"/>
      <c r="E22" s="5"/>
      <c r="F22" s="5"/>
      <c r="G22" s="5"/>
      <c r="H22" s="5"/>
      <c r="I22" s="5"/>
      <c r="J22" s="5"/>
      <c r="K22" s="5"/>
    </row>
    <row r="23" spans="1:13" x14ac:dyDescent="0.15">
      <c r="C23" s="71"/>
    </row>
    <row r="25" spans="1:13" ht="15" thickBot="1" x14ac:dyDescent="0.2">
      <c r="A25" s="44" t="s">
        <v>10</v>
      </c>
    </row>
    <row r="26" spans="1:13" ht="41" customHeight="1" thickBot="1" x14ac:dyDescent="0.2">
      <c r="A26" s="494" t="s">
        <v>43</v>
      </c>
      <c r="B26" s="495"/>
      <c r="C26" s="495"/>
      <c r="D26" s="496"/>
      <c r="E26" s="104" t="s">
        <v>4</v>
      </c>
      <c r="F26" s="108" t="s">
        <v>39</v>
      </c>
      <c r="G26" s="107" t="s">
        <v>40</v>
      </c>
      <c r="H26" s="77" t="s">
        <v>51</v>
      </c>
      <c r="I26" s="483" t="s">
        <v>50</v>
      </c>
      <c r="J26" s="484"/>
      <c r="K26" s="276" t="s">
        <v>16</v>
      </c>
    </row>
    <row r="27" spans="1:13" ht="14.25" customHeight="1" x14ac:dyDescent="0.15">
      <c r="A27" s="485" t="str">
        <f>'1. 実験内容を入力するシート'!A16</f>
        <v>フェルラ酸</v>
      </c>
      <c r="B27" s="486"/>
      <c r="C27" s="486"/>
      <c r="D27" s="487"/>
      <c r="E27" s="286">
        <f>'1. 実験内容を入力するシート'!B16</f>
        <v>10</v>
      </c>
      <c r="F27" s="278">
        <f>'データ処理シート No. 2'!V54</f>
        <v>77.068793621381403</v>
      </c>
      <c r="G27" s="279">
        <f>POWER(F27/$B$20,1/$B$19)</f>
        <v>114.31312350668217</v>
      </c>
      <c r="H27" s="79">
        <f>G27*E27</f>
        <v>1143.1312350668218</v>
      </c>
      <c r="I27" s="280" t="str">
        <f>IF(F27&gt;$F$8,"High",IF(F27&lt;$F$5,"Low","OK"))</f>
        <v>High</v>
      </c>
      <c r="J27" s="281" t="str">
        <f>IF(I27="OK",IF(I27="OK","OK","NG"),"NG")</f>
        <v>NG</v>
      </c>
      <c r="K27" s="282" t="str">
        <f>IF(J27="OK",H27,"")</f>
        <v/>
      </c>
    </row>
    <row r="28" spans="1:13" ht="14.25" customHeight="1" x14ac:dyDescent="0.15">
      <c r="A28" s="488"/>
      <c r="B28" s="489"/>
      <c r="C28" s="489"/>
      <c r="D28" s="490"/>
      <c r="E28" s="287">
        <f>'1. 実験内容を入力するシート'!C16</f>
        <v>50</v>
      </c>
      <c r="F28" s="74">
        <f>'データ処理シート No. 2'!W54</f>
        <v>77.143507604296929</v>
      </c>
      <c r="G28" s="75">
        <f>POWER(F28/$B$20,1/$B$19)</f>
        <v>114.43893708913049</v>
      </c>
      <c r="H28" s="74">
        <f>G28*E28</f>
        <v>5721.9468544565243</v>
      </c>
      <c r="I28" s="80" t="str">
        <f>IF(F28&gt;$F$8,"High",IF(F28&lt;$F$5,"Low","OK"))</f>
        <v>High</v>
      </c>
      <c r="J28" s="283" t="str">
        <f>IF(I28="OK",IF(I28="OK","OK","NG"),"NG")</f>
        <v>NG</v>
      </c>
      <c r="K28" s="277" t="str">
        <f>IF(J28="OK",H28,"")</f>
        <v/>
      </c>
    </row>
    <row r="29" spans="1:13" ht="14.25" customHeight="1" x14ac:dyDescent="0.15">
      <c r="A29" s="488"/>
      <c r="B29" s="489"/>
      <c r="C29" s="489"/>
      <c r="D29" s="490"/>
      <c r="E29" s="287">
        <f>'1. 実験内容を入力するシート'!D16</f>
        <v>250</v>
      </c>
      <c r="F29" s="106">
        <f>'データ処理シート No. 2'!X54</f>
        <v>58.049149793588363</v>
      </c>
      <c r="G29" s="75">
        <f>POWER(F29/$B$20,1/$B$19)</f>
        <v>82.864835817512983</v>
      </c>
      <c r="H29" s="74">
        <f>G29*E29</f>
        <v>20716.208954378246</v>
      </c>
      <c r="I29" s="80" t="str">
        <f>IF(F29&gt;$F$8,"High",IF(F29&lt;$F$5,"Low","OK"))</f>
        <v>High</v>
      </c>
      <c r="J29" s="283" t="str">
        <f>IF(I29="OK",IF(I29="OK","OK","NG"),"NG")</f>
        <v>NG</v>
      </c>
      <c r="K29" s="277" t="str">
        <f>IF(J29="OK",H29,"")</f>
        <v/>
      </c>
    </row>
    <row r="30" spans="1:13" ht="14.25" customHeight="1" thickBot="1" x14ac:dyDescent="0.2">
      <c r="A30" s="488"/>
      <c r="B30" s="489"/>
      <c r="C30" s="489"/>
      <c r="D30" s="490"/>
      <c r="E30" s="288">
        <f>'1. 実験内容を入力するシート'!E16</f>
        <v>1250</v>
      </c>
      <c r="F30" s="105">
        <f>'データ処理シート No. 2'!Y54</f>
        <v>12.085184992854561</v>
      </c>
      <c r="G30" s="275">
        <f>POWER(F30/$B$20,1/$B$19)</f>
        <v>13.953083950227025</v>
      </c>
      <c r="H30" s="76">
        <f>G30*E30</f>
        <v>17441.354937783781</v>
      </c>
      <c r="I30" s="217" t="str">
        <f>IF(F30&gt;$F$8,"High",IF(F30&lt;$F$5,"Low","OK"))</f>
        <v>OK</v>
      </c>
      <c r="J30" s="284" t="str">
        <f>IF(I30="OK",IF(I30="OK","OK","NG"),"NG")</f>
        <v>OK</v>
      </c>
      <c r="K30" s="285">
        <f>IF(J30="OK",H30,"")</f>
        <v>17441.354937783781</v>
      </c>
    </row>
    <row r="31" spans="1:13" ht="15" thickBot="1" x14ac:dyDescent="0.2">
      <c r="A31" s="491"/>
      <c r="B31" s="492"/>
      <c r="C31" s="492"/>
      <c r="D31" s="493"/>
      <c r="E31" s="289"/>
      <c r="F31" s="92"/>
      <c r="G31" s="181"/>
      <c r="H31" s="181"/>
      <c r="I31" s="290"/>
      <c r="J31" s="291" t="s">
        <v>52</v>
      </c>
      <c r="K31" s="109">
        <f>AVERAGE(K27:K30)</f>
        <v>17441.354937783781</v>
      </c>
    </row>
    <row r="32" spans="1:13" x14ac:dyDescent="0.15">
      <c r="A32" s="485" t="str">
        <f>'1. 実験内容を入力するシート'!A17</f>
        <v>キュウリ</v>
      </c>
      <c r="B32" s="486"/>
      <c r="C32" s="486"/>
      <c r="D32" s="487"/>
      <c r="E32" s="286">
        <f>'1. 実験内容を入力するシート'!B17</f>
        <v>10</v>
      </c>
      <c r="F32" s="278">
        <f>'データ処理シート No. 2'!Z54</f>
        <v>50.800087549804715</v>
      </c>
      <c r="G32" s="279">
        <f>POWER(F32/$B$20,1/$B$19)</f>
        <v>71.220569992196033</v>
      </c>
      <c r="H32" s="79">
        <f>G32*E32</f>
        <v>712.20569992196033</v>
      </c>
      <c r="I32" s="280" t="str">
        <f>IF(F32&gt;$F$8,"High",IF(F32&lt;$F$5,"Low","OK"))</f>
        <v>High</v>
      </c>
      <c r="J32" s="281" t="str">
        <f>IF(I32="OK",IF(I32="OK","OK","NG"),"NG")</f>
        <v>NG</v>
      </c>
      <c r="K32" s="282" t="str">
        <f>IF(J32="OK",H32,"")</f>
        <v/>
      </c>
    </row>
    <row r="33" spans="1:11" x14ac:dyDescent="0.15">
      <c r="A33" s="488"/>
      <c r="B33" s="489"/>
      <c r="C33" s="489"/>
      <c r="D33" s="490"/>
      <c r="E33" s="287">
        <f>'1. 実験内容を入力するシート'!C17</f>
        <v>50</v>
      </c>
      <c r="F33" s="74">
        <f>'データ処理シート No. 2'!AA54</f>
        <v>11.603467854521515</v>
      </c>
      <c r="G33" s="75">
        <f>POWER(F33/$B$20,1/$B$19)</f>
        <v>13.323428533723781</v>
      </c>
      <c r="H33" s="74">
        <f>G33*E33</f>
        <v>666.17142668618908</v>
      </c>
      <c r="I33" s="80" t="str">
        <f>IF(F33&gt;$F$8,"High",IF(F33&lt;$F$5,"Low","OK"))</f>
        <v>OK</v>
      </c>
      <c r="J33" s="283" t="str">
        <f>IF(I33="OK",IF(I33="OK","OK","NG"),"NG")</f>
        <v>OK</v>
      </c>
      <c r="K33" s="277">
        <f>IF(J33="OK",H33,"")</f>
        <v>666.17142668618908</v>
      </c>
    </row>
    <row r="34" spans="1:11" x14ac:dyDescent="0.15">
      <c r="A34" s="488"/>
      <c r="B34" s="489"/>
      <c r="C34" s="489"/>
      <c r="D34" s="490"/>
      <c r="E34" s="287">
        <f>'1. 実験内容を入力するシート'!D17</f>
        <v>250</v>
      </c>
      <c r="F34" s="106">
        <f>'データ処理シート No. 2'!AB54</f>
        <v>2.0252373405732977</v>
      </c>
      <c r="G34" s="75">
        <f>POWER(F34/$B$20,1/$B$19)</f>
        <v>1.8365086839754319</v>
      </c>
      <c r="H34" s="74">
        <f>G34*E34</f>
        <v>459.12717099385799</v>
      </c>
      <c r="I34" s="80" t="str">
        <f>IF(F34&gt;$F$8,"High",IF(F34&lt;$F$5,"Low","OK"))</f>
        <v>Low</v>
      </c>
      <c r="J34" s="283" t="str">
        <f>IF(I34="OK",IF(I34="OK","OK","NG"),"NG")</f>
        <v>NG</v>
      </c>
      <c r="K34" s="277" t="str">
        <f>IF(J34="OK",H34,"")</f>
        <v/>
      </c>
    </row>
    <row r="35" spans="1:11" ht="15" thickBot="1" x14ac:dyDescent="0.2">
      <c r="A35" s="488"/>
      <c r="B35" s="489"/>
      <c r="C35" s="489"/>
      <c r="D35" s="490"/>
      <c r="E35" s="288">
        <f>'1. 実験内容を入力するシート'!E17</f>
        <v>1250</v>
      </c>
      <c r="F35" s="105">
        <f>'データ処理シート No. 2'!AC54</f>
        <v>0.35746297295814378</v>
      </c>
      <c r="G35" s="275">
        <f>POWER(F35/$B$20,1/$B$19)</f>
        <v>0.25638646990143282</v>
      </c>
      <c r="H35" s="76">
        <f>G35*E35</f>
        <v>320.48308737679105</v>
      </c>
      <c r="I35" s="217" t="str">
        <f>IF(F35&gt;$F$8,"High",IF(F35&lt;$F$5,"Low","OK"))</f>
        <v>Low</v>
      </c>
      <c r="J35" s="284" t="str">
        <f>IF(I35="OK",IF(I35="OK","OK","NG"),"NG")</f>
        <v>NG</v>
      </c>
      <c r="K35" s="285" t="str">
        <f>IF(J35="OK",H35,"")</f>
        <v/>
      </c>
    </row>
    <row r="36" spans="1:11" ht="15" thickBot="1" x14ac:dyDescent="0.2">
      <c r="A36" s="491"/>
      <c r="B36" s="492"/>
      <c r="C36" s="492"/>
      <c r="D36" s="493"/>
      <c r="E36" s="289"/>
      <c r="F36" s="92"/>
      <c r="G36" s="181"/>
      <c r="H36" s="181"/>
      <c r="I36" s="290"/>
      <c r="J36" s="291" t="s">
        <v>52</v>
      </c>
      <c r="K36" s="109">
        <f>AVERAGE(K32:K35)</f>
        <v>666.17142668618908</v>
      </c>
    </row>
    <row r="37" spans="1:11" x14ac:dyDescent="0.15">
      <c r="A37" s="485" t="str">
        <f>'1. 実験内容を入力するシート'!A18</f>
        <v>レタス</v>
      </c>
      <c r="B37" s="486"/>
      <c r="C37" s="486"/>
      <c r="D37" s="487"/>
      <c r="E37" s="286">
        <f>'1. 実験内容を入力するシート'!B18</f>
        <v>10</v>
      </c>
      <c r="F37" s="278">
        <f>'データ処理シート No. 2'!AD54</f>
        <v>76.711531780152242</v>
      </c>
      <c r="G37" s="279">
        <f>POWER(F37/$B$20,1/$B$19)</f>
        <v>113.71174555863985</v>
      </c>
      <c r="H37" s="79">
        <f>G37*E37</f>
        <v>1137.1174555863986</v>
      </c>
      <c r="I37" s="280" t="str">
        <f>IF(F37&gt;$F$8,"High",IF(F37&lt;$F$5,"Low","OK"))</f>
        <v>High</v>
      </c>
      <c r="J37" s="281" t="str">
        <f>IF(I37="OK",IF(I37="OK","OK","NG"),"NG")</f>
        <v>NG</v>
      </c>
      <c r="K37" s="282" t="str">
        <f>IF(J37="OK",H37,"")</f>
        <v/>
      </c>
    </row>
    <row r="38" spans="1:11" x14ac:dyDescent="0.15">
      <c r="A38" s="488"/>
      <c r="B38" s="489"/>
      <c r="C38" s="489"/>
      <c r="D38" s="490"/>
      <c r="E38" s="287">
        <f>'1. 実験内容を入力するシート'!C18</f>
        <v>50</v>
      </c>
      <c r="F38" s="74">
        <f>'データ処理シート No. 2'!AE54</f>
        <v>33.072164359413954</v>
      </c>
      <c r="G38" s="75">
        <f>POWER(F38/$B$20,1/$B$19)</f>
        <v>43.752062456609117</v>
      </c>
      <c r="H38" s="74">
        <f>G38*E38</f>
        <v>2187.603122830456</v>
      </c>
      <c r="I38" s="80" t="str">
        <f>IF(F38&gt;$F$8,"High",IF(F38&lt;$F$5,"Low","OK"))</f>
        <v>OK</v>
      </c>
      <c r="J38" s="283" t="str">
        <f>IF(I38="OK",IF(I38="OK","OK","NG"),"NG")</f>
        <v>OK</v>
      </c>
      <c r="K38" s="277">
        <f>IF(J38="OK",H38,"")</f>
        <v>2187.603122830456</v>
      </c>
    </row>
    <row r="39" spans="1:11" x14ac:dyDescent="0.15">
      <c r="A39" s="488"/>
      <c r="B39" s="489"/>
      <c r="C39" s="489"/>
      <c r="D39" s="490"/>
      <c r="E39" s="287">
        <f>'1. 実験内容を入力するシート'!D18</f>
        <v>250</v>
      </c>
      <c r="F39" s="106">
        <f>'データ処理シート No. 2'!AF54</f>
        <v>7.1221058837555091</v>
      </c>
      <c r="G39" s="75">
        <f>POWER(F39/$B$20,1/$B$19)</f>
        <v>7.655489742876445</v>
      </c>
      <c r="H39" s="74">
        <f>G39*E39</f>
        <v>1913.8724357191113</v>
      </c>
      <c r="I39" s="80" t="str">
        <f>IF(F39&gt;$F$8,"High",IF(F39&lt;$F$5,"Low","OK"))</f>
        <v>OK</v>
      </c>
      <c r="J39" s="283" t="str">
        <f>IF(I39="OK",IF(I39="OK","OK","NG"),"NG")</f>
        <v>OK</v>
      </c>
      <c r="K39" s="277">
        <f>IF(J39="OK",H39,"")</f>
        <v>1913.8724357191113</v>
      </c>
    </row>
    <row r="40" spans="1:11" ht="15" thickBot="1" x14ac:dyDescent="0.2">
      <c r="A40" s="488"/>
      <c r="B40" s="489"/>
      <c r="C40" s="489"/>
      <c r="D40" s="490"/>
      <c r="E40" s="288">
        <f>'1. 実験内容を入力するシート'!E18</f>
        <v>1250</v>
      </c>
      <c r="F40" s="105">
        <f>'データ処理シート No. 2'!AG54</f>
        <v>1.1732916071408792</v>
      </c>
      <c r="G40" s="275">
        <f>POWER(F40/$B$20,1/$B$19)</f>
        <v>0.98824962895491941</v>
      </c>
      <c r="H40" s="76">
        <f>G40*E40</f>
        <v>1235.3120361936492</v>
      </c>
      <c r="I40" s="217" t="str">
        <f>IF(F40&gt;$F$8,"High",IF(F40&lt;$F$5,"Low","OK"))</f>
        <v>Low</v>
      </c>
      <c r="J40" s="284" t="str">
        <f>IF(I40="OK",IF(I40="OK","OK","NG"),"NG")</f>
        <v>NG</v>
      </c>
      <c r="K40" s="285" t="str">
        <f>IF(J40="OK",H40,"")</f>
        <v/>
      </c>
    </row>
    <row r="41" spans="1:11" ht="15" thickBot="1" x14ac:dyDescent="0.2">
      <c r="A41" s="491"/>
      <c r="B41" s="492"/>
      <c r="C41" s="492"/>
      <c r="D41" s="493"/>
      <c r="E41" s="289"/>
      <c r="F41" s="92"/>
      <c r="G41" s="181"/>
      <c r="H41" s="181"/>
      <c r="I41" s="290"/>
      <c r="J41" s="291" t="s">
        <v>52</v>
      </c>
      <c r="K41" s="109">
        <f>AVERAGE(K37:K40)</f>
        <v>2050.7377792747839</v>
      </c>
    </row>
    <row r="42" spans="1:11" x14ac:dyDescent="0.15">
      <c r="A42" s="485">
        <f>'1. 実験内容を入力するシート'!A19</f>
        <v>0</v>
      </c>
      <c r="B42" s="486"/>
      <c r="C42" s="486"/>
      <c r="D42" s="487"/>
      <c r="E42" s="286">
        <f>'1. 実験内容を入力するシート'!B19</f>
        <v>10</v>
      </c>
      <c r="F42" s="278">
        <f>'データ処理シート No. 2'!AH54</f>
        <v>77.011652383907901</v>
      </c>
      <c r="G42" s="279">
        <f>POWER(F42/$B$20,1/$B$19)</f>
        <v>114.21691243559044</v>
      </c>
      <c r="H42" s="79">
        <f>G42*E42</f>
        <v>1142.1691243559044</v>
      </c>
      <c r="I42" s="280" t="str">
        <f>IF(F42&gt;$F$8,"High",IF(F42&lt;$F$5,"Low","OK"))</f>
        <v>High</v>
      </c>
      <c r="J42" s="281" t="str">
        <f>IF(I42="OK",IF(I42="OK","OK","NG"),"NG")</f>
        <v>NG</v>
      </c>
      <c r="K42" s="282" t="str">
        <f>IF(J42="OK",H42,"")</f>
        <v/>
      </c>
    </row>
    <row r="43" spans="1:11" x14ac:dyDescent="0.15">
      <c r="A43" s="488"/>
      <c r="B43" s="489"/>
      <c r="C43" s="489"/>
      <c r="D43" s="490"/>
      <c r="E43" s="287">
        <f>'1. 実験内容を入力するシート'!C19</f>
        <v>50</v>
      </c>
      <c r="F43" s="74">
        <f>'データ処理シート No. 2'!AI54</f>
        <v>76.693390130874647</v>
      </c>
      <c r="G43" s="75">
        <f>POWER(F43/$B$20,1/$B$19)</f>
        <v>113.68121785432527</v>
      </c>
      <c r="H43" s="74">
        <f>G43*E43</f>
        <v>5684.060892716263</v>
      </c>
      <c r="I43" s="80" t="str">
        <f>IF(F43&gt;$F$8,"High",IF(F43&lt;$F$5,"Low","OK"))</f>
        <v>High</v>
      </c>
      <c r="J43" s="283" t="str">
        <f>IF(I43="OK",IF(I43="OK","OK","NG"),"NG")</f>
        <v>NG</v>
      </c>
      <c r="K43" s="277" t="str">
        <f>IF(J43="OK",H43,"")</f>
        <v/>
      </c>
    </row>
    <row r="44" spans="1:11" x14ac:dyDescent="0.15">
      <c r="A44" s="488"/>
      <c r="B44" s="489"/>
      <c r="C44" s="489"/>
      <c r="D44" s="490"/>
      <c r="E44" s="287">
        <f>'1. 実験内容を入力するシート'!D19</f>
        <v>250</v>
      </c>
      <c r="F44" s="106">
        <f>'データ処理シート No. 2'!AJ54</f>
        <v>57.258967181481587</v>
      </c>
      <c r="G44" s="75">
        <f>POWER(F44/$B$20,1/$B$19)</f>
        <v>81.585513198697484</v>
      </c>
      <c r="H44" s="74">
        <f>G44*E44</f>
        <v>20396.378299674372</v>
      </c>
      <c r="I44" s="80" t="str">
        <f>IF(F44&gt;$F$8,"High",IF(F44&lt;$F$5,"Low","OK"))</f>
        <v>High</v>
      </c>
      <c r="J44" s="283" t="str">
        <f>IF(I44="OK",IF(I44="OK","OK","NG"),"NG")</f>
        <v>NG</v>
      </c>
      <c r="K44" s="277" t="str">
        <f>IF(J44="OK",H44,"")</f>
        <v/>
      </c>
    </row>
    <row r="45" spans="1:11" ht="15" thickBot="1" x14ac:dyDescent="0.2">
      <c r="A45" s="488"/>
      <c r="B45" s="489"/>
      <c r="C45" s="489"/>
      <c r="D45" s="490"/>
      <c r="E45" s="288">
        <f>'1. 実験内容を入力するシート'!E19</f>
        <v>1250</v>
      </c>
      <c r="F45" s="105">
        <f>'データ処理シート No. 2'!AK54</f>
        <v>12.212487576589329</v>
      </c>
      <c r="G45" s="275">
        <f>POWER(F45/$B$20,1/$B$19)</f>
        <v>14.120055327211048</v>
      </c>
      <c r="H45" s="76">
        <f>G45*E45</f>
        <v>17650.069159013809</v>
      </c>
      <c r="I45" s="217" t="str">
        <f>IF(F45&gt;$F$8,"High",IF(F45&lt;$F$5,"Low","OK"))</f>
        <v>OK</v>
      </c>
      <c r="J45" s="284" t="str">
        <f>IF(I45="OK",IF(I45="OK","OK","NG"),"NG")</f>
        <v>OK</v>
      </c>
      <c r="K45" s="285">
        <f>IF(J45="OK",H45,"")</f>
        <v>17650.069159013809</v>
      </c>
    </row>
    <row r="46" spans="1:11" ht="15" thickBot="1" x14ac:dyDescent="0.2">
      <c r="A46" s="491"/>
      <c r="B46" s="492"/>
      <c r="C46" s="492"/>
      <c r="D46" s="493"/>
      <c r="E46" s="289"/>
      <c r="F46" s="92"/>
      <c r="G46" s="181"/>
      <c r="H46" s="181"/>
      <c r="I46" s="290"/>
      <c r="J46" s="291" t="s">
        <v>52</v>
      </c>
      <c r="K46" s="109">
        <f>AVERAGE(K42:K45)</f>
        <v>17650.069159013809</v>
      </c>
    </row>
    <row r="47" spans="1:11" x14ac:dyDescent="0.15">
      <c r="A47" s="485">
        <f>'1. 実験内容を入力するシート'!A20</f>
        <v>0</v>
      </c>
      <c r="B47" s="486"/>
      <c r="C47" s="486"/>
      <c r="D47" s="487"/>
      <c r="E47" s="286">
        <f>'1. 実験内容を入力するシート'!B20</f>
        <v>10</v>
      </c>
      <c r="F47" s="278">
        <f>'データ処理シート No. 2'!AL54</f>
        <v>50.545769813865647</v>
      </c>
      <c r="G47" s="279">
        <f>POWER(F47/$B$20,1/$B$19)</f>
        <v>70.815947470212905</v>
      </c>
      <c r="H47" s="79">
        <f>G47*E47</f>
        <v>708.15947470212905</v>
      </c>
      <c r="I47" s="280" t="str">
        <f>IF(F47&gt;$F$8,"High",IF(F47&lt;$F$5,"Low","OK"))</f>
        <v>High</v>
      </c>
      <c r="J47" s="281" t="str">
        <f>IF(I47="OK",IF(I47="OK","OK","NG"),"NG")</f>
        <v>NG</v>
      </c>
      <c r="K47" s="282" t="str">
        <f>IF(J47="OK",H47,"")</f>
        <v/>
      </c>
    </row>
    <row r="48" spans="1:11" x14ac:dyDescent="0.15">
      <c r="A48" s="488"/>
      <c r="B48" s="489"/>
      <c r="C48" s="489"/>
      <c r="D48" s="490"/>
      <c r="E48" s="287">
        <f>'1. 実験内容を入力するシート'!C20</f>
        <v>50</v>
      </c>
      <c r="F48" s="74">
        <f>'データ処理シート No. 2'!AM54</f>
        <v>11.38957032852624</v>
      </c>
      <c r="G48" s="75">
        <f>POWER(F48/$B$20,1/$B$19)</f>
        <v>13.044964506236857</v>
      </c>
      <c r="H48" s="74">
        <f>G48*E48</f>
        <v>652.24822531184282</v>
      </c>
      <c r="I48" s="80" t="str">
        <f>IF(F48&gt;$F$8,"High",IF(F48&lt;$F$5,"Low","OK"))</f>
        <v>OK</v>
      </c>
      <c r="J48" s="283" t="str">
        <f>IF(I48="OK",IF(I48="OK","OK","NG"),"NG")</f>
        <v>OK</v>
      </c>
      <c r="K48" s="277">
        <f>IF(J48="OK",H48,"")</f>
        <v>652.24822531184282</v>
      </c>
    </row>
    <row r="49" spans="1:11" x14ac:dyDescent="0.15">
      <c r="A49" s="488"/>
      <c r="B49" s="489"/>
      <c r="C49" s="489"/>
      <c r="D49" s="490"/>
      <c r="E49" s="287">
        <f>'1. 実験内容を入力するシート'!D20</f>
        <v>250</v>
      </c>
      <c r="F49" s="106">
        <f>'データ処理シート No. 2'!AN54</f>
        <v>1.8001012529908409</v>
      </c>
      <c r="G49" s="75">
        <f>POWER(F49/$B$20,1/$B$19)</f>
        <v>1.6065476898899547</v>
      </c>
      <c r="H49" s="74">
        <f>G49*E49</f>
        <v>401.63692247248866</v>
      </c>
      <c r="I49" s="80" t="str">
        <f>IF(F49&gt;$F$8,"High",IF(F49&lt;$F$5,"Low","OK"))</f>
        <v>Low</v>
      </c>
      <c r="J49" s="283" t="str">
        <f>IF(I49="OK",IF(I49="OK","OK","NG"),"NG")</f>
        <v>NG</v>
      </c>
      <c r="K49" s="277" t="str">
        <f>IF(J49="OK",H49,"")</f>
        <v/>
      </c>
    </row>
    <row r="50" spans="1:11" ht="15" thickBot="1" x14ac:dyDescent="0.2">
      <c r="A50" s="488"/>
      <c r="B50" s="489"/>
      <c r="C50" s="489"/>
      <c r="D50" s="490"/>
      <c r="E50" s="288">
        <f>'1. 実験内容を入力するシート'!E20</f>
        <v>1250</v>
      </c>
      <c r="F50" s="105">
        <f>'データ処理シート No. 2'!AO54</f>
        <v>0.35394984731291457</v>
      </c>
      <c r="G50" s="275">
        <f>POWER(F50/$B$20,1/$B$19)</f>
        <v>0.25352790613233389</v>
      </c>
      <c r="H50" s="76">
        <f>G50*E50</f>
        <v>316.90988266541734</v>
      </c>
      <c r="I50" s="217" t="str">
        <f>IF(F50&gt;$F$8,"High",IF(F50&lt;$F$5,"Low","OK"))</f>
        <v>Low</v>
      </c>
      <c r="J50" s="284" t="str">
        <f>IF(I50="OK",IF(I50="OK","OK","NG"),"NG")</f>
        <v>NG</v>
      </c>
      <c r="K50" s="285" t="str">
        <f>IF(J50="OK",H50,"")</f>
        <v/>
      </c>
    </row>
    <row r="51" spans="1:11" ht="15" thickBot="1" x14ac:dyDescent="0.2">
      <c r="A51" s="491"/>
      <c r="B51" s="492"/>
      <c r="C51" s="492"/>
      <c r="D51" s="493"/>
      <c r="E51" s="289"/>
      <c r="F51" s="92"/>
      <c r="G51" s="181"/>
      <c r="H51" s="181"/>
      <c r="I51" s="290"/>
      <c r="J51" s="291" t="s">
        <v>52</v>
      </c>
      <c r="K51" s="109">
        <f>AVERAGE(K47:K50)</f>
        <v>652.24822531184282</v>
      </c>
    </row>
    <row r="52" spans="1:11" x14ac:dyDescent="0.15">
      <c r="A52" s="485">
        <f>'1. 実験内容を入力するシート'!A21</f>
        <v>0</v>
      </c>
      <c r="B52" s="486"/>
      <c r="C52" s="486"/>
      <c r="D52" s="487"/>
      <c r="E52" s="286">
        <f>'1. 実験内容を入力するシート'!B21</f>
        <v>10</v>
      </c>
      <c r="F52" s="278">
        <f>'データ処理シート No. 2'!AP54</f>
        <v>76.258218943778061</v>
      </c>
      <c r="G52" s="279">
        <f>POWER(F52/$B$20,1/$B$19)</f>
        <v>112.94923037104179</v>
      </c>
      <c r="H52" s="79">
        <f>G52*E52</f>
        <v>1129.4923037104179</v>
      </c>
      <c r="I52" s="280" t="str">
        <f>IF(F52&gt;$F$8,"High",IF(F52&lt;$F$5,"Low","OK"))</f>
        <v>High</v>
      </c>
      <c r="J52" s="281" t="str">
        <f>IF(I52="OK",IF(I52="OK","OK","NG"),"NG")</f>
        <v>NG</v>
      </c>
      <c r="K52" s="282" t="str">
        <f>IF(J52="OK",H52,"")</f>
        <v/>
      </c>
    </row>
    <row r="53" spans="1:11" x14ac:dyDescent="0.15">
      <c r="A53" s="488"/>
      <c r="B53" s="489"/>
      <c r="C53" s="489"/>
      <c r="D53" s="490"/>
      <c r="E53" s="287">
        <f>'1. 実験内容を入力するシート'!C21</f>
        <v>50</v>
      </c>
      <c r="F53" s="74">
        <f>'データ処理シート No. 2'!AQ54</f>
        <v>32.363358265750627</v>
      </c>
      <c r="G53" s="75">
        <f>POWER(F53/$B$20,1/$B$19)</f>
        <v>42.689121062400673</v>
      </c>
      <c r="H53" s="74">
        <f>G53*E53</f>
        <v>2134.4560531200336</v>
      </c>
      <c r="I53" s="80" t="str">
        <f>IF(F53&gt;$F$8,"High",IF(F53&lt;$F$5,"Low","OK"))</f>
        <v>OK</v>
      </c>
      <c r="J53" s="283" t="str">
        <f>IF(I53="OK",IF(I53="OK","OK","NG"),"NG")</f>
        <v>OK</v>
      </c>
      <c r="K53" s="277">
        <f>IF(J53="OK",H53,"")</f>
        <v>2134.4560531200336</v>
      </c>
    </row>
    <row r="54" spans="1:11" x14ac:dyDescent="0.15">
      <c r="A54" s="488"/>
      <c r="B54" s="489"/>
      <c r="C54" s="489"/>
      <c r="D54" s="490"/>
      <c r="E54" s="287">
        <f>'1. 実験内容を入力するシート'!D21</f>
        <v>250</v>
      </c>
      <c r="F54" s="106">
        <f>'データ処理シート No. 2'!AR54</f>
        <v>6.8522054669152048</v>
      </c>
      <c r="G54" s="75">
        <f>POWER(F54/$B$20,1/$B$19)</f>
        <v>7.3270004615146123</v>
      </c>
      <c r="H54" s="74">
        <f>G54*E54</f>
        <v>1831.7501153786532</v>
      </c>
      <c r="I54" s="80" t="str">
        <f>IF(F54&gt;$F$8,"High",IF(F54&lt;$F$5,"Low","OK"))</f>
        <v>OK</v>
      </c>
      <c r="J54" s="283" t="str">
        <f>IF(I54="OK",IF(I54="OK","OK","NG"),"NG")</f>
        <v>OK</v>
      </c>
      <c r="K54" s="277">
        <f>IF(J54="OK",H54,"")</f>
        <v>1831.7501153786532</v>
      </c>
    </row>
    <row r="55" spans="1:11" ht="15" thickBot="1" x14ac:dyDescent="0.2">
      <c r="A55" s="488"/>
      <c r="B55" s="489"/>
      <c r="C55" s="489"/>
      <c r="D55" s="490"/>
      <c r="E55" s="288">
        <f>'1. 実験内容を入力するシート'!E21</f>
        <v>1250</v>
      </c>
      <c r="F55" s="105">
        <f>'データ処理シート No. 2'!AS54</f>
        <v>1.0683577556248891</v>
      </c>
      <c r="G55" s="275">
        <f>POWER(F55/$B$20,1/$B$19)</f>
        <v>0.88853684648605635</v>
      </c>
      <c r="H55" s="76">
        <f>G55*E55</f>
        <v>1110.6710581075704</v>
      </c>
      <c r="I55" s="217" t="str">
        <f>IF(F55&gt;$F$8,"High",IF(F55&lt;$F$5,"Low","OK"))</f>
        <v>Low</v>
      </c>
      <c r="J55" s="284" t="str">
        <f>IF(I55="OK",IF(I55="OK","OK","NG"),"NG")</f>
        <v>NG</v>
      </c>
      <c r="K55" s="285" t="str">
        <f>IF(J55="OK",H55,"")</f>
        <v/>
      </c>
    </row>
    <row r="56" spans="1:11" ht="15" thickBot="1" x14ac:dyDescent="0.2">
      <c r="A56" s="491"/>
      <c r="B56" s="492"/>
      <c r="C56" s="492"/>
      <c r="D56" s="493"/>
      <c r="E56" s="289"/>
      <c r="F56" s="92"/>
      <c r="G56" s="181"/>
      <c r="H56" s="181"/>
      <c r="I56" s="290"/>
      <c r="J56" s="291" t="s">
        <v>52</v>
      </c>
      <c r="K56" s="109">
        <f>AVERAGE(K52:K55)</f>
        <v>1983.1030842493433</v>
      </c>
    </row>
    <row r="57" spans="1:11" x14ac:dyDescent="0.15">
      <c r="A57" s="485">
        <f>'1. 実験内容を入力するシート'!A22</f>
        <v>0</v>
      </c>
      <c r="B57" s="486"/>
      <c r="C57" s="486"/>
      <c r="D57" s="487"/>
      <c r="E57" s="286">
        <f>'1. 実験内容を入力するシート'!B22</f>
        <v>10</v>
      </c>
      <c r="F57" s="278">
        <f>'データ処理シート No. 2'!AT54</f>
        <v>0.13306423190645633</v>
      </c>
      <c r="G57" s="279">
        <f>POWER(F57/$B$20,1/$B$19)</f>
        <v>8.3501344315036974E-2</v>
      </c>
      <c r="H57" s="79">
        <f>G57*E57</f>
        <v>0.83501344315036974</v>
      </c>
      <c r="I57" s="280" t="str">
        <f>IF(F57&gt;$F$8,"High",IF(F57&lt;$F$5,"Low","OK"))</f>
        <v>Low</v>
      </c>
      <c r="J57" s="281" t="str">
        <f>IF(I57="OK",IF(I57="OK","OK","NG"),"NG")</f>
        <v>NG</v>
      </c>
      <c r="K57" s="282" t="str">
        <f>IF(J57="OK",H57,"")</f>
        <v/>
      </c>
    </row>
    <row r="58" spans="1:11" x14ac:dyDescent="0.15">
      <c r="A58" s="488"/>
      <c r="B58" s="489"/>
      <c r="C58" s="489"/>
      <c r="D58" s="490"/>
      <c r="E58" s="287">
        <f>'1. 実験内容を入力するシート'!C22</f>
        <v>50</v>
      </c>
      <c r="F58" s="74">
        <f>'データ処理シート No. 2'!AU54</f>
        <v>7.9097775187179753E-2</v>
      </c>
      <c r="G58" s="75">
        <f>POWER(F58/$B$20,1/$B$19)</f>
        <v>4.6264814811673827E-2</v>
      </c>
      <c r="H58" s="74">
        <f>G58*E58</f>
        <v>2.3132407405836912</v>
      </c>
      <c r="I58" s="80" t="str">
        <f>IF(F58&gt;$F$8,"High",IF(F58&lt;$F$5,"Low","OK"))</f>
        <v>Low</v>
      </c>
      <c r="J58" s="283" t="str">
        <f>IF(I58="OK",IF(I58="OK","OK","NG"),"NG")</f>
        <v>NG</v>
      </c>
      <c r="K58" s="277" t="str">
        <f>IF(J58="OK",H58,"")</f>
        <v/>
      </c>
    </row>
    <row r="59" spans="1:11" x14ac:dyDescent="0.15">
      <c r="A59" s="488"/>
      <c r="B59" s="489"/>
      <c r="C59" s="489"/>
      <c r="D59" s="490"/>
      <c r="E59" s="287">
        <f>'1. 実験内容を入力するシート'!D22</f>
        <v>250</v>
      </c>
      <c r="F59" s="106">
        <f>'データ処理シート No. 2'!AV54</f>
        <v>8.4122918877963748E-2</v>
      </c>
      <c r="G59" s="75">
        <f>POWER(F59/$B$20,1/$B$19)</f>
        <v>4.9615572911434341E-2</v>
      </c>
      <c r="H59" s="74">
        <f>G59*E59</f>
        <v>12.403893227858585</v>
      </c>
      <c r="I59" s="80" t="str">
        <f>IF(F59&gt;$F$8,"High",IF(F59&lt;$F$5,"Low","OK"))</f>
        <v>Low</v>
      </c>
      <c r="J59" s="283" t="str">
        <f>IF(I59="OK",IF(I59="OK","OK","NG"),"NG")</f>
        <v>NG</v>
      </c>
      <c r="K59" s="277" t="str">
        <f>IF(J59="OK",H59,"")</f>
        <v/>
      </c>
    </row>
    <row r="60" spans="1:11" ht="15" thickBot="1" x14ac:dyDescent="0.2">
      <c r="A60" s="488"/>
      <c r="B60" s="489"/>
      <c r="C60" s="489"/>
      <c r="D60" s="490"/>
      <c r="E60" s="288">
        <f>'1. 実験内容を入力するシート'!E22</f>
        <v>1250</v>
      </c>
      <c r="F60" s="105">
        <f>'データ処理シート No. 2'!AW54</f>
        <v>-8.4063600362226598E-2</v>
      </c>
      <c r="G60" s="275" t="e">
        <f>POWER(F60/$B$20,1/$B$19)</f>
        <v>#NUM!</v>
      </c>
      <c r="H60" s="76" t="e">
        <f>G60*E60</f>
        <v>#NUM!</v>
      </c>
      <c r="I60" s="217" t="str">
        <f>IF(F60&gt;$F$8,"High",IF(F60&lt;$F$5,"Low","OK"))</f>
        <v>Low</v>
      </c>
      <c r="J60" s="284" t="str">
        <f>IF(I60="OK",IF(I60="OK","OK","NG"),"NG")</f>
        <v>NG</v>
      </c>
      <c r="K60" s="285" t="str">
        <f>IF(J60="OK",H60,"")</f>
        <v/>
      </c>
    </row>
    <row r="61" spans="1:11" ht="15" thickBot="1" x14ac:dyDescent="0.2">
      <c r="A61" s="491"/>
      <c r="B61" s="492"/>
      <c r="C61" s="492"/>
      <c r="D61" s="493"/>
      <c r="E61" s="289"/>
      <c r="F61" s="92"/>
      <c r="G61" s="181"/>
      <c r="H61" s="181"/>
      <c r="I61" s="290"/>
      <c r="J61" s="291" t="s">
        <v>52</v>
      </c>
      <c r="K61" s="109" t="e">
        <f>AVERAGE(K57:K60)</f>
        <v>#DIV/0!</v>
      </c>
    </row>
    <row r="62" spans="1:11" x14ac:dyDescent="0.15">
      <c r="A62" s="485">
        <f>'1. 実験内容を入力するシート'!A23</f>
        <v>0</v>
      </c>
      <c r="B62" s="486"/>
      <c r="C62" s="486"/>
      <c r="D62" s="487"/>
      <c r="E62" s="286">
        <f>'1. 実験内容を入力するシート'!B23</f>
        <v>10</v>
      </c>
      <c r="F62" s="278">
        <f>'データ処理シート No. 2'!AX54</f>
        <v>0.10112662340204226</v>
      </c>
      <c r="G62" s="279">
        <f>POWER(F62/$B$20,1/$B$19)</f>
        <v>6.1147696550348157E-2</v>
      </c>
      <c r="H62" s="79">
        <f>G62*E62</f>
        <v>0.61147696550348152</v>
      </c>
      <c r="I62" s="280" t="str">
        <f>IF(F62&gt;$F$8,"High",IF(F62&lt;$F$5,"Low","OK"))</f>
        <v>Low</v>
      </c>
      <c r="J62" s="281" t="str">
        <f>IF(I62="OK",IF(I62="OK","OK","NG"),"NG")</f>
        <v>NG</v>
      </c>
      <c r="K62" s="282" t="str">
        <f>IF(J62="OK",H62,"")</f>
        <v/>
      </c>
    </row>
    <row r="63" spans="1:11" x14ac:dyDescent="0.15">
      <c r="A63" s="488"/>
      <c r="B63" s="489"/>
      <c r="C63" s="489"/>
      <c r="D63" s="490"/>
      <c r="E63" s="287">
        <f>'1. 実験内容を入力するシート'!C23</f>
        <v>50</v>
      </c>
      <c r="F63" s="74">
        <f>'データ処理シート No. 2'!AY54</f>
        <v>1.3404432153890422E-2</v>
      </c>
      <c r="G63" s="75">
        <f>POWER(F63/$B$20,1/$B$19)</f>
        <v>6.167263547506973E-3</v>
      </c>
      <c r="H63" s="74">
        <f>G63*E63</f>
        <v>0.30836317737534863</v>
      </c>
      <c r="I63" s="80" t="str">
        <f>IF(F63&gt;$F$8,"High",IF(F63&lt;$F$5,"Low","OK"))</f>
        <v>Low</v>
      </c>
      <c r="J63" s="283" t="str">
        <f>IF(I63="OK",IF(I63="OK","OK","NG"),"NG")</f>
        <v>NG</v>
      </c>
      <c r="K63" s="277" t="str">
        <f>IF(J63="OK",H63,"")</f>
        <v/>
      </c>
    </row>
    <row r="64" spans="1:11" x14ac:dyDescent="0.15">
      <c r="A64" s="488"/>
      <c r="B64" s="489"/>
      <c r="C64" s="489"/>
      <c r="D64" s="490"/>
      <c r="E64" s="287">
        <f>'1. 実験内容を入力するシート'!D23</f>
        <v>250</v>
      </c>
      <c r="F64" s="106">
        <f>'データ処理シート No. 2'!AZ54</f>
        <v>1.6002490345956577E-2</v>
      </c>
      <c r="G64" s="75">
        <f>POWER(F64/$B$20,1/$B$19)</f>
        <v>7.541110356567746E-3</v>
      </c>
      <c r="H64" s="74">
        <f>G64*E64</f>
        <v>1.8852775891419364</v>
      </c>
      <c r="I64" s="80" t="str">
        <f>IF(F64&gt;$F$8,"High",IF(F64&lt;$F$5,"Low","OK"))</f>
        <v>Low</v>
      </c>
      <c r="J64" s="283" t="str">
        <f>IF(I64="OK",IF(I64="OK","OK","NG"),"NG")</f>
        <v>NG</v>
      </c>
      <c r="K64" s="277" t="str">
        <f>IF(J64="OK",H64,"")</f>
        <v/>
      </c>
    </row>
    <row r="65" spans="1:11" ht="15" thickBot="1" x14ac:dyDescent="0.2">
      <c r="A65" s="488"/>
      <c r="B65" s="489"/>
      <c r="C65" s="489"/>
      <c r="D65" s="490"/>
      <c r="E65" s="288">
        <f>'1. 実験内容を入力するシート'!E23</f>
        <v>1250</v>
      </c>
      <c r="F65" s="105">
        <f>'データ処理シート No. 2'!BA54</f>
        <v>-7.2396529594795922E-2</v>
      </c>
      <c r="G65" s="275" t="e">
        <f>POWER(F65/$B$20,1/$B$19)</f>
        <v>#NUM!</v>
      </c>
      <c r="H65" s="76" t="e">
        <f>G65*E65</f>
        <v>#NUM!</v>
      </c>
      <c r="I65" s="217" t="str">
        <f>IF(F65&gt;$F$8,"High",IF(F65&lt;$F$5,"Low","OK"))</f>
        <v>Low</v>
      </c>
      <c r="J65" s="284" t="str">
        <f>IF(I65="OK",IF(I65="OK","OK","NG"),"NG")</f>
        <v>NG</v>
      </c>
      <c r="K65" s="285" t="str">
        <f>IF(J65="OK",H65,"")</f>
        <v/>
      </c>
    </row>
    <row r="66" spans="1:11" ht="15" thickBot="1" x14ac:dyDescent="0.2">
      <c r="A66" s="491"/>
      <c r="B66" s="492"/>
      <c r="C66" s="492"/>
      <c r="D66" s="493"/>
      <c r="E66" s="289"/>
      <c r="F66" s="92"/>
      <c r="G66" s="181"/>
      <c r="H66" s="181"/>
      <c r="I66" s="290"/>
      <c r="J66" s="291" t="s">
        <v>52</v>
      </c>
      <c r="K66" s="109" t="e">
        <f>AVERAGE(K62:K65)</f>
        <v>#DIV/0!</v>
      </c>
    </row>
    <row r="67" spans="1:11" x14ac:dyDescent="0.15">
      <c r="A67" s="485">
        <f>'1. 実験内容を入力するシート'!A24</f>
        <v>0</v>
      </c>
      <c r="B67" s="486"/>
      <c r="C67" s="486"/>
      <c r="D67" s="487"/>
      <c r="E67" s="286">
        <f>'1. 実験内容を入力するシート'!B24</f>
        <v>10</v>
      </c>
      <c r="F67" s="278">
        <f>'データ処理シート No. 2'!BB54</f>
        <v>0.13496951646148725</v>
      </c>
      <c r="G67" s="279">
        <f>POWER(F67/$B$20,1/$B$19)</f>
        <v>8.4859939706942236E-2</v>
      </c>
      <c r="H67" s="79">
        <f>G67*E67</f>
        <v>0.84859939706942233</v>
      </c>
      <c r="I67" s="280" t="str">
        <f>IF(F67&gt;$F$8,"High",IF(F67&lt;$F$5,"Low","OK"))</f>
        <v>Low</v>
      </c>
      <c r="J67" s="281" t="str">
        <f>IF(I67="OK",IF(I67="OK","OK","NG"),"NG")</f>
        <v>NG</v>
      </c>
      <c r="K67" s="282" t="str">
        <f>IF(J67="OK",H67,"")</f>
        <v/>
      </c>
    </row>
    <row r="68" spans="1:11" x14ac:dyDescent="0.15">
      <c r="A68" s="488"/>
      <c r="B68" s="489"/>
      <c r="C68" s="489"/>
      <c r="D68" s="490"/>
      <c r="E68" s="287">
        <f>'1. 実験内容を入力するシート'!C24</f>
        <v>50</v>
      </c>
      <c r="F68" s="74">
        <f>'データ処理シート No. 2'!BC54</f>
        <v>2.650244689328618E-2</v>
      </c>
      <c r="G68" s="75">
        <f>POWER(F68/$B$20,1/$B$19)</f>
        <v>1.3370879124597803E-2</v>
      </c>
      <c r="H68" s="74">
        <f>G68*E68</f>
        <v>0.66854395622989016</v>
      </c>
      <c r="I68" s="80" t="str">
        <f>IF(F68&gt;$F$8,"High",IF(F68&lt;$F$5,"Low","OK"))</f>
        <v>Low</v>
      </c>
      <c r="J68" s="283" t="str">
        <f>IF(I68="OK",IF(I68="OK","OK","NG"),"NG")</f>
        <v>NG</v>
      </c>
      <c r="K68" s="277" t="str">
        <f>IF(J68="OK",H68,"")</f>
        <v/>
      </c>
    </row>
    <row r="69" spans="1:11" x14ac:dyDescent="0.15">
      <c r="A69" s="488"/>
      <c r="B69" s="489"/>
      <c r="C69" s="489"/>
      <c r="D69" s="490"/>
      <c r="E69" s="287">
        <f>'1. 実験内容を入力するシート'!D24</f>
        <v>250</v>
      </c>
      <c r="F69" s="106">
        <f>'データ処理シート No. 2'!BD54</f>
        <v>-1.2902659769507441E-2</v>
      </c>
      <c r="G69" s="75" t="e">
        <f>POWER(F69/$B$20,1/$B$19)</f>
        <v>#NUM!</v>
      </c>
      <c r="H69" s="74" t="e">
        <f>G69*E69</f>
        <v>#NUM!</v>
      </c>
      <c r="I69" s="80" t="str">
        <f>IF(F69&gt;$F$8,"High",IF(F69&lt;$F$5,"Low","OK"))</f>
        <v>Low</v>
      </c>
      <c r="J69" s="283" t="str">
        <f>IF(I69="OK",IF(I69="OK","OK","NG"),"NG")</f>
        <v>NG</v>
      </c>
      <c r="K69" s="277" t="str">
        <f>IF(J69="OK",H69,"")</f>
        <v/>
      </c>
    </row>
    <row r="70" spans="1:11" ht="15" thickBot="1" x14ac:dyDescent="0.2">
      <c r="A70" s="488"/>
      <c r="B70" s="489"/>
      <c r="C70" s="489"/>
      <c r="D70" s="490"/>
      <c r="E70" s="288">
        <f>'1. 実験内容を入力するシート'!E24</f>
        <v>1250</v>
      </c>
      <c r="F70" s="105">
        <f>'データ処理シート No. 2'!BE54</f>
        <v>-0.10770913563523798</v>
      </c>
      <c r="G70" s="275" t="e">
        <f>POWER(F70/$B$20,1/$B$19)</f>
        <v>#NUM!</v>
      </c>
      <c r="H70" s="76" t="e">
        <f>G70*E70</f>
        <v>#NUM!</v>
      </c>
      <c r="I70" s="217" t="str">
        <f>IF(F70&gt;$F$8,"High",IF(F70&lt;$F$5,"Low","OK"))</f>
        <v>Low</v>
      </c>
      <c r="J70" s="284" t="str">
        <f>IF(I70="OK",IF(I70="OK","OK","NG"),"NG")</f>
        <v>NG</v>
      </c>
      <c r="K70" s="285" t="str">
        <f>IF(J70="OK",H70,"")</f>
        <v/>
      </c>
    </row>
    <row r="71" spans="1:11" ht="15" thickBot="1" x14ac:dyDescent="0.2">
      <c r="A71" s="491"/>
      <c r="B71" s="492"/>
      <c r="C71" s="492"/>
      <c r="D71" s="493"/>
      <c r="E71" s="289"/>
      <c r="F71" s="92"/>
      <c r="G71" s="181"/>
      <c r="H71" s="181"/>
      <c r="I71" s="290"/>
      <c r="J71" s="291" t="s">
        <v>52</v>
      </c>
      <c r="K71" s="109" t="e">
        <f>AVERAGE(K67:K70)</f>
        <v>#DIV/0!</v>
      </c>
    </row>
    <row r="72" spans="1:11" x14ac:dyDescent="0.15">
      <c r="A72" s="485">
        <f>'1. 実験内容を入力するシート'!A25</f>
        <v>0</v>
      </c>
      <c r="B72" s="486"/>
      <c r="C72" s="486"/>
      <c r="D72" s="487"/>
      <c r="E72" s="286">
        <f>'1. 実験内容を入力するシート'!B25</f>
        <v>10</v>
      </c>
      <c r="F72" s="278">
        <f>'データ処理シート No. 2'!BF54</f>
        <v>-6.9713966925027737E-2</v>
      </c>
      <c r="G72" s="279" t="e">
        <f>POWER(F72/$B$20,1/$B$19)</f>
        <v>#NUM!</v>
      </c>
      <c r="H72" s="79" t="e">
        <f>G72*E72</f>
        <v>#NUM!</v>
      </c>
      <c r="I72" s="280" t="str">
        <f>IF(F72&gt;$F$8,"High",IF(F72&lt;$F$5,"Low","OK"))</f>
        <v>Low</v>
      </c>
      <c r="J72" s="281" t="str">
        <f>IF(I72="OK",IF(I72="OK","OK","NG"),"NG")</f>
        <v>NG</v>
      </c>
      <c r="K72" s="282" t="str">
        <f>IF(J72="OK",H72,"")</f>
        <v/>
      </c>
    </row>
    <row r="73" spans="1:11" x14ac:dyDescent="0.15">
      <c r="A73" s="488"/>
      <c r="B73" s="489"/>
      <c r="C73" s="489"/>
      <c r="D73" s="490"/>
      <c r="E73" s="287">
        <f>'1. 実験内容を入力するシート'!C25</f>
        <v>50</v>
      </c>
      <c r="F73" s="74">
        <f>'データ処理シート No. 2'!BG54</f>
        <v>-9.7556702076760704E-2</v>
      </c>
      <c r="G73" s="75" t="e">
        <f>POWER(F73/$B$20,1/$B$19)</f>
        <v>#NUM!</v>
      </c>
      <c r="H73" s="74" t="e">
        <f>G73*E73</f>
        <v>#NUM!</v>
      </c>
      <c r="I73" s="80" t="str">
        <f>IF(F73&gt;$F$8,"High",IF(F73&lt;$F$5,"Low","OK"))</f>
        <v>Low</v>
      </c>
      <c r="J73" s="283" t="str">
        <f>IF(I73="OK",IF(I73="OK","OK","NG"),"NG")</f>
        <v>NG</v>
      </c>
      <c r="K73" s="277" t="str">
        <f>IF(J73="OK",H73,"")</f>
        <v/>
      </c>
    </row>
    <row r="74" spans="1:11" x14ac:dyDescent="0.15">
      <c r="A74" s="488"/>
      <c r="B74" s="489"/>
      <c r="C74" s="489"/>
      <c r="D74" s="490"/>
      <c r="E74" s="287">
        <f>'1. 実験内容を入力するシート'!D25</f>
        <v>250</v>
      </c>
      <c r="F74" s="106">
        <f>'データ処理シート No. 2'!BH54</f>
        <v>-4.0384877904625416E-2</v>
      </c>
      <c r="G74" s="75" t="e">
        <f>POWER(F74/$B$20,1/$B$19)</f>
        <v>#NUM!</v>
      </c>
      <c r="H74" s="74" t="e">
        <f>G74*E74</f>
        <v>#NUM!</v>
      </c>
      <c r="I74" s="80" t="str">
        <f>IF(F74&gt;$F$8,"High",IF(F74&lt;$F$5,"Low","OK"))</f>
        <v>Low</v>
      </c>
      <c r="J74" s="283" t="str">
        <f>IF(I74="OK",IF(I74="OK","OK","NG"),"NG")</f>
        <v>NG</v>
      </c>
      <c r="K74" s="277" t="str">
        <f>IF(J74="OK",H74,"")</f>
        <v/>
      </c>
    </row>
    <row r="75" spans="1:11" ht="15" thickBot="1" x14ac:dyDescent="0.2">
      <c r="A75" s="488"/>
      <c r="B75" s="489"/>
      <c r="C75" s="489"/>
      <c r="D75" s="490"/>
      <c r="E75" s="288">
        <f>'1. 実験内容を入力するシート'!E25</f>
        <v>1250</v>
      </c>
      <c r="F75" s="105">
        <f>'データ処理シート No. 2'!BI54</f>
        <v>-0.19522958578366145</v>
      </c>
      <c r="G75" s="275" t="e">
        <f>POWER(F75/$B$20,1/$B$19)</f>
        <v>#NUM!</v>
      </c>
      <c r="H75" s="76" t="e">
        <f>G75*E75</f>
        <v>#NUM!</v>
      </c>
      <c r="I75" s="217" t="str">
        <f>IF(F75&gt;$F$8,"High",IF(F75&lt;$F$5,"Low","OK"))</f>
        <v>Low</v>
      </c>
      <c r="J75" s="284" t="str">
        <f>IF(I75="OK",IF(I75="OK","OK","NG"),"NG")</f>
        <v>NG</v>
      </c>
      <c r="K75" s="285" t="str">
        <f>IF(J75="OK",H75,"")</f>
        <v/>
      </c>
    </row>
    <row r="76" spans="1:11" ht="15" thickBot="1" x14ac:dyDescent="0.2">
      <c r="A76" s="491"/>
      <c r="B76" s="492"/>
      <c r="C76" s="492"/>
      <c r="D76" s="493"/>
      <c r="E76" s="292"/>
      <c r="F76" s="293"/>
      <c r="G76" s="294"/>
      <c r="H76" s="294"/>
      <c r="I76" s="295"/>
      <c r="J76" s="291" t="s">
        <v>52</v>
      </c>
      <c r="K76" s="109" t="e">
        <f>AVERAGE(K72:K75)</f>
        <v>#DIV/0!</v>
      </c>
    </row>
  </sheetData>
  <sheetProtection password="BD4D" sheet="1" objects="1" scenarios="1"/>
  <mergeCells count="13">
    <mergeCell ref="A72:D76"/>
    <mergeCell ref="B4:E4"/>
    <mergeCell ref="A26:D26"/>
    <mergeCell ref="A27:D31"/>
    <mergeCell ref="A32:D36"/>
    <mergeCell ref="A37:D41"/>
    <mergeCell ref="A42:D46"/>
    <mergeCell ref="A67:D71"/>
    <mergeCell ref="I26:J26"/>
    <mergeCell ref="A47:D51"/>
    <mergeCell ref="A52:D56"/>
    <mergeCell ref="A57:D61"/>
    <mergeCell ref="A62:D66"/>
  </mergeCells>
  <phoneticPr fontId="4"/>
  <pageMargins left="0.7" right="0.7" top="0.75" bottom="0.75" header="0.51200000000000001" footer="0.51200000000000001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10</vt:i4>
      </vt:variant>
    </vt:vector>
  </HeadingPairs>
  <TitlesOfParts>
    <vt:vector size="10" baseType="lpstr">
      <vt:lpstr>1. 実験内容を入力するシート</vt:lpstr>
      <vt:lpstr>2.測定データ貼付け用シート</vt:lpstr>
      <vt:lpstr>3. データシート</vt:lpstr>
      <vt:lpstr>3. データを確認するシート</vt:lpstr>
      <vt:lpstr>4. レポート (手を加えず印刷)</vt:lpstr>
      <vt:lpstr>基礎データ</vt:lpstr>
      <vt:lpstr>ここから右のファイルには手を加えない →</vt:lpstr>
      <vt:lpstr>データ処理シート No. 2</vt:lpstr>
      <vt:lpstr>データ処理シート No. 3</vt:lpstr>
      <vt:lpstr>データ処理シート No. 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Microsoft Office ユーザー</cp:lastModifiedBy>
  <cp:lastPrinted>2015-10-05T04:12:01Z</cp:lastPrinted>
  <dcterms:created xsi:type="dcterms:W3CDTF">2007-08-31T09:34:41Z</dcterms:created>
  <dcterms:modified xsi:type="dcterms:W3CDTF">2016-12-21T12:52:30Z</dcterms:modified>
</cp:coreProperties>
</file>