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3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702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nabej/Dropbox/"/>
    </mc:Choice>
  </mc:AlternateContent>
  <bookViews>
    <workbookView xWindow="580" yWindow="460" windowWidth="26120" windowHeight="18520" tabRatio="844"/>
  </bookViews>
  <sheets>
    <sheet name="1. 実験内容を入力するシート" sheetId="12" r:id="rId1"/>
    <sheet name="2.測定データ貼付け用シート" sheetId="24" r:id="rId2"/>
    <sheet name="3. データシート" sheetId="1" r:id="rId3"/>
    <sheet name="3. データを確認するシート" sheetId="23" r:id="rId4"/>
    <sheet name="4. レポート (手を加えず印刷)" sheetId="3" r:id="rId5"/>
    <sheet name="基礎データ" sheetId="18" r:id="rId6"/>
    <sheet name="ここから右のファイルには手を加えない →" sheetId="11" r:id="rId7"/>
    <sheet name="データ処理シート No. 2" sheetId="2" r:id="rId8"/>
    <sheet name="データ処理シート No. 3" sheetId="22" r:id="rId9"/>
    <sheet name="データ処理シート No. 4" sheetId="17" r:id="rId10"/>
  </sheets>
  <definedNames>
    <definedName name="_xlnm._FilterDatabase" localSheetId="0" hidden="1">'1. 実験内容を入力するシート'!$A$5:$B$13</definedName>
    <definedName name="_xlnm._FilterDatabase" localSheetId="5" hidden="1">基礎データ!$E$6:$E$6</definedName>
    <definedName name="WORK_SHEET_MODULE_PATH" hidden="1">"C:\Program Files\BioTek\Gen5\OFFICE\WSMODULE.TXT"</definedName>
    <definedName name="コメント">基礎データ!$G$4:$G$5</definedName>
    <definedName name="使用機器">基礎データ!$I$4:$I$22</definedName>
    <definedName name="実験者">基礎データ!$E$4:$E$27</definedName>
    <definedName name="実施機関">基礎データ!$B$4:$B$19</definedName>
    <definedName name="測光">基礎データ!$M$4:$M$15</definedName>
    <definedName name="分注">基礎データ!$K$4:$K$5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3" i="12" l="1"/>
  <c r="C33" i="12"/>
  <c r="B33" i="12"/>
  <c r="A33" i="12"/>
  <c r="G7" i="3"/>
  <c r="E72" i="22"/>
  <c r="M72" i="22"/>
  <c r="F11" i="1"/>
  <c r="F7" i="1"/>
  <c r="F11" i="2"/>
  <c r="F12" i="1"/>
  <c r="F12" i="2"/>
  <c r="F13" i="1"/>
  <c r="F13" i="2"/>
  <c r="F14" i="1"/>
  <c r="F14" i="2"/>
  <c r="F15" i="1"/>
  <c r="F15" i="2"/>
  <c r="F16" i="1"/>
  <c r="F16" i="2"/>
  <c r="F17" i="1"/>
  <c r="F17" i="2"/>
  <c r="F18" i="1"/>
  <c r="F18" i="2"/>
  <c r="F19" i="1"/>
  <c r="F19" i="2"/>
  <c r="F20" i="1"/>
  <c r="F20" i="2"/>
  <c r="F21" i="1"/>
  <c r="F21" i="2"/>
  <c r="F22" i="1"/>
  <c r="F22" i="2"/>
  <c r="F23" i="1"/>
  <c r="F23" i="2"/>
  <c r="F24" i="1"/>
  <c r="F24" i="2"/>
  <c r="F25" i="1"/>
  <c r="F25" i="2"/>
  <c r="F26" i="1"/>
  <c r="F26" i="2"/>
  <c r="F27" i="1"/>
  <c r="F27" i="2"/>
  <c r="F28" i="1"/>
  <c r="F28" i="2"/>
  <c r="F29" i="1"/>
  <c r="F29" i="2"/>
  <c r="F30" i="1"/>
  <c r="F30" i="2"/>
  <c r="F31" i="1"/>
  <c r="F31" i="2"/>
  <c r="F32" i="1"/>
  <c r="F32" i="2"/>
  <c r="F33" i="1"/>
  <c r="F33" i="2"/>
  <c r="F34" i="1"/>
  <c r="F34" i="2"/>
  <c r="F35" i="1"/>
  <c r="F35" i="2"/>
  <c r="F36" i="1"/>
  <c r="F36" i="2"/>
  <c r="F37" i="1"/>
  <c r="F37" i="2"/>
  <c r="F38" i="1"/>
  <c r="F38" i="2"/>
  <c r="F39" i="1"/>
  <c r="F39" i="2"/>
  <c r="F40" i="1"/>
  <c r="F40" i="2"/>
  <c r="F41" i="1"/>
  <c r="F41" i="2"/>
  <c r="F42" i="1"/>
  <c r="F42" i="2"/>
  <c r="F43" i="1"/>
  <c r="F43" i="2"/>
  <c r="F44" i="1"/>
  <c r="F44" i="2"/>
  <c r="F45" i="1"/>
  <c r="F45" i="2"/>
  <c r="F46" i="1"/>
  <c r="F46" i="2"/>
  <c r="F47" i="1"/>
  <c r="F47" i="2"/>
  <c r="F48" i="1"/>
  <c r="F48" i="2"/>
  <c r="F49" i="1"/>
  <c r="F49" i="2"/>
  <c r="F50" i="1"/>
  <c r="F50" i="2"/>
  <c r="F51" i="1"/>
  <c r="F51" i="2"/>
  <c r="F52" i="1"/>
  <c r="F52" i="2"/>
  <c r="F53" i="2"/>
  <c r="B11" i="1"/>
  <c r="B7" i="1"/>
  <c r="B11" i="2"/>
  <c r="B12" i="1"/>
  <c r="B12" i="2"/>
  <c r="B13" i="1"/>
  <c r="B13" i="2"/>
  <c r="B14" i="1"/>
  <c r="B14" i="2"/>
  <c r="B15" i="1"/>
  <c r="B15" i="2"/>
  <c r="B16" i="1"/>
  <c r="B16" i="2"/>
  <c r="B17" i="1"/>
  <c r="B17" i="2"/>
  <c r="B18" i="1"/>
  <c r="B18" i="2"/>
  <c r="B19" i="1"/>
  <c r="B19" i="2"/>
  <c r="B20" i="1"/>
  <c r="B20" i="2"/>
  <c r="B21" i="1"/>
  <c r="B21" i="2"/>
  <c r="B22" i="1"/>
  <c r="B22" i="2"/>
  <c r="B23" i="1"/>
  <c r="B23" i="2"/>
  <c r="B24" i="1"/>
  <c r="B24" i="2"/>
  <c r="B25" i="1"/>
  <c r="B25" i="2"/>
  <c r="B26" i="1"/>
  <c r="B26" i="2"/>
  <c r="B27" i="1"/>
  <c r="B27" i="2"/>
  <c r="B28" i="1"/>
  <c r="B28" i="2"/>
  <c r="B29" i="1"/>
  <c r="B29" i="2"/>
  <c r="B30" i="1"/>
  <c r="B30" i="2"/>
  <c r="B31" i="1"/>
  <c r="B31" i="2"/>
  <c r="B32" i="1"/>
  <c r="B32" i="2"/>
  <c r="B33" i="1"/>
  <c r="B33" i="2"/>
  <c r="B34" i="1"/>
  <c r="B34" i="2"/>
  <c r="B35" i="1"/>
  <c r="B35" i="2"/>
  <c r="B36" i="1"/>
  <c r="B36" i="2"/>
  <c r="B37" i="1"/>
  <c r="B37" i="2"/>
  <c r="B38" i="1"/>
  <c r="B38" i="2"/>
  <c r="B39" i="1"/>
  <c r="B39" i="2"/>
  <c r="B40" i="1"/>
  <c r="B40" i="2"/>
  <c r="B41" i="1"/>
  <c r="B41" i="2"/>
  <c r="B42" i="1"/>
  <c r="B42" i="2"/>
  <c r="B43" i="1"/>
  <c r="B43" i="2"/>
  <c r="B44" i="1"/>
  <c r="B44" i="2"/>
  <c r="B45" i="1"/>
  <c r="B45" i="2"/>
  <c r="B46" i="1"/>
  <c r="B46" i="2"/>
  <c r="B47" i="1"/>
  <c r="B47" i="2"/>
  <c r="B48" i="1"/>
  <c r="B48" i="2"/>
  <c r="B49" i="1"/>
  <c r="B49" i="2"/>
  <c r="B50" i="1"/>
  <c r="B50" i="2"/>
  <c r="B51" i="1"/>
  <c r="B51" i="2"/>
  <c r="B52" i="1"/>
  <c r="B52" i="2"/>
  <c r="B53" i="2"/>
  <c r="C11" i="1"/>
  <c r="C7" i="1"/>
  <c r="C11" i="2"/>
  <c r="C12" i="1"/>
  <c r="C12" i="2"/>
  <c r="C13" i="1"/>
  <c r="C13" i="2"/>
  <c r="C14" i="1"/>
  <c r="C14" i="2"/>
  <c r="C15" i="1"/>
  <c r="C15" i="2"/>
  <c r="C16" i="1"/>
  <c r="C16" i="2"/>
  <c r="C17" i="1"/>
  <c r="C17" i="2"/>
  <c r="C18" i="1"/>
  <c r="C18" i="2"/>
  <c r="C19" i="1"/>
  <c r="C19" i="2"/>
  <c r="C20" i="1"/>
  <c r="C20" i="2"/>
  <c r="C21" i="1"/>
  <c r="C21" i="2"/>
  <c r="C22" i="1"/>
  <c r="C22" i="2"/>
  <c r="C23" i="1"/>
  <c r="C23" i="2"/>
  <c r="C24" i="1"/>
  <c r="C24" i="2"/>
  <c r="C25" i="1"/>
  <c r="C25" i="2"/>
  <c r="C26" i="1"/>
  <c r="C26" i="2"/>
  <c r="C27" i="1"/>
  <c r="C27" i="2"/>
  <c r="C28" i="1"/>
  <c r="C28" i="2"/>
  <c r="C29" i="1"/>
  <c r="C29" i="2"/>
  <c r="C30" i="1"/>
  <c r="C30" i="2"/>
  <c r="C31" i="1"/>
  <c r="C31" i="2"/>
  <c r="C32" i="1"/>
  <c r="C32" i="2"/>
  <c r="C33" i="1"/>
  <c r="C33" i="2"/>
  <c r="C34" i="1"/>
  <c r="C34" i="2"/>
  <c r="C35" i="1"/>
  <c r="C35" i="2"/>
  <c r="C36" i="1"/>
  <c r="C36" i="2"/>
  <c r="C37" i="1"/>
  <c r="C37" i="2"/>
  <c r="C38" i="1"/>
  <c r="C38" i="2"/>
  <c r="C39" i="1"/>
  <c r="C39" i="2"/>
  <c r="C40" i="1"/>
  <c r="C40" i="2"/>
  <c r="C41" i="1"/>
  <c r="C41" i="2"/>
  <c r="C42" i="1"/>
  <c r="C42" i="2"/>
  <c r="C43" i="1"/>
  <c r="C43" i="2"/>
  <c r="C44" i="1"/>
  <c r="C44" i="2"/>
  <c r="C45" i="1"/>
  <c r="C45" i="2"/>
  <c r="C46" i="1"/>
  <c r="C46" i="2"/>
  <c r="C47" i="1"/>
  <c r="C47" i="2"/>
  <c r="C48" i="1"/>
  <c r="C48" i="2"/>
  <c r="C49" i="1"/>
  <c r="C49" i="2"/>
  <c r="C50" i="1"/>
  <c r="C50" i="2"/>
  <c r="C51" i="1"/>
  <c r="C51" i="2"/>
  <c r="C52" i="1"/>
  <c r="C52" i="2"/>
  <c r="C53" i="2"/>
  <c r="D11" i="1"/>
  <c r="D7" i="1"/>
  <c r="D11" i="2"/>
  <c r="D12" i="1"/>
  <c r="D12" i="2"/>
  <c r="D13" i="1"/>
  <c r="D13" i="2"/>
  <c r="D14" i="1"/>
  <c r="D14" i="2"/>
  <c r="D15" i="1"/>
  <c r="D15" i="2"/>
  <c r="D16" i="1"/>
  <c r="D16" i="2"/>
  <c r="D17" i="1"/>
  <c r="D17" i="2"/>
  <c r="D18" i="1"/>
  <c r="D18" i="2"/>
  <c r="D19" i="1"/>
  <c r="D19" i="2"/>
  <c r="D20" i="1"/>
  <c r="D20" i="2"/>
  <c r="D21" i="1"/>
  <c r="D21" i="2"/>
  <c r="D22" i="1"/>
  <c r="D22" i="2"/>
  <c r="D23" i="1"/>
  <c r="D23" i="2"/>
  <c r="D24" i="1"/>
  <c r="D24" i="2"/>
  <c r="D25" i="1"/>
  <c r="D25" i="2"/>
  <c r="D26" i="1"/>
  <c r="D26" i="2"/>
  <c r="D27" i="1"/>
  <c r="D27" i="2"/>
  <c r="D28" i="1"/>
  <c r="D28" i="2"/>
  <c r="D29" i="1"/>
  <c r="D29" i="2"/>
  <c r="D30" i="1"/>
  <c r="D30" i="2"/>
  <c r="D31" i="1"/>
  <c r="D31" i="2"/>
  <c r="D32" i="1"/>
  <c r="D32" i="2"/>
  <c r="D33" i="1"/>
  <c r="D33" i="2"/>
  <c r="D34" i="1"/>
  <c r="D34" i="2"/>
  <c r="D35" i="1"/>
  <c r="D35" i="2"/>
  <c r="D36" i="1"/>
  <c r="D36" i="2"/>
  <c r="D37" i="1"/>
  <c r="D37" i="2"/>
  <c r="D38" i="1"/>
  <c r="D38" i="2"/>
  <c r="D39" i="1"/>
  <c r="D39" i="2"/>
  <c r="D40" i="1"/>
  <c r="D40" i="2"/>
  <c r="D41" i="1"/>
  <c r="D41" i="2"/>
  <c r="D42" i="1"/>
  <c r="D42" i="2"/>
  <c r="D43" i="1"/>
  <c r="D43" i="2"/>
  <c r="D44" i="1"/>
  <c r="D44" i="2"/>
  <c r="D45" i="1"/>
  <c r="D45" i="2"/>
  <c r="D46" i="1"/>
  <c r="D46" i="2"/>
  <c r="D47" i="1"/>
  <c r="D47" i="2"/>
  <c r="D48" i="1"/>
  <c r="D48" i="2"/>
  <c r="D49" i="1"/>
  <c r="D49" i="2"/>
  <c r="D50" i="1"/>
  <c r="D50" i="2"/>
  <c r="D51" i="1"/>
  <c r="D51" i="2"/>
  <c r="D52" i="1"/>
  <c r="D52" i="2"/>
  <c r="D53" i="2"/>
  <c r="E11" i="1"/>
  <c r="E7" i="1"/>
  <c r="E11" i="2"/>
  <c r="E12" i="1"/>
  <c r="E12" i="2"/>
  <c r="E13" i="1"/>
  <c r="E13" i="2"/>
  <c r="E14" i="1"/>
  <c r="E14" i="2"/>
  <c r="E15" i="1"/>
  <c r="E15" i="2"/>
  <c r="E16" i="1"/>
  <c r="E16" i="2"/>
  <c r="E17" i="1"/>
  <c r="E17" i="2"/>
  <c r="E18" i="1"/>
  <c r="E18" i="2"/>
  <c r="E19" i="1"/>
  <c r="E19" i="2"/>
  <c r="E20" i="1"/>
  <c r="E20" i="2"/>
  <c r="E21" i="1"/>
  <c r="E21" i="2"/>
  <c r="E22" i="1"/>
  <c r="E22" i="2"/>
  <c r="E23" i="1"/>
  <c r="E23" i="2"/>
  <c r="E24" i="1"/>
  <c r="E24" i="2"/>
  <c r="E25" i="1"/>
  <c r="E25" i="2"/>
  <c r="E26" i="1"/>
  <c r="E26" i="2"/>
  <c r="E27" i="1"/>
  <c r="E27" i="2"/>
  <c r="E28" i="1"/>
  <c r="E28" i="2"/>
  <c r="E29" i="1"/>
  <c r="E29" i="2"/>
  <c r="E30" i="1"/>
  <c r="E30" i="2"/>
  <c r="E31" i="1"/>
  <c r="E31" i="2"/>
  <c r="E32" i="1"/>
  <c r="E32" i="2"/>
  <c r="E33" i="1"/>
  <c r="E33" i="2"/>
  <c r="E34" i="1"/>
  <c r="E34" i="2"/>
  <c r="E35" i="1"/>
  <c r="E35" i="2"/>
  <c r="E36" i="1"/>
  <c r="E36" i="2"/>
  <c r="E37" i="1"/>
  <c r="E37" i="2"/>
  <c r="E38" i="1"/>
  <c r="E38" i="2"/>
  <c r="E39" i="1"/>
  <c r="E39" i="2"/>
  <c r="E40" i="1"/>
  <c r="E40" i="2"/>
  <c r="E41" i="1"/>
  <c r="E41" i="2"/>
  <c r="E42" i="1"/>
  <c r="E42" i="2"/>
  <c r="E43" i="1"/>
  <c r="E43" i="2"/>
  <c r="E44" i="1"/>
  <c r="E44" i="2"/>
  <c r="E45" i="1"/>
  <c r="E45" i="2"/>
  <c r="E46" i="1"/>
  <c r="E46" i="2"/>
  <c r="E47" i="1"/>
  <c r="E47" i="2"/>
  <c r="E48" i="1"/>
  <c r="E48" i="2"/>
  <c r="E49" i="1"/>
  <c r="E49" i="2"/>
  <c r="E50" i="1"/>
  <c r="E50" i="2"/>
  <c r="E51" i="1"/>
  <c r="E51" i="2"/>
  <c r="E52" i="1"/>
  <c r="E52" i="2"/>
  <c r="E53" i="2"/>
  <c r="F54" i="2"/>
  <c r="B5" i="22"/>
  <c r="G11" i="1"/>
  <c r="G7" i="1"/>
  <c r="G11" i="2"/>
  <c r="G12" i="1"/>
  <c r="G12" i="2"/>
  <c r="G13" i="1"/>
  <c r="G13" i="2"/>
  <c r="G14" i="1"/>
  <c r="G14" i="2"/>
  <c r="G15" i="1"/>
  <c r="G15" i="2"/>
  <c r="G16" i="1"/>
  <c r="G16" i="2"/>
  <c r="G17" i="1"/>
  <c r="G17" i="2"/>
  <c r="G18" i="1"/>
  <c r="G18" i="2"/>
  <c r="G19" i="1"/>
  <c r="G19" i="2"/>
  <c r="G20" i="1"/>
  <c r="G20" i="2"/>
  <c r="G21" i="1"/>
  <c r="G21" i="2"/>
  <c r="G22" i="1"/>
  <c r="G22" i="2"/>
  <c r="G23" i="1"/>
  <c r="G23" i="2"/>
  <c r="G24" i="1"/>
  <c r="G24" i="2"/>
  <c r="G25" i="1"/>
  <c r="G25" i="2"/>
  <c r="G26" i="1"/>
  <c r="G26" i="2"/>
  <c r="G27" i="1"/>
  <c r="G27" i="2"/>
  <c r="G28" i="1"/>
  <c r="G28" i="2"/>
  <c r="G29" i="1"/>
  <c r="G29" i="2"/>
  <c r="G30" i="1"/>
  <c r="G30" i="2"/>
  <c r="G31" i="1"/>
  <c r="G31" i="2"/>
  <c r="G32" i="1"/>
  <c r="G32" i="2"/>
  <c r="G33" i="1"/>
  <c r="G33" i="2"/>
  <c r="G34" i="1"/>
  <c r="G34" i="2"/>
  <c r="G35" i="1"/>
  <c r="G35" i="2"/>
  <c r="G36" i="1"/>
  <c r="G36" i="2"/>
  <c r="G37" i="1"/>
  <c r="G37" i="2"/>
  <c r="G38" i="1"/>
  <c r="G38" i="2"/>
  <c r="G39" i="1"/>
  <c r="G39" i="2"/>
  <c r="G40" i="1"/>
  <c r="G40" i="2"/>
  <c r="G41" i="1"/>
  <c r="G41" i="2"/>
  <c r="G42" i="1"/>
  <c r="G42" i="2"/>
  <c r="G43" i="1"/>
  <c r="G43" i="2"/>
  <c r="G44" i="1"/>
  <c r="G44" i="2"/>
  <c r="G45" i="1"/>
  <c r="G45" i="2"/>
  <c r="G46" i="1"/>
  <c r="G46" i="2"/>
  <c r="G47" i="1"/>
  <c r="G47" i="2"/>
  <c r="G48" i="1"/>
  <c r="G48" i="2"/>
  <c r="G49" i="1"/>
  <c r="G49" i="2"/>
  <c r="G50" i="1"/>
  <c r="G50" i="2"/>
  <c r="G51" i="1"/>
  <c r="G51" i="2"/>
  <c r="G52" i="1"/>
  <c r="G52" i="2"/>
  <c r="G53" i="2"/>
  <c r="G54" i="2"/>
  <c r="C5" i="22"/>
  <c r="H11" i="1"/>
  <c r="H7" i="1"/>
  <c r="H11" i="2"/>
  <c r="H12" i="1"/>
  <c r="H12" i="2"/>
  <c r="H13" i="1"/>
  <c r="H13" i="2"/>
  <c r="H14" i="1"/>
  <c r="H14" i="2"/>
  <c r="H15" i="1"/>
  <c r="H15" i="2"/>
  <c r="H16" i="1"/>
  <c r="H16" i="2"/>
  <c r="H17" i="1"/>
  <c r="H17" i="2"/>
  <c r="H18" i="1"/>
  <c r="H18" i="2"/>
  <c r="H19" i="1"/>
  <c r="H19" i="2"/>
  <c r="H20" i="1"/>
  <c r="H20" i="2"/>
  <c r="H21" i="1"/>
  <c r="H21" i="2"/>
  <c r="H22" i="1"/>
  <c r="H22" i="2"/>
  <c r="H23" i="1"/>
  <c r="H23" i="2"/>
  <c r="H24" i="1"/>
  <c r="H24" i="2"/>
  <c r="H25" i="1"/>
  <c r="H25" i="2"/>
  <c r="H26" i="1"/>
  <c r="H26" i="2"/>
  <c r="H27" i="1"/>
  <c r="H27" i="2"/>
  <c r="H28" i="1"/>
  <c r="H28" i="2"/>
  <c r="H29" i="1"/>
  <c r="H29" i="2"/>
  <c r="H30" i="1"/>
  <c r="H30" i="2"/>
  <c r="H31" i="1"/>
  <c r="H31" i="2"/>
  <c r="H32" i="1"/>
  <c r="H32" i="2"/>
  <c r="H33" i="1"/>
  <c r="H33" i="2"/>
  <c r="H34" i="1"/>
  <c r="H34" i="2"/>
  <c r="H35" i="1"/>
  <c r="H35" i="2"/>
  <c r="H36" i="1"/>
  <c r="H36" i="2"/>
  <c r="H37" i="1"/>
  <c r="H37" i="2"/>
  <c r="H38" i="1"/>
  <c r="H38" i="2"/>
  <c r="H39" i="1"/>
  <c r="H39" i="2"/>
  <c r="H40" i="1"/>
  <c r="H40" i="2"/>
  <c r="H41" i="1"/>
  <c r="H41" i="2"/>
  <c r="H42" i="1"/>
  <c r="H42" i="2"/>
  <c r="H43" i="1"/>
  <c r="H43" i="2"/>
  <c r="H44" i="1"/>
  <c r="H44" i="2"/>
  <c r="H45" i="1"/>
  <c r="H45" i="2"/>
  <c r="H46" i="1"/>
  <c r="H46" i="2"/>
  <c r="H47" i="1"/>
  <c r="H47" i="2"/>
  <c r="H48" i="1"/>
  <c r="H48" i="2"/>
  <c r="H49" i="1"/>
  <c r="H49" i="2"/>
  <c r="H50" i="1"/>
  <c r="H50" i="2"/>
  <c r="H51" i="1"/>
  <c r="H51" i="2"/>
  <c r="H52" i="1"/>
  <c r="H52" i="2"/>
  <c r="H53" i="2"/>
  <c r="H54" i="2"/>
  <c r="D5" i="22"/>
  <c r="I11" i="1"/>
  <c r="I7" i="1"/>
  <c r="I11" i="2"/>
  <c r="I12" i="1"/>
  <c r="I12" i="2"/>
  <c r="I13" i="1"/>
  <c r="I13" i="2"/>
  <c r="I14" i="1"/>
  <c r="I14" i="2"/>
  <c r="I15" i="1"/>
  <c r="I15" i="2"/>
  <c r="I16" i="1"/>
  <c r="I16" i="2"/>
  <c r="I17" i="1"/>
  <c r="I17" i="2"/>
  <c r="I18" i="1"/>
  <c r="I18" i="2"/>
  <c r="I19" i="1"/>
  <c r="I19" i="2"/>
  <c r="I20" i="1"/>
  <c r="I20" i="2"/>
  <c r="I21" i="1"/>
  <c r="I21" i="2"/>
  <c r="I22" i="1"/>
  <c r="I22" i="2"/>
  <c r="I23" i="1"/>
  <c r="I23" i="2"/>
  <c r="I24" i="1"/>
  <c r="I24" i="2"/>
  <c r="I25" i="1"/>
  <c r="I25" i="2"/>
  <c r="I26" i="1"/>
  <c r="I26" i="2"/>
  <c r="I27" i="1"/>
  <c r="I27" i="2"/>
  <c r="I28" i="1"/>
  <c r="I28" i="2"/>
  <c r="I29" i="1"/>
  <c r="I29" i="2"/>
  <c r="I30" i="1"/>
  <c r="I30" i="2"/>
  <c r="I31" i="1"/>
  <c r="I31" i="2"/>
  <c r="I32" i="1"/>
  <c r="I32" i="2"/>
  <c r="I33" i="1"/>
  <c r="I33" i="2"/>
  <c r="I34" i="1"/>
  <c r="I34" i="2"/>
  <c r="I35" i="1"/>
  <c r="I35" i="2"/>
  <c r="I36" i="1"/>
  <c r="I36" i="2"/>
  <c r="I37" i="1"/>
  <c r="I37" i="2"/>
  <c r="I38" i="1"/>
  <c r="I38" i="2"/>
  <c r="I39" i="1"/>
  <c r="I39" i="2"/>
  <c r="I40" i="1"/>
  <c r="I40" i="2"/>
  <c r="I41" i="1"/>
  <c r="I41" i="2"/>
  <c r="I42" i="1"/>
  <c r="I42" i="2"/>
  <c r="I43" i="1"/>
  <c r="I43" i="2"/>
  <c r="I44" i="1"/>
  <c r="I44" i="2"/>
  <c r="I45" i="1"/>
  <c r="I45" i="2"/>
  <c r="I46" i="1"/>
  <c r="I46" i="2"/>
  <c r="I47" i="1"/>
  <c r="I47" i="2"/>
  <c r="I48" i="1"/>
  <c r="I48" i="2"/>
  <c r="I49" i="1"/>
  <c r="I49" i="2"/>
  <c r="I50" i="1"/>
  <c r="I50" i="2"/>
  <c r="I51" i="1"/>
  <c r="I51" i="2"/>
  <c r="I52" i="1"/>
  <c r="I52" i="2"/>
  <c r="I53" i="2"/>
  <c r="I54" i="2"/>
  <c r="E5" i="22"/>
  <c r="F5" i="22"/>
  <c r="B11" i="22"/>
  <c r="J11" i="1"/>
  <c r="J7" i="1"/>
  <c r="J11" i="2"/>
  <c r="J12" i="1"/>
  <c r="J12" i="2"/>
  <c r="J13" i="1"/>
  <c r="J13" i="2"/>
  <c r="J14" i="1"/>
  <c r="J14" i="2"/>
  <c r="J15" i="1"/>
  <c r="J15" i="2"/>
  <c r="J16" i="1"/>
  <c r="J16" i="2"/>
  <c r="J17" i="1"/>
  <c r="J17" i="2"/>
  <c r="J18" i="1"/>
  <c r="J18" i="2"/>
  <c r="J19" i="1"/>
  <c r="J19" i="2"/>
  <c r="J20" i="1"/>
  <c r="J20" i="2"/>
  <c r="J21" i="1"/>
  <c r="J21" i="2"/>
  <c r="J22" i="1"/>
  <c r="J22" i="2"/>
  <c r="J23" i="1"/>
  <c r="J23" i="2"/>
  <c r="J24" i="1"/>
  <c r="J24" i="2"/>
  <c r="J25" i="1"/>
  <c r="J25" i="2"/>
  <c r="J26" i="1"/>
  <c r="J26" i="2"/>
  <c r="J27" i="1"/>
  <c r="J27" i="2"/>
  <c r="J28" i="1"/>
  <c r="J28" i="2"/>
  <c r="J29" i="1"/>
  <c r="J29" i="2"/>
  <c r="J30" i="1"/>
  <c r="J30" i="2"/>
  <c r="J31" i="1"/>
  <c r="J31" i="2"/>
  <c r="J32" i="1"/>
  <c r="J32" i="2"/>
  <c r="J33" i="1"/>
  <c r="J33" i="2"/>
  <c r="J34" i="1"/>
  <c r="J34" i="2"/>
  <c r="J35" i="1"/>
  <c r="J35" i="2"/>
  <c r="J36" i="1"/>
  <c r="J36" i="2"/>
  <c r="J37" i="1"/>
  <c r="J37" i="2"/>
  <c r="J38" i="1"/>
  <c r="J38" i="2"/>
  <c r="J39" i="1"/>
  <c r="J39" i="2"/>
  <c r="J40" i="1"/>
  <c r="J40" i="2"/>
  <c r="J41" i="1"/>
  <c r="J41" i="2"/>
  <c r="J42" i="1"/>
  <c r="J42" i="2"/>
  <c r="J43" i="1"/>
  <c r="J43" i="2"/>
  <c r="J44" i="1"/>
  <c r="J44" i="2"/>
  <c r="J45" i="1"/>
  <c r="J45" i="2"/>
  <c r="J46" i="1"/>
  <c r="J46" i="2"/>
  <c r="J47" i="1"/>
  <c r="J47" i="2"/>
  <c r="J48" i="1"/>
  <c r="J48" i="2"/>
  <c r="J49" i="1"/>
  <c r="J49" i="2"/>
  <c r="J50" i="1"/>
  <c r="J50" i="2"/>
  <c r="J51" i="1"/>
  <c r="J51" i="2"/>
  <c r="J52" i="1"/>
  <c r="J52" i="2"/>
  <c r="J53" i="2"/>
  <c r="J54" i="2"/>
  <c r="B6" i="22"/>
  <c r="K11" i="1"/>
  <c r="K7" i="1"/>
  <c r="K11" i="2"/>
  <c r="K12" i="1"/>
  <c r="K12" i="2"/>
  <c r="K13" i="1"/>
  <c r="K13" i="2"/>
  <c r="K14" i="1"/>
  <c r="K14" i="2"/>
  <c r="K15" i="1"/>
  <c r="K15" i="2"/>
  <c r="K16" i="1"/>
  <c r="K16" i="2"/>
  <c r="K17" i="1"/>
  <c r="K17" i="2"/>
  <c r="K18" i="1"/>
  <c r="K18" i="2"/>
  <c r="K19" i="1"/>
  <c r="K19" i="2"/>
  <c r="K20" i="1"/>
  <c r="K20" i="2"/>
  <c r="K21" i="1"/>
  <c r="K21" i="2"/>
  <c r="K22" i="1"/>
  <c r="K22" i="2"/>
  <c r="K23" i="1"/>
  <c r="K23" i="2"/>
  <c r="K24" i="1"/>
  <c r="K24" i="2"/>
  <c r="K25" i="1"/>
  <c r="K25" i="2"/>
  <c r="K26" i="1"/>
  <c r="K26" i="2"/>
  <c r="K27" i="1"/>
  <c r="K27" i="2"/>
  <c r="K28" i="1"/>
  <c r="K28" i="2"/>
  <c r="K29" i="1"/>
  <c r="K29" i="2"/>
  <c r="K30" i="1"/>
  <c r="K30" i="2"/>
  <c r="K31" i="1"/>
  <c r="K31" i="2"/>
  <c r="K32" i="1"/>
  <c r="K32" i="2"/>
  <c r="K33" i="1"/>
  <c r="K33" i="2"/>
  <c r="K34" i="1"/>
  <c r="K34" i="2"/>
  <c r="K35" i="1"/>
  <c r="K35" i="2"/>
  <c r="K36" i="1"/>
  <c r="K36" i="2"/>
  <c r="K37" i="1"/>
  <c r="K37" i="2"/>
  <c r="K38" i="1"/>
  <c r="K38" i="2"/>
  <c r="K39" i="1"/>
  <c r="K39" i="2"/>
  <c r="K40" i="1"/>
  <c r="K40" i="2"/>
  <c r="K41" i="1"/>
  <c r="K41" i="2"/>
  <c r="K42" i="1"/>
  <c r="K42" i="2"/>
  <c r="K43" i="1"/>
  <c r="K43" i="2"/>
  <c r="K44" i="1"/>
  <c r="K44" i="2"/>
  <c r="K45" i="1"/>
  <c r="K45" i="2"/>
  <c r="K46" i="1"/>
  <c r="K46" i="2"/>
  <c r="K47" i="1"/>
  <c r="K47" i="2"/>
  <c r="K48" i="1"/>
  <c r="K48" i="2"/>
  <c r="K49" i="1"/>
  <c r="K49" i="2"/>
  <c r="K50" i="1"/>
  <c r="K50" i="2"/>
  <c r="K51" i="1"/>
  <c r="K51" i="2"/>
  <c r="K52" i="1"/>
  <c r="K52" i="2"/>
  <c r="K53" i="2"/>
  <c r="K54" i="2"/>
  <c r="C6" i="22"/>
  <c r="L11" i="1"/>
  <c r="L7" i="1"/>
  <c r="L11" i="2"/>
  <c r="L12" i="1"/>
  <c r="L12" i="2"/>
  <c r="L13" i="1"/>
  <c r="L13" i="2"/>
  <c r="L14" i="1"/>
  <c r="L14" i="2"/>
  <c r="L15" i="1"/>
  <c r="L15" i="2"/>
  <c r="L16" i="1"/>
  <c r="L16" i="2"/>
  <c r="L17" i="1"/>
  <c r="L17" i="2"/>
  <c r="L18" i="1"/>
  <c r="L18" i="2"/>
  <c r="L19" i="1"/>
  <c r="L19" i="2"/>
  <c r="L20" i="1"/>
  <c r="L20" i="2"/>
  <c r="L21" i="1"/>
  <c r="L21" i="2"/>
  <c r="L22" i="1"/>
  <c r="L22" i="2"/>
  <c r="L23" i="1"/>
  <c r="L23" i="2"/>
  <c r="L24" i="1"/>
  <c r="L24" i="2"/>
  <c r="L25" i="1"/>
  <c r="L25" i="2"/>
  <c r="L26" i="1"/>
  <c r="L26" i="2"/>
  <c r="L27" i="1"/>
  <c r="L27" i="2"/>
  <c r="L28" i="1"/>
  <c r="L28" i="2"/>
  <c r="L29" i="1"/>
  <c r="L29" i="2"/>
  <c r="L30" i="1"/>
  <c r="L30" i="2"/>
  <c r="L31" i="1"/>
  <c r="L31" i="2"/>
  <c r="L32" i="1"/>
  <c r="L32" i="2"/>
  <c r="L33" i="1"/>
  <c r="L33" i="2"/>
  <c r="L34" i="1"/>
  <c r="L34" i="2"/>
  <c r="L35" i="1"/>
  <c r="L35" i="2"/>
  <c r="L36" i="1"/>
  <c r="L36" i="2"/>
  <c r="L37" i="1"/>
  <c r="L37" i="2"/>
  <c r="L38" i="1"/>
  <c r="L38" i="2"/>
  <c r="L39" i="1"/>
  <c r="L39" i="2"/>
  <c r="L40" i="1"/>
  <c r="L40" i="2"/>
  <c r="L41" i="1"/>
  <c r="L41" i="2"/>
  <c r="L42" i="1"/>
  <c r="L42" i="2"/>
  <c r="L43" i="1"/>
  <c r="L43" i="2"/>
  <c r="L44" i="1"/>
  <c r="L44" i="2"/>
  <c r="L45" i="1"/>
  <c r="L45" i="2"/>
  <c r="L46" i="1"/>
  <c r="L46" i="2"/>
  <c r="L47" i="1"/>
  <c r="L47" i="2"/>
  <c r="L48" i="1"/>
  <c r="L48" i="2"/>
  <c r="L49" i="1"/>
  <c r="L49" i="2"/>
  <c r="L50" i="1"/>
  <c r="L50" i="2"/>
  <c r="L51" i="1"/>
  <c r="L51" i="2"/>
  <c r="L52" i="1"/>
  <c r="L52" i="2"/>
  <c r="L53" i="2"/>
  <c r="L54" i="2"/>
  <c r="D6" i="22"/>
  <c r="M11" i="1"/>
  <c r="M7" i="1"/>
  <c r="M11" i="2"/>
  <c r="M12" i="1"/>
  <c r="M12" i="2"/>
  <c r="M13" i="1"/>
  <c r="M13" i="2"/>
  <c r="M14" i="1"/>
  <c r="M14" i="2"/>
  <c r="M15" i="1"/>
  <c r="M15" i="2"/>
  <c r="M16" i="1"/>
  <c r="M16" i="2"/>
  <c r="M17" i="1"/>
  <c r="M17" i="2"/>
  <c r="M18" i="1"/>
  <c r="M18" i="2"/>
  <c r="M19" i="1"/>
  <c r="M19" i="2"/>
  <c r="M20" i="1"/>
  <c r="M20" i="2"/>
  <c r="M21" i="1"/>
  <c r="M21" i="2"/>
  <c r="M22" i="1"/>
  <c r="M22" i="2"/>
  <c r="M23" i="1"/>
  <c r="M23" i="2"/>
  <c r="M24" i="1"/>
  <c r="M24" i="2"/>
  <c r="M25" i="1"/>
  <c r="M25" i="2"/>
  <c r="M26" i="1"/>
  <c r="M26" i="2"/>
  <c r="M27" i="1"/>
  <c r="M27" i="2"/>
  <c r="M28" i="1"/>
  <c r="M28" i="2"/>
  <c r="M29" i="1"/>
  <c r="M29" i="2"/>
  <c r="M30" i="1"/>
  <c r="M30" i="2"/>
  <c r="M31" i="1"/>
  <c r="M31" i="2"/>
  <c r="M32" i="1"/>
  <c r="M32" i="2"/>
  <c r="M33" i="1"/>
  <c r="M33" i="2"/>
  <c r="M34" i="1"/>
  <c r="M34" i="2"/>
  <c r="M35" i="1"/>
  <c r="M35" i="2"/>
  <c r="M36" i="1"/>
  <c r="M36" i="2"/>
  <c r="M37" i="1"/>
  <c r="M37" i="2"/>
  <c r="M38" i="1"/>
  <c r="M38" i="2"/>
  <c r="M39" i="1"/>
  <c r="M39" i="2"/>
  <c r="M40" i="1"/>
  <c r="M40" i="2"/>
  <c r="M41" i="1"/>
  <c r="M41" i="2"/>
  <c r="M42" i="1"/>
  <c r="M42" i="2"/>
  <c r="M43" i="1"/>
  <c r="M43" i="2"/>
  <c r="M44" i="1"/>
  <c r="M44" i="2"/>
  <c r="M45" i="1"/>
  <c r="M45" i="2"/>
  <c r="M46" i="1"/>
  <c r="M46" i="2"/>
  <c r="M47" i="1"/>
  <c r="M47" i="2"/>
  <c r="M48" i="1"/>
  <c r="M48" i="2"/>
  <c r="M49" i="1"/>
  <c r="M49" i="2"/>
  <c r="M50" i="1"/>
  <c r="M50" i="2"/>
  <c r="M51" i="1"/>
  <c r="M51" i="2"/>
  <c r="M52" i="1"/>
  <c r="M52" i="2"/>
  <c r="M53" i="2"/>
  <c r="M54" i="2"/>
  <c r="E6" i="22"/>
  <c r="F6" i="22"/>
  <c r="B12" i="22"/>
  <c r="N11" i="1"/>
  <c r="N7" i="1"/>
  <c r="N11" i="2"/>
  <c r="N12" i="1"/>
  <c r="N12" i="2"/>
  <c r="N13" i="1"/>
  <c r="N13" i="2"/>
  <c r="N14" i="1"/>
  <c r="N14" i="2"/>
  <c r="N15" i="1"/>
  <c r="N15" i="2"/>
  <c r="N16" i="1"/>
  <c r="N16" i="2"/>
  <c r="N17" i="1"/>
  <c r="N17" i="2"/>
  <c r="N18" i="1"/>
  <c r="N18" i="2"/>
  <c r="N19" i="1"/>
  <c r="N19" i="2"/>
  <c r="N20" i="1"/>
  <c r="N20" i="2"/>
  <c r="N21" i="1"/>
  <c r="N21" i="2"/>
  <c r="N22" i="1"/>
  <c r="N22" i="2"/>
  <c r="N23" i="1"/>
  <c r="N23" i="2"/>
  <c r="N24" i="1"/>
  <c r="N24" i="2"/>
  <c r="N25" i="1"/>
  <c r="N25" i="2"/>
  <c r="N26" i="1"/>
  <c r="N26" i="2"/>
  <c r="N27" i="1"/>
  <c r="N27" i="2"/>
  <c r="N28" i="1"/>
  <c r="N28" i="2"/>
  <c r="N29" i="1"/>
  <c r="N29" i="2"/>
  <c r="N30" i="1"/>
  <c r="N30" i="2"/>
  <c r="N31" i="1"/>
  <c r="N31" i="2"/>
  <c r="N32" i="1"/>
  <c r="N32" i="2"/>
  <c r="N33" i="1"/>
  <c r="N33" i="2"/>
  <c r="N34" i="1"/>
  <c r="N34" i="2"/>
  <c r="N35" i="1"/>
  <c r="N35" i="2"/>
  <c r="N36" i="1"/>
  <c r="N36" i="2"/>
  <c r="N37" i="1"/>
  <c r="N37" i="2"/>
  <c r="N38" i="1"/>
  <c r="N38" i="2"/>
  <c r="N39" i="1"/>
  <c r="N39" i="2"/>
  <c r="N40" i="1"/>
  <c r="N40" i="2"/>
  <c r="N41" i="1"/>
  <c r="N41" i="2"/>
  <c r="N42" i="1"/>
  <c r="N42" i="2"/>
  <c r="N43" i="1"/>
  <c r="N43" i="2"/>
  <c r="N44" i="1"/>
  <c r="N44" i="2"/>
  <c r="N45" i="1"/>
  <c r="N45" i="2"/>
  <c r="N46" i="1"/>
  <c r="N46" i="2"/>
  <c r="N47" i="1"/>
  <c r="N47" i="2"/>
  <c r="N48" i="1"/>
  <c r="N48" i="2"/>
  <c r="N49" i="1"/>
  <c r="N49" i="2"/>
  <c r="N50" i="1"/>
  <c r="N50" i="2"/>
  <c r="N51" i="1"/>
  <c r="N51" i="2"/>
  <c r="N52" i="1"/>
  <c r="N52" i="2"/>
  <c r="N53" i="2"/>
  <c r="N54" i="2"/>
  <c r="B7" i="22"/>
  <c r="O11" i="1"/>
  <c r="O7" i="1"/>
  <c r="O11" i="2"/>
  <c r="O12" i="1"/>
  <c r="O12" i="2"/>
  <c r="O13" i="1"/>
  <c r="O13" i="2"/>
  <c r="O14" i="1"/>
  <c r="O14" i="2"/>
  <c r="O15" i="1"/>
  <c r="O15" i="2"/>
  <c r="O16" i="1"/>
  <c r="O16" i="2"/>
  <c r="O17" i="1"/>
  <c r="O17" i="2"/>
  <c r="O18" i="1"/>
  <c r="O18" i="2"/>
  <c r="O19" i="1"/>
  <c r="O19" i="2"/>
  <c r="O20" i="1"/>
  <c r="O20" i="2"/>
  <c r="O21" i="1"/>
  <c r="O21" i="2"/>
  <c r="O22" i="1"/>
  <c r="O22" i="2"/>
  <c r="O23" i="1"/>
  <c r="O23" i="2"/>
  <c r="O24" i="1"/>
  <c r="O24" i="2"/>
  <c r="O25" i="1"/>
  <c r="O25" i="2"/>
  <c r="O26" i="1"/>
  <c r="O26" i="2"/>
  <c r="O27" i="1"/>
  <c r="O27" i="2"/>
  <c r="O28" i="1"/>
  <c r="O28" i="2"/>
  <c r="O29" i="1"/>
  <c r="O29" i="2"/>
  <c r="O30" i="1"/>
  <c r="O30" i="2"/>
  <c r="O31" i="1"/>
  <c r="O31" i="2"/>
  <c r="O32" i="1"/>
  <c r="O32" i="2"/>
  <c r="O33" i="1"/>
  <c r="O33" i="2"/>
  <c r="O34" i="1"/>
  <c r="O34" i="2"/>
  <c r="O35" i="1"/>
  <c r="O35" i="2"/>
  <c r="O36" i="1"/>
  <c r="O36" i="2"/>
  <c r="O37" i="1"/>
  <c r="O37" i="2"/>
  <c r="O38" i="1"/>
  <c r="O38" i="2"/>
  <c r="O39" i="1"/>
  <c r="O39" i="2"/>
  <c r="O40" i="1"/>
  <c r="O40" i="2"/>
  <c r="O41" i="1"/>
  <c r="O41" i="2"/>
  <c r="O42" i="1"/>
  <c r="O42" i="2"/>
  <c r="O43" i="1"/>
  <c r="O43" i="2"/>
  <c r="O44" i="1"/>
  <c r="O44" i="2"/>
  <c r="O45" i="1"/>
  <c r="O45" i="2"/>
  <c r="O46" i="1"/>
  <c r="O46" i="2"/>
  <c r="O47" i="1"/>
  <c r="O47" i="2"/>
  <c r="O48" i="1"/>
  <c r="O48" i="2"/>
  <c r="O49" i="1"/>
  <c r="O49" i="2"/>
  <c r="O50" i="1"/>
  <c r="O50" i="2"/>
  <c r="O51" i="1"/>
  <c r="O51" i="2"/>
  <c r="O52" i="1"/>
  <c r="O52" i="2"/>
  <c r="O53" i="2"/>
  <c r="O54" i="2"/>
  <c r="C7" i="22"/>
  <c r="P11" i="1"/>
  <c r="P7" i="1"/>
  <c r="P11" i="2"/>
  <c r="P12" i="1"/>
  <c r="P12" i="2"/>
  <c r="P13" i="1"/>
  <c r="P13" i="2"/>
  <c r="P14" i="1"/>
  <c r="P14" i="2"/>
  <c r="P15" i="1"/>
  <c r="P15" i="2"/>
  <c r="P16" i="1"/>
  <c r="P16" i="2"/>
  <c r="P17" i="1"/>
  <c r="P17" i="2"/>
  <c r="P18" i="1"/>
  <c r="P18" i="2"/>
  <c r="P19" i="1"/>
  <c r="P19" i="2"/>
  <c r="P20" i="1"/>
  <c r="P20" i="2"/>
  <c r="P21" i="1"/>
  <c r="P21" i="2"/>
  <c r="P22" i="1"/>
  <c r="P22" i="2"/>
  <c r="P23" i="1"/>
  <c r="P23" i="2"/>
  <c r="P24" i="1"/>
  <c r="P24" i="2"/>
  <c r="P25" i="1"/>
  <c r="P25" i="2"/>
  <c r="P26" i="1"/>
  <c r="P26" i="2"/>
  <c r="P27" i="1"/>
  <c r="P27" i="2"/>
  <c r="P28" i="1"/>
  <c r="P28" i="2"/>
  <c r="P29" i="1"/>
  <c r="P29" i="2"/>
  <c r="P30" i="1"/>
  <c r="P30" i="2"/>
  <c r="P31" i="1"/>
  <c r="P31" i="2"/>
  <c r="P32" i="1"/>
  <c r="P32" i="2"/>
  <c r="P33" i="1"/>
  <c r="P33" i="2"/>
  <c r="P34" i="1"/>
  <c r="P34" i="2"/>
  <c r="P35" i="1"/>
  <c r="P35" i="2"/>
  <c r="P36" i="1"/>
  <c r="P36" i="2"/>
  <c r="P37" i="1"/>
  <c r="P37" i="2"/>
  <c r="P38" i="1"/>
  <c r="P38" i="2"/>
  <c r="P39" i="1"/>
  <c r="P39" i="2"/>
  <c r="P40" i="1"/>
  <c r="P40" i="2"/>
  <c r="P41" i="1"/>
  <c r="P41" i="2"/>
  <c r="P42" i="1"/>
  <c r="P42" i="2"/>
  <c r="P43" i="1"/>
  <c r="P43" i="2"/>
  <c r="P44" i="1"/>
  <c r="P44" i="2"/>
  <c r="P45" i="1"/>
  <c r="P45" i="2"/>
  <c r="P46" i="1"/>
  <c r="P46" i="2"/>
  <c r="P47" i="1"/>
  <c r="P47" i="2"/>
  <c r="P48" i="1"/>
  <c r="P48" i="2"/>
  <c r="P49" i="1"/>
  <c r="P49" i="2"/>
  <c r="P50" i="1"/>
  <c r="P50" i="2"/>
  <c r="P51" i="1"/>
  <c r="P51" i="2"/>
  <c r="P52" i="1"/>
  <c r="P52" i="2"/>
  <c r="P53" i="2"/>
  <c r="P54" i="2"/>
  <c r="D7" i="22"/>
  <c r="Q11" i="1"/>
  <c r="Q7" i="1"/>
  <c r="Q11" i="2"/>
  <c r="Q12" i="1"/>
  <c r="Q12" i="2"/>
  <c r="Q13" i="1"/>
  <c r="Q13" i="2"/>
  <c r="Q14" i="1"/>
  <c r="Q14" i="2"/>
  <c r="Q15" i="1"/>
  <c r="Q15" i="2"/>
  <c r="Q16" i="1"/>
  <c r="Q16" i="2"/>
  <c r="Q17" i="1"/>
  <c r="Q17" i="2"/>
  <c r="Q18" i="1"/>
  <c r="Q18" i="2"/>
  <c r="Q19" i="1"/>
  <c r="Q19" i="2"/>
  <c r="Q20" i="1"/>
  <c r="Q20" i="2"/>
  <c r="Q21" i="1"/>
  <c r="Q21" i="2"/>
  <c r="Q22" i="1"/>
  <c r="Q22" i="2"/>
  <c r="Q23" i="1"/>
  <c r="Q23" i="2"/>
  <c r="Q24" i="1"/>
  <c r="Q24" i="2"/>
  <c r="Q25" i="1"/>
  <c r="Q25" i="2"/>
  <c r="Q26" i="1"/>
  <c r="Q26" i="2"/>
  <c r="Q27" i="1"/>
  <c r="Q27" i="2"/>
  <c r="Q28" i="1"/>
  <c r="Q28" i="2"/>
  <c r="Q29" i="1"/>
  <c r="Q29" i="2"/>
  <c r="Q30" i="1"/>
  <c r="Q30" i="2"/>
  <c r="Q31" i="1"/>
  <c r="Q31" i="2"/>
  <c r="Q32" i="1"/>
  <c r="Q32" i="2"/>
  <c r="Q33" i="1"/>
  <c r="Q33" i="2"/>
  <c r="Q34" i="1"/>
  <c r="Q34" i="2"/>
  <c r="Q35" i="1"/>
  <c r="Q35" i="2"/>
  <c r="Q36" i="1"/>
  <c r="Q36" i="2"/>
  <c r="Q37" i="1"/>
  <c r="Q37" i="2"/>
  <c r="Q38" i="1"/>
  <c r="Q38" i="2"/>
  <c r="Q39" i="1"/>
  <c r="Q39" i="2"/>
  <c r="Q40" i="1"/>
  <c r="Q40" i="2"/>
  <c r="Q41" i="1"/>
  <c r="Q41" i="2"/>
  <c r="Q42" i="1"/>
  <c r="Q42" i="2"/>
  <c r="Q43" i="1"/>
  <c r="Q43" i="2"/>
  <c r="Q44" i="1"/>
  <c r="Q44" i="2"/>
  <c r="Q45" i="1"/>
  <c r="Q45" i="2"/>
  <c r="Q46" i="1"/>
  <c r="Q46" i="2"/>
  <c r="Q47" i="1"/>
  <c r="Q47" i="2"/>
  <c r="Q48" i="1"/>
  <c r="Q48" i="2"/>
  <c r="Q49" i="1"/>
  <c r="Q49" i="2"/>
  <c r="Q50" i="1"/>
  <c r="Q50" i="2"/>
  <c r="Q51" i="1"/>
  <c r="Q51" i="2"/>
  <c r="Q52" i="1"/>
  <c r="Q52" i="2"/>
  <c r="Q53" i="2"/>
  <c r="Q54" i="2"/>
  <c r="E7" i="22"/>
  <c r="F7" i="22"/>
  <c r="B13" i="22"/>
  <c r="R11" i="1"/>
  <c r="R7" i="1"/>
  <c r="R11" i="2"/>
  <c r="R12" i="1"/>
  <c r="R12" i="2"/>
  <c r="R13" i="1"/>
  <c r="R13" i="2"/>
  <c r="R14" i="1"/>
  <c r="R14" i="2"/>
  <c r="R15" i="1"/>
  <c r="R15" i="2"/>
  <c r="R16" i="1"/>
  <c r="R16" i="2"/>
  <c r="R17" i="1"/>
  <c r="R17" i="2"/>
  <c r="R18" i="1"/>
  <c r="R18" i="2"/>
  <c r="R19" i="1"/>
  <c r="R19" i="2"/>
  <c r="R20" i="1"/>
  <c r="R20" i="2"/>
  <c r="R21" i="1"/>
  <c r="R21" i="2"/>
  <c r="R22" i="1"/>
  <c r="R22" i="2"/>
  <c r="R23" i="1"/>
  <c r="R23" i="2"/>
  <c r="R24" i="1"/>
  <c r="R24" i="2"/>
  <c r="R25" i="1"/>
  <c r="R25" i="2"/>
  <c r="R26" i="1"/>
  <c r="R26" i="2"/>
  <c r="R27" i="1"/>
  <c r="R27" i="2"/>
  <c r="R28" i="1"/>
  <c r="R28" i="2"/>
  <c r="R29" i="1"/>
  <c r="R29" i="2"/>
  <c r="R30" i="1"/>
  <c r="R30" i="2"/>
  <c r="R31" i="1"/>
  <c r="R31" i="2"/>
  <c r="R32" i="1"/>
  <c r="R32" i="2"/>
  <c r="R33" i="1"/>
  <c r="R33" i="2"/>
  <c r="R34" i="1"/>
  <c r="R34" i="2"/>
  <c r="R35" i="1"/>
  <c r="R35" i="2"/>
  <c r="R36" i="1"/>
  <c r="R36" i="2"/>
  <c r="R37" i="1"/>
  <c r="R37" i="2"/>
  <c r="R38" i="1"/>
  <c r="R38" i="2"/>
  <c r="R39" i="1"/>
  <c r="R39" i="2"/>
  <c r="R40" i="1"/>
  <c r="R40" i="2"/>
  <c r="R41" i="1"/>
  <c r="R41" i="2"/>
  <c r="R42" i="1"/>
  <c r="R42" i="2"/>
  <c r="R43" i="1"/>
  <c r="R43" i="2"/>
  <c r="R44" i="1"/>
  <c r="R44" i="2"/>
  <c r="R45" i="1"/>
  <c r="R45" i="2"/>
  <c r="R46" i="1"/>
  <c r="R46" i="2"/>
  <c r="R47" i="1"/>
  <c r="R47" i="2"/>
  <c r="R48" i="1"/>
  <c r="R48" i="2"/>
  <c r="R49" i="1"/>
  <c r="R49" i="2"/>
  <c r="R50" i="1"/>
  <c r="R50" i="2"/>
  <c r="R51" i="1"/>
  <c r="R51" i="2"/>
  <c r="R52" i="1"/>
  <c r="R52" i="2"/>
  <c r="R53" i="2"/>
  <c r="R54" i="2"/>
  <c r="B8" i="22"/>
  <c r="S11" i="1"/>
  <c r="S7" i="1"/>
  <c r="S11" i="2"/>
  <c r="S12" i="1"/>
  <c r="S12" i="2"/>
  <c r="S13" i="1"/>
  <c r="S13" i="2"/>
  <c r="S14" i="1"/>
  <c r="S14" i="2"/>
  <c r="S15" i="1"/>
  <c r="S15" i="2"/>
  <c r="S16" i="1"/>
  <c r="S16" i="2"/>
  <c r="S17" i="1"/>
  <c r="S17" i="2"/>
  <c r="S18" i="1"/>
  <c r="S18" i="2"/>
  <c r="S19" i="1"/>
  <c r="S19" i="2"/>
  <c r="S20" i="1"/>
  <c r="S20" i="2"/>
  <c r="S21" i="1"/>
  <c r="S21" i="2"/>
  <c r="S22" i="1"/>
  <c r="S22" i="2"/>
  <c r="S23" i="1"/>
  <c r="S23" i="2"/>
  <c r="S24" i="1"/>
  <c r="S24" i="2"/>
  <c r="S25" i="1"/>
  <c r="S25" i="2"/>
  <c r="S26" i="1"/>
  <c r="S26" i="2"/>
  <c r="S27" i="1"/>
  <c r="S27" i="2"/>
  <c r="S28" i="1"/>
  <c r="S28" i="2"/>
  <c r="S29" i="1"/>
  <c r="S29" i="2"/>
  <c r="S30" i="1"/>
  <c r="S30" i="2"/>
  <c r="S31" i="1"/>
  <c r="S31" i="2"/>
  <c r="S32" i="1"/>
  <c r="S32" i="2"/>
  <c r="S33" i="1"/>
  <c r="S33" i="2"/>
  <c r="S34" i="1"/>
  <c r="S34" i="2"/>
  <c r="S35" i="1"/>
  <c r="S35" i="2"/>
  <c r="S36" i="1"/>
  <c r="S36" i="2"/>
  <c r="S37" i="1"/>
  <c r="S37" i="2"/>
  <c r="S38" i="1"/>
  <c r="S38" i="2"/>
  <c r="S39" i="1"/>
  <c r="S39" i="2"/>
  <c r="S40" i="1"/>
  <c r="S40" i="2"/>
  <c r="S41" i="1"/>
  <c r="S41" i="2"/>
  <c r="S42" i="1"/>
  <c r="S42" i="2"/>
  <c r="S43" i="1"/>
  <c r="S43" i="2"/>
  <c r="S44" i="1"/>
  <c r="S44" i="2"/>
  <c r="S45" i="1"/>
  <c r="S45" i="2"/>
  <c r="S46" i="1"/>
  <c r="S46" i="2"/>
  <c r="S47" i="1"/>
  <c r="S47" i="2"/>
  <c r="S48" i="1"/>
  <c r="S48" i="2"/>
  <c r="S49" i="1"/>
  <c r="S49" i="2"/>
  <c r="S50" i="1"/>
  <c r="S50" i="2"/>
  <c r="S51" i="1"/>
  <c r="S51" i="2"/>
  <c r="S52" i="1"/>
  <c r="S52" i="2"/>
  <c r="S53" i="2"/>
  <c r="S54" i="2"/>
  <c r="C8" i="22"/>
  <c r="T11" i="1"/>
  <c r="T7" i="1"/>
  <c r="T11" i="2"/>
  <c r="T12" i="1"/>
  <c r="T12" i="2"/>
  <c r="T13" i="1"/>
  <c r="T13" i="2"/>
  <c r="T14" i="1"/>
  <c r="T14" i="2"/>
  <c r="T15" i="1"/>
  <c r="T15" i="2"/>
  <c r="T16" i="1"/>
  <c r="T16" i="2"/>
  <c r="T17" i="1"/>
  <c r="T17" i="2"/>
  <c r="T18" i="1"/>
  <c r="T18" i="2"/>
  <c r="T19" i="1"/>
  <c r="T19" i="2"/>
  <c r="T20" i="1"/>
  <c r="T20" i="2"/>
  <c r="T21" i="1"/>
  <c r="T21" i="2"/>
  <c r="T22" i="1"/>
  <c r="T22" i="2"/>
  <c r="T23" i="1"/>
  <c r="T23" i="2"/>
  <c r="T24" i="1"/>
  <c r="T24" i="2"/>
  <c r="T25" i="1"/>
  <c r="T25" i="2"/>
  <c r="T26" i="1"/>
  <c r="T26" i="2"/>
  <c r="T27" i="1"/>
  <c r="T27" i="2"/>
  <c r="T28" i="1"/>
  <c r="T28" i="2"/>
  <c r="T29" i="1"/>
  <c r="T29" i="2"/>
  <c r="T30" i="1"/>
  <c r="T30" i="2"/>
  <c r="T31" i="1"/>
  <c r="T31" i="2"/>
  <c r="T32" i="1"/>
  <c r="T32" i="2"/>
  <c r="T33" i="1"/>
  <c r="T33" i="2"/>
  <c r="T34" i="1"/>
  <c r="T34" i="2"/>
  <c r="T35" i="1"/>
  <c r="T35" i="2"/>
  <c r="T36" i="1"/>
  <c r="T36" i="2"/>
  <c r="T37" i="1"/>
  <c r="T37" i="2"/>
  <c r="T38" i="1"/>
  <c r="T38" i="2"/>
  <c r="T39" i="1"/>
  <c r="T39" i="2"/>
  <c r="T40" i="1"/>
  <c r="T40" i="2"/>
  <c r="T41" i="1"/>
  <c r="T41" i="2"/>
  <c r="T42" i="1"/>
  <c r="T42" i="2"/>
  <c r="T43" i="1"/>
  <c r="T43" i="2"/>
  <c r="T44" i="1"/>
  <c r="T44" i="2"/>
  <c r="T45" i="1"/>
  <c r="T45" i="2"/>
  <c r="T46" i="1"/>
  <c r="T46" i="2"/>
  <c r="T47" i="1"/>
  <c r="T47" i="2"/>
  <c r="T48" i="1"/>
  <c r="T48" i="2"/>
  <c r="T49" i="1"/>
  <c r="T49" i="2"/>
  <c r="T50" i="1"/>
  <c r="T50" i="2"/>
  <c r="T51" i="1"/>
  <c r="T51" i="2"/>
  <c r="T52" i="1"/>
  <c r="T52" i="2"/>
  <c r="T53" i="2"/>
  <c r="T54" i="2"/>
  <c r="D8" i="22"/>
  <c r="U11" i="1"/>
  <c r="U7" i="1"/>
  <c r="U11" i="2"/>
  <c r="U12" i="1"/>
  <c r="U12" i="2"/>
  <c r="U13" i="1"/>
  <c r="U13" i="2"/>
  <c r="U14" i="1"/>
  <c r="U14" i="2"/>
  <c r="U15" i="1"/>
  <c r="U15" i="2"/>
  <c r="U16" i="1"/>
  <c r="U16" i="2"/>
  <c r="U17" i="1"/>
  <c r="U17" i="2"/>
  <c r="U18" i="1"/>
  <c r="U18" i="2"/>
  <c r="U19" i="1"/>
  <c r="U19" i="2"/>
  <c r="U20" i="1"/>
  <c r="U20" i="2"/>
  <c r="U21" i="1"/>
  <c r="U21" i="2"/>
  <c r="U22" i="1"/>
  <c r="U22" i="2"/>
  <c r="U23" i="1"/>
  <c r="U23" i="2"/>
  <c r="U24" i="1"/>
  <c r="U24" i="2"/>
  <c r="U25" i="1"/>
  <c r="U25" i="2"/>
  <c r="U26" i="1"/>
  <c r="U26" i="2"/>
  <c r="U27" i="1"/>
  <c r="U27" i="2"/>
  <c r="U28" i="1"/>
  <c r="U28" i="2"/>
  <c r="U29" i="1"/>
  <c r="U29" i="2"/>
  <c r="U30" i="1"/>
  <c r="U30" i="2"/>
  <c r="U31" i="1"/>
  <c r="U31" i="2"/>
  <c r="U32" i="1"/>
  <c r="U32" i="2"/>
  <c r="U33" i="1"/>
  <c r="U33" i="2"/>
  <c r="U34" i="1"/>
  <c r="U34" i="2"/>
  <c r="U35" i="1"/>
  <c r="U35" i="2"/>
  <c r="U36" i="1"/>
  <c r="U36" i="2"/>
  <c r="U37" i="1"/>
  <c r="U37" i="2"/>
  <c r="U38" i="1"/>
  <c r="U38" i="2"/>
  <c r="U39" i="1"/>
  <c r="U39" i="2"/>
  <c r="U40" i="1"/>
  <c r="U40" i="2"/>
  <c r="U41" i="1"/>
  <c r="U41" i="2"/>
  <c r="U42" i="1"/>
  <c r="U42" i="2"/>
  <c r="U43" i="1"/>
  <c r="U43" i="2"/>
  <c r="U44" i="1"/>
  <c r="U44" i="2"/>
  <c r="U45" i="1"/>
  <c r="U45" i="2"/>
  <c r="U46" i="1"/>
  <c r="U46" i="2"/>
  <c r="U47" i="1"/>
  <c r="U47" i="2"/>
  <c r="U48" i="1"/>
  <c r="U48" i="2"/>
  <c r="U49" i="1"/>
  <c r="U49" i="2"/>
  <c r="U50" i="1"/>
  <c r="U50" i="2"/>
  <c r="U51" i="1"/>
  <c r="U51" i="2"/>
  <c r="U52" i="1"/>
  <c r="U52" i="2"/>
  <c r="U53" i="2"/>
  <c r="U54" i="2"/>
  <c r="E8" i="22"/>
  <c r="F8" i="22"/>
  <c r="B14" i="22"/>
  <c r="A5" i="22"/>
  <c r="A11" i="22"/>
  <c r="A6" i="22"/>
  <c r="A12" i="22"/>
  <c r="A7" i="22"/>
  <c r="A13" i="22"/>
  <c r="A8" i="22"/>
  <c r="A14" i="22"/>
  <c r="B20" i="22"/>
  <c r="B19" i="22"/>
  <c r="BF11" i="1"/>
  <c r="BF7" i="1"/>
  <c r="BF11" i="2"/>
  <c r="BF12" i="1"/>
  <c r="BF12" i="2"/>
  <c r="BF13" i="1"/>
  <c r="BF13" i="2"/>
  <c r="BF14" i="1"/>
  <c r="BF14" i="2"/>
  <c r="BF15" i="1"/>
  <c r="BF15" i="2"/>
  <c r="BF16" i="1"/>
  <c r="BF16" i="2"/>
  <c r="BF17" i="1"/>
  <c r="BF17" i="2"/>
  <c r="BF18" i="1"/>
  <c r="BF18" i="2"/>
  <c r="BF19" i="1"/>
  <c r="BF19" i="2"/>
  <c r="BF20" i="1"/>
  <c r="BF20" i="2"/>
  <c r="BF21" i="1"/>
  <c r="BF21" i="2"/>
  <c r="BF22" i="1"/>
  <c r="BF22" i="2"/>
  <c r="BF23" i="1"/>
  <c r="BF23" i="2"/>
  <c r="BF24" i="1"/>
  <c r="BF24" i="2"/>
  <c r="BF25" i="1"/>
  <c r="BF25" i="2"/>
  <c r="BF26" i="1"/>
  <c r="BF26" i="2"/>
  <c r="BF27" i="1"/>
  <c r="BF27" i="2"/>
  <c r="BF28" i="1"/>
  <c r="BF28" i="2"/>
  <c r="BF29" i="1"/>
  <c r="BF29" i="2"/>
  <c r="BF30" i="1"/>
  <c r="BF30" i="2"/>
  <c r="BF31" i="1"/>
  <c r="BF31" i="2"/>
  <c r="BF32" i="1"/>
  <c r="BF32" i="2"/>
  <c r="BF33" i="1"/>
  <c r="BF33" i="2"/>
  <c r="BF34" i="1"/>
  <c r="BF34" i="2"/>
  <c r="BF35" i="1"/>
  <c r="BF35" i="2"/>
  <c r="BF36" i="1"/>
  <c r="BF36" i="2"/>
  <c r="BF37" i="1"/>
  <c r="BF37" i="2"/>
  <c r="BF38" i="1"/>
  <c r="BF38" i="2"/>
  <c r="BF39" i="1"/>
  <c r="BF39" i="2"/>
  <c r="BF40" i="1"/>
  <c r="BF40" i="2"/>
  <c r="BF41" i="1"/>
  <c r="BF41" i="2"/>
  <c r="BF42" i="1"/>
  <c r="BF42" i="2"/>
  <c r="BF43" i="1"/>
  <c r="BF43" i="2"/>
  <c r="BF44" i="1"/>
  <c r="BF44" i="2"/>
  <c r="BF45" i="1"/>
  <c r="BF45" i="2"/>
  <c r="BF46" i="1"/>
  <c r="BF46" i="2"/>
  <c r="BF47" i="1"/>
  <c r="BF47" i="2"/>
  <c r="BF48" i="1"/>
  <c r="BF48" i="2"/>
  <c r="BF49" i="1"/>
  <c r="BF49" i="2"/>
  <c r="BF50" i="1"/>
  <c r="BF50" i="2"/>
  <c r="BF51" i="1"/>
  <c r="BF51" i="2"/>
  <c r="BF52" i="1"/>
  <c r="BF52" i="2"/>
  <c r="BF53" i="2"/>
  <c r="BF54" i="2"/>
  <c r="F72" i="22"/>
  <c r="BG11" i="1"/>
  <c r="BG7" i="1"/>
  <c r="BG11" i="2"/>
  <c r="BG12" i="1"/>
  <c r="BG12" i="2"/>
  <c r="BG13" i="1"/>
  <c r="BG13" i="2"/>
  <c r="BG14" i="1"/>
  <c r="BG14" i="2"/>
  <c r="BG15" i="1"/>
  <c r="BG15" i="2"/>
  <c r="BG16" i="1"/>
  <c r="BG16" i="2"/>
  <c r="BG17" i="1"/>
  <c r="BG17" i="2"/>
  <c r="BG18" i="1"/>
  <c r="BG18" i="2"/>
  <c r="BG19" i="1"/>
  <c r="BG19" i="2"/>
  <c r="BG20" i="1"/>
  <c r="BG20" i="2"/>
  <c r="BG21" i="1"/>
  <c r="BG21" i="2"/>
  <c r="BG22" i="1"/>
  <c r="BG22" i="2"/>
  <c r="BG23" i="1"/>
  <c r="BG23" i="2"/>
  <c r="BG24" i="1"/>
  <c r="BG24" i="2"/>
  <c r="BG25" i="1"/>
  <c r="BG25" i="2"/>
  <c r="BG26" i="1"/>
  <c r="BG26" i="2"/>
  <c r="BG27" i="1"/>
  <c r="BG27" i="2"/>
  <c r="BG28" i="1"/>
  <c r="BG28" i="2"/>
  <c r="BG29" i="1"/>
  <c r="BG29" i="2"/>
  <c r="BG30" i="1"/>
  <c r="BG30" i="2"/>
  <c r="BG31" i="1"/>
  <c r="BG31" i="2"/>
  <c r="BG32" i="1"/>
  <c r="BG32" i="2"/>
  <c r="BG33" i="1"/>
  <c r="BG33" i="2"/>
  <c r="BG34" i="1"/>
  <c r="BG34" i="2"/>
  <c r="BG35" i="1"/>
  <c r="BG35" i="2"/>
  <c r="BG36" i="1"/>
  <c r="BG36" i="2"/>
  <c r="BG37" i="1"/>
  <c r="BG37" i="2"/>
  <c r="BG38" i="1"/>
  <c r="BG38" i="2"/>
  <c r="BG39" i="1"/>
  <c r="BG39" i="2"/>
  <c r="BG40" i="1"/>
  <c r="BG40" i="2"/>
  <c r="BG41" i="1"/>
  <c r="BG41" i="2"/>
  <c r="BG42" i="1"/>
  <c r="BG42" i="2"/>
  <c r="BG43" i="1"/>
  <c r="BG43" i="2"/>
  <c r="BG44" i="1"/>
  <c r="BG44" i="2"/>
  <c r="BG45" i="1"/>
  <c r="BG45" i="2"/>
  <c r="BG46" i="1"/>
  <c r="BG46" i="2"/>
  <c r="BG47" i="1"/>
  <c r="BG47" i="2"/>
  <c r="BG48" i="1"/>
  <c r="BG48" i="2"/>
  <c r="BG49" i="1"/>
  <c r="BG49" i="2"/>
  <c r="BG50" i="1"/>
  <c r="BG50" i="2"/>
  <c r="BG51" i="1"/>
  <c r="BG51" i="2"/>
  <c r="BG52" i="1"/>
  <c r="BG52" i="2"/>
  <c r="BG53" i="2"/>
  <c r="BG54" i="2"/>
  <c r="F73" i="22"/>
  <c r="N72" i="22"/>
  <c r="O72" i="22"/>
  <c r="P72" i="22"/>
  <c r="I48" i="3"/>
  <c r="E67" i="22"/>
  <c r="M67" i="22"/>
  <c r="E69" i="22"/>
  <c r="M69" i="22"/>
  <c r="BB11" i="1"/>
  <c r="BB7" i="1"/>
  <c r="BB11" i="2"/>
  <c r="BB12" i="1"/>
  <c r="BB12" i="2"/>
  <c r="BB13" i="1"/>
  <c r="BB13" i="2"/>
  <c r="BB14" i="1"/>
  <c r="BB14" i="2"/>
  <c r="BB15" i="1"/>
  <c r="BB15" i="2"/>
  <c r="BB16" i="1"/>
  <c r="BB16" i="2"/>
  <c r="BB17" i="1"/>
  <c r="BB17" i="2"/>
  <c r="BB18" i="1"/>
  <c r="BB18" i="2"/>
  <c r="BB19" i="1"/>
  <c r="BB19" i="2"/>
  <c r="BB20" i="1"/>
  <c r="BB20" i="2"/>
  <c r="BB21" i="1"/>
  <c r="BB21" i="2"/>
  <c r="BB22" i="1"/>
  <c r="BB22" i="2"/>
  <c r="BB23" i="1"/>
  <c r="BB23" i="2"/>
  <c r="BB24" i="1"/>
  <c r="BB24" i="2"/>
  <c r="BB25" i="1"/>
  <c r="BB25" i="2"/>
  <c r="BB26" i="1"/>
  <c r="BB26" i="2"/>
  <c r="BB27" i="1"/>
  <c r="BB27" i="2"/>
  <c r="BB28" i="1"/>
  <c r="BB28" i="2"/>
  <c r="BB29" i="1"/>
  <c r="BB29" i="2"/>
  <c r="BB30" i="1"/>
  <c r="BB30" i="2"/>
  <c r="BB31" i="1"/>
  <c r="BB31" i="2"/>
  <c r="BB32" i="1"/>
  <c r="BB32" i="2"/>
  <c r="BB33" i="1"/>
  <c r="BB33" i="2"/>
  <c r="BB34" i="1"/>
  <c r="BB34" i="2"/>
  <c r="BB35" i="1"/>
  <c r="BB35" i="2"/>
  <c r="BB36" i="1"/>
  <c r="BB36" i="2"/>
  <c r="BB37" i="1"/>
  <c r="BB37" i="2"/>
  <c r="BB38" i="1"/>
  <c r="BB38" i="2"/>
  <c r="BB39" i="1"/>
  <c r="BB39" i="2"/>
  <c r="BB40" i="1"/>
  <c r="BB40" i="2"/>
  <c r="BB41" i="1"/>
  <c r="BB41" i="2"/>
  <c r="BB42" i="1"/>
  <c r="BB42" i="2"/>
  <c r="BB43" i="1"/>
  <c r="BB43" i="2"/>
  <c r="BB44" i="1"/>
  <c r="BB44" i="2"/>
  <c r="BB45" i="1"/>
  <c r="BB45" i="2"/>
  <c r="BB46" i="1"/>
  <c r="BB46" i="2"/>
  <c r="BB47" i="1"/>
  <c r="BB47" i="2"/>
  <c r="BB48" i="1"/>
  <c r="BB48" i="2"/>
  <c r="BB49" i="1"/>
  <c r="BB49" i="2"/>
  <c r="BB50" i="1"/>
  <c r="BB50" i="2"/>
  <c r="BB51" i="1"/>
  <c r="BB51" i="2"/>
  <c r="BB52" i="1"/>
  <c r="BB52" i="2"/>
  <c r="BB53" i="2"/>
  <c r="BB54" i="2"/>
  <c r="F67" i="22"/>
  <c r="BC11" i="1"/>
  <c r="BC7" i="1"/>
  <c r="BC11" i="2"/>
  <c r="BC12" i="1"/>
  <c r="BC12" i="2"/>
  <c r="BC13" i="1"/>
  <c r="BC13" i="2"/>
  <c r="BC14" i="1"/>
  <c r="BC14" i="2"/>
  <c r="BC15" i="1"/>
  <c r="BC15" i="2"/>
  <c r="BC16" i="1"/>
  <c r="BC16" i="2"/>
  <c r="BC17" i="1"/>
  <c r="BC17" i="2"/>
  <c r="BC18" i="1"/>
  <c r="BC18" i="2"/>
  <c r="BC19" i="1"/>
  <c r="BC19" i="2"/>
  <c r="BC20" i="1"/>
  <c r="BC20" i="2"/>
  <c r="BC21" i="1"/>
  <c r="BC21" i="2"/>
  <c r="BC22" i="1"/>
  <c r="BC22" i="2"/>
  <c r="BC23" i="1"/>
  <c r="BC23" i="2"/>
  <c r="BC24" i="1"/>
  <c r="BC24" i="2"/>
  <c r="BC25" i="1"/>
  <c r="BC25" i="2"/>
  <c r="BC26" i="1"/>
  <c r="BC26" i="2"/>
  <c r="BC27" i="1"/>
  <c r="BC27" i="2"/>
  <c r="BC28" i="1"/>
  <c r="BC28" i="2"/>
  <c r="BC29" i="1"/>
  <c r="BC29" i="2"/>
  <c r="BC30" i="1"/>
  <c r="BC30" i="2"/>
  <c r="BC31" i="1"/>
  <c r="BC31" i="2"/>
  <c r="BC32" i="1"/>
  <c r="BC32" i="2"/>
  <c r="BC33" i="1"/>
  <c r="BC33" i="2"/>
  <c r="BC34" i="1"/>
  <c r="BC34" i="2"/>
  <c r="BC35" i="1"/>
  <c r="BC35" i="2"/>
  <c r="BC36" i="1"/>
  <c r="BC36" i="2"/>
  <c r="BC37" i="1"/>
  <c r="BC37" i="2"/>
  <c r="BC38" i="1"/>
  <c r="BC38" i="2"/>
  <c r="BC39" i="1"/>
  <c r="BC39" i="2"/>
  <c r="BC40" i="1"/>
  <c r="BC40" i="2"/>
  <c r="BC41" i="1"/>
  <c r="BC41" i="2"/>
  <c r="BC42" i="1"/>
  <c r="BC42" i="2"/>
  <c r="BC43" i="1"/>
  <c r="BC43" i="2"/>
  <c r="BC44" i="1"/>
  <c r="BC44" i="2"/>
  <c r="BC45" i="1"/>
  <c r="BC45" i="2"/>
  <c r="BC46" i="1"/>
  <c r="BC46" i="2"/>
  <c r="BC47" i="1"/>
  <c r="BC47" i="2"/>
  <c r="BC48" i="1"/>
  <c r="BC48" i="2"/>
  <c r="BC49" i="1"/>
  <c r="BC49" i="2"/>
  <c r="BC50" i="1"/>
  <c r="BC50" i="2"/>
  <c r="BC51" i="1"/>
  <c r="BC51" i="2"/>
  <c r="BC52" i="1"/>
  <c r="BC52" i="2"/>
  <c r="BC53" i="2"/>
  <c r="BC54" i="2"/>
  <c r="F68" i="22"/>
  <c r="N67" i="22"/>
  <c r="BD11" i="1"/>
  <c r="BD7" i="1"/>
  <c r="BD11" i="2"/>
  <c r="BD12" i="1"/>
  <c r="BD12" i="2"/>
  <c r="BD13" i="1"/>
  <c r="BD13" i="2"/>
  <c r="BD14" i="1"/>
  <c r="BD14" i="2"/>
  <c r="BD15" i="1"/>
  <c r="BD15" i="2"/>
  <c r="BD16" i="1"/>
  <c r="BD16" i="2"/>
  <c r="BD17" i="1"/>
  <c r="BD17" i="2"/>
  <c r="BD18" i="1"/>
  <c r="BD18" i="2"/>
  <c r="BD19" i="1"/>
  <c r="BD19" i="2"/>
  <c r="BD20" i="1"/>
  <c r="BD20" i="2"/>
  <c r="BD21" i="1"/>
  <c r="BD21" i="2"/>
  <c r="BD22" i="1"/>
  <c r="BD22" i="2"/>
  <c r="BD23" i="1"/>
  <c r="BD23" i="2"/>
  <c r="BD24" i="1"/>
  <c r="BD24" i="2"/>
  <c r="BD25" i="1"/>
  <c r="BD25" i="2"/>
  <c r="BD26" i="1"/>
  <c r="BD26" i="2"/>
  <c r="BD27" i="1"/>
  <c r="BD27" i="2"/>
  <c r="BD28" i="1"/>
  <c r="BD28" i="2"/>
  <c r="BD29" i="1"/>
  <c r="BD29" i="2"/>
  <c r="BD30" i="1"/>
  <c r="BD30" i="2"/>
  <c r="BD31" i="1"/>
  <c r="BD31" i="2"/>
  <c r="BD32" i="1"/>
  <c r="BD32" i="2"/>
  <c r="BD33" i="1"/>
  <c r="BD33" i="2"/>
  <c r="BD34" i="1"/>
  <c r="BD34" i="2"/>
  <c r="BD35" i="1"/>
  <c r="BD35" i="2"/>
  <c r="BD36" i="1"/>
  <c r="BD36" i="2"/>
  <c r="BD37" i="1"/>
  <c r="BD37" i="2"/>
  <c r="BD38" i="1"/>
  <c r="BD38" i="2"/>
  <c r="BD39" i="1"/>
  <c r="BD39" i="2"/>
  <c r="BD40" i="1"/>
  <c r="BD40" i="2"/>
  <c r="BD41" i="1"/>
  <c r="BD41" i="2"/>
  <c r="BD42" i="1"/>
  <c r="BD42" i="2"/>
  <c r="BD43" i="1"/>
  <c r="BD43" i="2"/>
  <c r="BD44" i="1"/>
  <c r="BD44" i="2"/>
  <c r="BD45" i="1"/>
  <c r="BD45" i="2"/>
  <c r="BD46" i="1"/>
  <c r="BD46" i="2"/>
  <c r="BD47" i="1"/>
  <c r="BD47" i="2"/>
  <c r="BD48" i="1"/>
  <c r="BD48" i="2"/>
  <c r="BD49" i="1"/>
  <c r="BD49" i="2"/>
  <c r="BD50" i="1"/>
  <c r="BD50" i="2"/>
  <c r="BD51" i="1"/>
  <c r="BD51" i="2"/>
  <c r="BD52" i="1"/>
  <c r="BD52" i="2"/>
  <c r="BD53" i="2"/>
  <c r="BD54" i="2"/>
  <c r="F69" i="22"/>
  <c r="BE11" i="1"/>
  <c r="BE7" i="1"/>
  <c r="BE11" i="2"/>
  <c r="BE12" i="1"/>
  <c r="BE12" i="2"/>
  <c r="BE13" i="1"/>
  <c r="BE13" i="2"/>
  <c r="BE14" i="1"/>
  <c r="BE14" i="2"/>
  <c r="BE15" i="1"/>
  <c r="BE15" i="2"/>
  <c r="BE16" i="1"/>
  <c r="BE16" i="2"/>
  <c r="BE17" i="1"/>
  <c r="BE17" i="2"/>
  <c r="BE18" i="1"/>
  <c r="BE18" i="2"/>
  <c r="BE19" i="1"/>
  <c r="BE19" i="2"/>
  <c r="BE20" i="1"/>
  <c r="BE20" i="2"/>
  <c r="BE21" i="1"/>
  <c r="BE21" i="2"/>
  <c r="BE22" i="1"/>
  <c r="BE22" i="2"/>
  <c r="BE23" i="1"/>
  <c r="BE23" i="2"/>
  <c r="BE24" i="1"/>
  <c r="BE24" i="2"/>
  <c r="BE25" i="1"/>
  <c r="BE25" i="2"/>
  <c r="BE26" i="1"/>
  <c r="BE26" i="2"/>
  <c r="BE27" i="1"/>
  <c r="BE27" i="2"/>
  <c r="BE28" i="1"/>
  <c r="BE28" i="2"/>
  <c r="BE29" i="1"/>
  <c r="BE29" i="2"/>
  <c r="BE30" i="1"/>
  <c r="BE30" i="2"/>
  <c r="BE31" i="1"/>
  <c r="BE31" i="2"/>
  <c r="BE32" i="1"/>
  <c r="BE32" i="2"/>
  <c r="BE33" i="1"/>
  <c r="BE33" i="2"/>
  <c r="BE34" i="1"/>
  <c r="BE34" i="2"/>
  <c r="BE35" i="1"/>
  <c r="BE35" i="2"/>
  <c r="BE36" i="1"/>
  <c r="BE36" i="2"/>
  <c r="BE37" i="1"/>
  <c r="BE37" i="2"/>
  <c r="BE38" i="1"/>
  <c r="BE38" i="2"/>
  <c r="BE39" i="1"/>
  <c r="BE39" i="2"/>
  <c r="BE40" i="1"/>
  <c r="BE40" i="2"/>
  <c r="BE41" i="1"/>
  <c r="BE41" i="2"/>
  <c r="BE42" i="1"/>
  <c r="BE42" i="2"/>
  <c r="BE43" i="1"/>
  <c r="BE43" i="2"/>
  <c r="BE44" i="1"/>
  <c r="BE44" i="2"/>
  <c r="BE45" i="1"/>
  <c r="BE45" i="2"/>
  <c r="BE46" i="1"/>
  <c r="BE46" i="2"/>
  <c r="BE47" i="1"/>
  <c r="BE47" i="2"/>
  <c r="BE48" i="1"/>
  <c r="BE48" i="2"/>
  <c r="BE49" i="1"/>
  <c r="BE49" i="2"/>
  <c r="BE50" i="1"/>
  <c r="BE50" i="2"/>
  <c r="BE51" i="1"/>
  <c r="BE51" i="2"/>
  <c r="BE52" i="1"/>
  <c r="BE52" i="2"/>
  <c r="BE53" i="2"/>
  <c r="BE54" i="2"/>
  <c r="F70" i="22"/>
  <c r="N69" i="22"/>
  <c r="O67" i="22"/>
  <c r="P67" i="22"/>
  <c r="I46" i="3"/>
  <c r="E62" i="22"/>
  <c r="M62" i="22"/>
  <c r="E64" i="22"/>
  <c r="M64" i="22"/>
  <c r="AX11" i="1"/>
  <c r="AX7" i="1"/>
  <c r="AX11" i="2"/>
  <c r="AX12" i="1"/>
  <c r="AX12" i="2"/>
  <c r="AX13" i="1"/>
  <c r="AX13" i="2"/>
  <c r="AX14" i="1"/>
  <c r="AX14" i="2"/>
  <c r="AX15" i="1"/>
  <c r="AX15" i="2"/>
  <c r="AX16" i="1"/>
  <c r="AX16" i="2"/>
  <c r="AX17" i="1"/>
  <c r="AX17" i="2"/>
  <c r="AX18" i="1"/>
  <c r="AX18" i="2"/>
  <c r="AX19" i="1"/>
  <c r="AX19" i="2"/>
  <c r="AX20" i="1"/>
  <c r="AX20" i="2"/>
  <c r="AX21" i="1"/>
  <c r="AX21" i="2"/>
  <c r="AX22" i="1"/>
  <c r="AX22" i="2"/>
  <c r="AX23" i="1"/>
  <c r="AX23" i="2"/>
  <c r="AX24" i="1"/>
  <c r="AX24" i="2"/>
  <c r="AX25" i="1"/>
  <c r="AX25" i="2"/>
  <c r="AX26" i="1"/>
  <c r="AX26" i="2"/>
  <c r="AX27" i="1"/>
  <c r="AX27" i="2"/>
  <c r="AX28" i="1"/>
  <c r="AX28" i="2"/>
  <c r="AX29" i="1"/>
  <c r="AX29" i="2"/>
  <c r="AX30" i="1"/>
  <c r="AX30" i="2"/>
  <c r="AX31" i="1"/>
  <c r="AX31" i="2"/>
  <c r="AX32" i="1"/>
  <c r="AX32" i="2"/>
  <c r="AX33" i="1"/>
  <c r="AX33" i="2"/>
  <c r="AX34" i="1"/>
  <c r="AX34" i="2"/>
  <c r="AX35" i="1"/>
  <c r="AX35" i="2"/>
  <c r="AX36" i="1"/>
  <c r="AX36" i="2"/>
  <c r="AX37" i="1"/>
  <c r="AX37" i="2"/>
  <c r="AX38" i="1"/>
  <c r="AX38" i="2"/>
  <c r="AX39" i="1"/>
  <c r="AX39" i="2"/>
  <c r="AX40" i="1"/>
  <c r="AX40" i="2"/>
  <c r="AX41" i="1"/>
  <c r="AX41" i="2"/>
  <c r="AX42" i="1"/>
  <c r="AX42" i="2"/>
  <c r="AX43" i="1"/>
  <c r="AX43" i="2"/>
  <c r="AX44" i="1"/>
  <c r="AX44" i="2"/>
  <c r="AX45" i="1"/>
  <c r="AX45" i="2"/>
  <c r="AX46" i="1"/>
  <c r="AX46" i="2"/>
  <c r="AX47" i="1"/>
  <c r="AX47" i="2"/>
  <c r="AX48" i="1"/>
  <c r="AX48" i="2"/>
  <c r="AX49" i="1"/>
  <c r="AX49" i="2"/>
  <c r="AX50" i="1"/>
  <c r="AX50" i="2"/>
  <c r="AX51" i="1"/>
  <c r="AX51" i="2"/>
  <c r="AX52" i="1"/>
  <c r="AX52" i="2"/>
  <c r="AX53" i="2"/>
  <c r="AX54" i="2"/>
  <c r="F62" i="22"/>
  <c r="AY11" i="1"/>
  <c r="AY7" i="1"/>
  <c r="AY11" i="2"/>
  <c r="AY12" i="1"/>
  <c r="AY12" i="2"/>
  <c r="AY13" i="1"/>
  <c r="AY13" i="2"/>
  <c r="AY14" i="1"/>
  <c r="AY14" i="2"/>
  <c r="AY15" i="1"/>
  <c r="AY15" i="2"/>
  <c r="AY16" i="1"/>
  <c r="AY16" i="2"/>
  <c r="AY17" i="1"/>
  <c r="AY17" i="2"/>
  <c r="AY18" i="1"/>
  <c r="AY18" i="2"/>
  <c r="AY19" i="1"/>
  <c r="AY19" i="2"/>
  <c r="AY20" i="1"/>
  <c r="AY20" i="2"/>
  <c r="AY21" i="1"/>
  <c r="AY21" i="2"/>
  <c r="AY22" i="1"/>
  <c r="AY22" i="2"/>
  <c r="AY23" i="1"/>
  <c r="AY23" i="2"/>
  <c r="AY24" i="1"/>
  <c r="AY24" i="2"/>
  <c r="AY25" i="1"/>
  <c r="AY25" i="2"/>
  <c r="AY26" i="1"/>
  <c r="AY26" i="2"/>
  <c r="AY27" i="1"/>
  <c r="AY27" i="2"/>
  <c r="AY28" i="1"/>
  <c r="AY28" i="2"/>
  <c r="AY29" i="1"/>
  <c r="AY29" i="2"/>
  <c r="AY30" i="1"/>
  <c r="AY30" i="2"/>
  <c r="AY31" i="1"/>
  <c r="AY31" i="2"/>
  <c r="AY32" i="1"/>
  <c r="AY32" i="2"/>
  <c r="AY33" i="1"/>
  <c r="AY33" i="2"/>
  <c r="AY34" i="1"/>
  <c r="AY34" i="2"/>
  <c r="AY35" i="1"/>
  <c r="AY35" i="2"/>
  <c r="AY36" i="1"/>
  <c r="AY36" i="2"/>
  <c r="AY37" i="1"/>
  <c r="AY37" i="2"/>
  <c r="AY38" i="1"/>
  <c r="AY38" i="2"/>
  <c r="AY39" i="1"/>
  <c r="AY39" i="2"/>
  <c r="AY40" i="1"/>
  <c r="AY40" i="2"/>
  <c r="AY41" i="1"/>
  <c r="AY41" i="2"/>
  <c r="AY42" i="1"/>
  <c r="AY42" i="2"/>
  <c r="AY43" i="1"/>
  <c r="AY43" i="2"/>
  <c r="AY44" i="1"/>
  <c r="AY44" i="2"/>
  <c r="AY45" i="1"/>
  <c r="AY45" i="2"/>
  <c r="AY46" i="1"/>
  <c r="AY46" i="2"/>
  <c r="AY47" i="1"/>
  <c r="AY47" i="2"/>
  <c r="AY48" i="1"/>
  <c r="AY48" i="2"/>
  <c r="AY49" i="1"/>
  <c r="AY49" i="2"/>
  <c r="AY50" i="1"/>
  <c r="AY50" i="2"/>
  <c r="AY51" i="1"/>
  <c r="AY51" i="2"/>
  <c r="AY52" i="1"/>
  <c r="AY52" i="2"/>
  <c r="AY53" i="2"/>
  <c r="AY54" i="2"/>
  <c r="F63" i="22"/>
  <c r="N62" i="22"/>
  <c r="AZ11" i="1"/>
  <c r="AZ7" i="1"/>
  <c r="AZ11" i="2"/>
  <c r="AZ12" i="1"/>
  <c r="AZ12" i="2"/>
  <c r="AZ13" i="1"/>
  <c r="AZ13" i="2"/>
  <c r="AZ14" i="1"/>
  <c r="AZ14" i="2"/>
  <c r="AZ15" i="1"/>
  <c r="AZ15" i="2"/>
  <c r="AZ16" i="1"/>
  <c r="AZ16" i="2"/>
  <c r="AZ17" i="1"/>
  <c r="AZ17" i="2"/>
  <c r="AZ18" i="1"/>
  <c r="AZ18" i="2"/>
  <c r="AZ19" i="1"/>
  <c r="AZ19" i="2"/>
  <c r="AZ20" i="1"/>
  <c r="AZ20" i="2"/>
  <c r="AZ21" i="1"/>
  <c r="AZ21" i="2"/>
  <c r="AZ22" i="1"/>
  <c r="AZ22" i="2"/>
  <c r="AZ23" i="1"/>
  <c r="AZ23" i="2"/>
  <c r="AZ24" i="1"/>
  <c r="AZ24" i="2"/>
  <c r="AZ25" i="1"/>
  <c r="AZ25" i="2"/>
  <c r="AZ26" i="1"/>
  <c r="AZ26" i="2"/>
  <c r="AZ27" i="1"/>
  <c r="AZ27" i="2"/>
  <c r="AZ28" i="1"/>
  <c r="AZ28" i="2"/>
  <c r="AZ29" i="1"/>
  <c r="AZ29" i="2"/>
  <c r="AZ30" i="1"/>
  <c r="AZ30" i="2"/>
  <c r="AZ31" i="1"/>
  <c r="AZ31" i="2"/>
  <c r="AZ32" i="1"/>
  <c r="AZ32" i="2"/>
  <c r="AZ33" i="1"/>
  <c r="AZ33" i="2"/>
  <c r="AZ34" i="1"/>
  <c r="AZ34" i="2"/>
  <c r="AZ35" i="1"/>
  <c r="AZ35" i="2"/>
  <c r="AZ36" i="1"/>
  <c r="AZ36" i="2"/>
  <c r="AZ37" i="1"/>
  <c r="AZ37" i="2"/>
  <c r="AZ38" i="1"/>
  <c r="AZ38" i="2"/>
  <c r="AZ39" i="1"/>
  <c r="AZ39" i="2"/>
  <c r="AZ40" i="1"/>
  <c r="AZ40" i="2"/>
  <c r="AZ41" i="1"/>
  <c r="AZ41" i="2"/>
  <c r="AZ42" i="1"/>
  <c r="AZ42" i="2"/>
  <c r="AZ43" i="1"/>
  <c r="AZ43" i="2"/>
  <c r="AZ44" i="1"/>
  <c r="AZ44" i="2"/>
  <c r="AZ45" i="1"/>
  <c r="AZ45" i="2"/>
  <c r="AZ46" i="1"/>
  <c r="AZ46" i="2"/>
  <c r="AZ47" i="1"/>
  <c r="AZ47" i="2"/>
  <c r="AZ48" i="1"/>
  <c r="AZ48" i="2"/>
  <c r="AZ49" i="1"/>
  <c r="AZ49" i="2"/>
  <c r="AZ50" i="1"/>
  <c r="AZ50" i="2"/>
  <c r="AZ51" i="1"/>
  <c r="AZ51" i="2"/>
  <c r="AZ52" i="1"/>
  <c r="AZ52" i="2"/>
  <c r="AZ53" i="2"/>
  <c r="AZ54" i="2"/>
  <c r="F64" i="22"/>
  <c r="BA11" i="1"/>
  <c r="BA7" i="1"/>
  <c r="BA11" i="2"/>
  <c r="BA12" i="1"/>
  <c r="BA12" i="2"/>
  <c r="BA13" i="1"/>
  <c r="BA13" i="2"/>
  <c r="BA14" i="1"/>
  <c r="BA14" i="2"/>
  <c r="BA15" i="1"/>
  <c r="BA15" i="2"/>
  <c r="BA16" i="1"/>
  <c r="BA16" i="2"/>
  <c r="BA17" i="1"/>
  <c r="BA17" i="2"/>
  <c r="BA18" i="1"/>
  <c r="BA18" i="2"/>
  <c r="BA19" i="1"/>
  <c r="BA19" i="2"/>
  <c r="BA20" i="1"/>
  <c r="BA20" i="2"/>
  <c r="BA21" i="1"/>
  <c r="BA21" i="2"/>
  <c r="BA22" i="1"/>
  <c r="BA22" i="2"/>
  <c r="BA23" i="1"/>
  <c r="BA23" i="2"/>
  <c r="BA24" i="1"/>
  <c r="BA24" i="2"/>
  <c r="BA25" i="1"/>
  <c r="BA25" i="2"/>
  <c r="BA26" i="1"/>
  <c r="BA26" i="2"/>
  <c r="BA27" i="1"/>
  <c r="BA27" i="2"/>
  <c r="BA28" i="1"/>
  <c r="BA28" i="2"/>
  <c r="BA29" i="1"/>
  <c r="BA29" i="2"/>
  <c r="BA30" i="1"/>
  <c r="BA30" i="2"/>
  <c r="BA31" i="1"/>
  <c r="BA31" i="2"/>
  <c r="BA32" i="1"/>
  <c r="BA32" i="2"/>
  <c r="BA33" i="1"/>
  <c r="BA33" i="2"/>
  <c r="BA34" i="1"/>
  <c r="BA34" i="2"/>
  <c r="BA35" i="1"/>
  <c r="BA35" i="2"/>
  <c r="BA36" i="1"/>
  <c r="BA36" i="2"/>
  <c r="BA37" i="1"/>
  <c r="BA37" i="2"/>
  <c r="BA38" i="1"/>
  <c r="BA38" i="2"/>
  <c r="BA39" i="1"/>
  <c r="BA39" i="2"/>
  <c r="BA40" i="1"/>
  <c r="BA40" i="2"/>
  <c r="BA41" i="1"/>
  <c r="BA41" i="2"/>
  <c r="BA42" i="1"/>
  <c r="BA42" i="2"/>
  <c r="BA43" i="1"/>
  <c r="BA43" i="2"/>
  <c r="BA44" i="1"/>
  <c r="BA44" i="2"/>
  <c r="BA45" i="1"/>
  <c r="BA45" i="2"/>
  <c r="BA46" i="1"/>
  <c r="BA46" i="2"/>
  <c r="BA47" i="1"/>
  <c r="BA47" i="2"/>
  <c r="BA48" i="1"/>
  <c r="BA48" i="2"/>
  <c r="BA49" i="1"/>
  <c r="BA49" i="2"/>
  <c r="BA50" i="1"/>
  <c r="BA50" i="2"/>
  <c r="BA51" i="1"/>
  <c r="BA51" i="2"/>
  <c r="BA52" i="1"/>
  <c r="BA52" i="2"/>
  <c r="BA53" i="2"/>
  <c r="BA54" i="2"/>
  <c r="F65" i="22"/>
  <c r="N64" i="22"/>
  <c r="O62" i="22"/>
  <c r="P62" i="22"/>
  <c r="I44" i="3"/>
  <c r="E57" i="22"/>
  <c r="M57" i="22"/>
  <c r="E59" i="22"/>
  <c r="M59" i="22"/>
  <c r="AT11" i="1"/>
  <c r="AT7" i="1"/>
  <c r="AT11" i="2"/>
  <c r="AT12" i="1"/>
  <c r="AT12" i="2"/>
  <c r="AT13" i="1"/>
  <c r="AT13" i="2"/>
  <c r="AT14" i="1"/>
  <c r="AT14" i="2"/>
  <c r="AT15" i="1"/>
  <c r="AT15" i="2"/>
  <c r="AT16" i="1"/>
  <c r="AT16" i="2"/>
  <c r="AT17" i="1"/>
  <c r="AT17" i="2"/>
  <c r="AT18" i="1"/>
  <c r="AT18" i="2"/>
  <c r="AT19" i="1"/>
  <c r="AT19" i="2"/>
  <c r="AT20" i="1"/>
  <c r="AT20" i="2"/>
  <c r="AT21" i="1"/>
  <c r="AT21" i="2"/>
  <c r="AT22" i="1"/>
  <c r="AT22" i="2"/>
  <c r="AT23" i="1"/>
  <c r="AT23" i="2"/>
  <c r="AT24" i="1"/>
  <c r="AT24" i="2"/>
  <c r="AT25" i="1"/>
  <c r="AT25" i="2"/>
  <c r="AT26" i="1"/>
  <c r="AT26" i="2"/>
  <c r="AT27" i="1"/>
  <c r="AT27" i="2"/>
  <c r="AT28" i="1"/>
  <c r="AT28" i="2"/>
  <c r="AT29" i="1"/>
  <c r="AT29" i="2"/>
  <c r="AT30" i="1"/>
  <c r="AT30" i="2"/>
  <c r="AT31" i="1"/>
  <c r="AT31" i="2"/>
  <c r="AT32" i="1"/>
  <c r="AT32" i="2"/>
  <c r="AT33" i="1"/>
  <c r="AT33" i="2"/>
  <c r="AT34" i="1"/>
  <c r="AT34" i="2"/>
  <c r="AT35" i="1"/>
  <c r="AT35" i="2"/>
  <c r="AT36" i="1"/>
  <c r="AT36" i="2"/>
  <c r="AT37" i="1"/>
  <c r="AT37" i="2"/>
  <c r="AT38" i="1"/>
  <c r="AT38" i="2"/>
  <c r="AT39" i="1"/>
  <c r="AT39" i="2"/>
  <c r="AT40" i="1"/>
  <c r="AT40" i="2"/>
  <c r="AT41" i="1"/>
  <c r="AT41" i="2"/>
  <c r="AT42" i="1"/>
  <c r="AT42" i="2"/>
  <c r="AT43" i="1"/>
  <c r="AT43" i="2"/>
  <c r="AT44" i="1"/>
  <c r="AT44" i="2"/>
  <c r="AT45" i="1"/>
  <c r="AT45" i="2"/>
  <c r="AT46" i="1"/>
  <c r="AT46" i="2"/>
  <c r="AT47" i="1"/>
  <c r="AT47" i="2"/>
  <c r="AT48" i="1"/>
  <c r="AT48" i="2"/>
  <c r="AT49" i="1"/>
  <c r="AT49" i="2"/>
  <c r="AT50" i="1"/>
  <c r="AT50" i="2"/>
  <c r="AT51" i="1"/>
  <c r="AT51" i="2"/>
  <c r="AT52" i="1"/>
  <c r="AT52" i="2"/>
  <c r="AT53" i="2"/>
  <c r="AT54" i="2"/>
  <c r="F57" i="22"/>
  <c r="AU11" i="1"/>
  <c r="AU7" i="1"/>
  <c r="AU11" i="2"/>
  <c r="AU12" i="1"/>
  <c r="AU12" i="2"/>
  <c r="AU13" i="1"/>
  <c r="AU13" i="2"/>
  <c r="AU14" i="1"/>
  <c r="AU14" i="2"/>
  <c r="AU15" i="1"/>
  <c r="AU15" i="2"/>
  <c r="AU16" i="1"/>
  <c r="AU16" i="2"/>
  <c r="AU17" i="1"/>
  <c r="AU17" i="2"/>
  <c r="AU18" i="1"/>
  <c r="AU18" i="2"/>
  <c r="AU19" i="1"/>
  <c r="AU19" i="2"/>
  <c r="AU20" i="1"/>
  <c r="AU20" i="2"/>
  <c r="AU21" i="1"/>
  <c r="AU21" i="2"/>
  <c r="AU22" i="1"/>
  <c r="AU22" i="2"/>
  <c r="AU23" i="1"/>
  <c r="AU23" i="2"/>
  <c r="AU24" i="1"/>
  <c r="AU24" i="2"/>
  <c r="AU25" i="1"/>
  <c r="AU25" i="2"/>
  <c r="AU26" i="1"/>
  <c r="AU26" i="2"/>
  <c r="AU27" i="1"/>
  <c r="AU27" i="2"/>
  <c r="AU28" i="1"/>
  <c r="AU28" i="2"/>
  <c r="AU29" i="1"/>
  <c r="AU29" i="2"/>
  <c r="AU30" i="1"/>
  <c r="AU30" i="2"/>
  <c r="AU31" i="1"/>
  <c r="AU31" i="2"/>
  <c r="AU32" i="1"/>
  <c r="AU32" i="2"/>
  <c r="AU33" i="1"/>
  <c r="AU33" i="2"/>
  <c r="AU34" i="1"/>
  <c r="AU34" i="2"/>
  <c r="AU35" i="1"/>
  <c r="AU35" i="2"/>
  <c r="AU36" i="1"/>
  <c r="AU36" i="2"/>
  <c r="AU37" i="1"/>
  <c r="AU37" i="2"/>
  <c r="AU38" i="1"/>
  <c r="AU38" i="2"/>
  <c r="AU39" i="1"/>
  <c r="AU39" i="2"/>
  <c r="AU40" i="1"/>
  <c r="AU40" i="2"/>
  <c r="AU41" i="1"/>
  <c r="AU41" i="2"/>
  <c r="AU42" i="1"/>
  <c r="AU42" i="2"/>
  <c r="AU43" i="1"/>
  <c r="AU43" i="2"/>
  <c r="AU44" i="1"/>
  <c r="AU44" i="2"/>
  <c r="AU45" i="1"/>
  <c r="AU45" i="2"/>
  <c r="AU46" i="1"/>
  <c r="AU46" i="2"/>
  <c r="AU47" i="1"/>
  <c r="AU47" i="2"/>
  <c r="AU48" i="1"/>
  <c r="AU48" i="2"/>
  <c r="AU49" i="1"/>
  <c r="AU49" i="2"/>
  <c r="AU50" i="1"/>
  <c r="AU50" i="2"/>
  <c r="AU51" i="1"/>
  <c r="AU51" i="2"/>
  <c r="AU52" i="1"/>
  <c r="AU52" i="2"/>
  <c r="AU53" i="2"/>
  <c r="AU54" i="2"/>
  <c r="F58" i="22"/>
  <c r="N57" i="22"/>
  <c r="AV11" i="1"/>
  <c r="AV7" i="1"/>
  <c r="AV11" i="2"/>
  <c r="AV12" i="1"/>
  <c r="AV12" i="2"/>
  <c r="AV13" i="1"/>
  <c r="AV13" i="2"/>
  <c r="AV14" i="1"/>
  <c r="AV14" i="2"/>
  <c r="AV15" i="1"/>
  <c r="AV15" i="2"/>
  <c r="AV16" i="1"/>
  <c r="AV16" i="2"/>
  <c r="AV17" i="1"/>
  <c r="AV17" i="2"/>
  <c r="AV18" i="1"/>
  <c r="AV18" i="2"/>
  <c r="AV19" i="1"/>
  <c r="AV19" i="2"/>
  <c r="AV20" i="1"/>
  <c r="AV20" i="2"/>
  <c r="AV21" i="1"/>
  <c r="AV21" i="2"/>
  <c r="AV22" i="1"/>
  <c r="AV22" i="2"/>
  <c r="AV23" i="1"/>
  <c r="AV23" i="2"/>
  <c r="AV24" i="1"/>
  <c r="AV24" i="2"/>
  <c r="AV25" i="1"/>
  <c r="AV25" i="2"/>
  <c r="AV26" i="1"/>
  <c r="AV26" i="2"/>
  <c r="AV27" i="1"/>
  <c r="AV27" i="2"/>
  <c r="AV28" i="1"/>
  <c r="AV28" i="2"/>
  <c r="AV29" i="1"/>
  <c r="AV29" i="2"/>
  <c r="AV30" i="1"/>
  <c r="AV30" i="2"/>
  <c r="AV31" i="1"/>
  <c r="AV31" i="2"/>
  <c r="AV32" i="1"/>
  <c r="AV32" i="2"/>
  <c r="AV33" i="1"/>
  <c r="AV33" i="2"/>
  <c r="AV34" i="1"/>
  <c r="AV34" i="2"/>
  <c r="AV35" i="1"/>
  <c r="AV35" i="2"/>
  <c r="AV36" i="1"/>
  <c r="AV36" i="2"/>
  <c r="AV37" i="1"/>
  <c r="AV37" i="2"/>
  <c r="AV38" i="1"/>
  <c r="AV38" i="2"/>
  <c r="AV39" i="1"/>
  <c r="AV39" i="2"/>
  <c r="AV40" i="1"/>
  <c r="AV40" i="2"/>
  <c r="AV41" i="1"/>
  <c r="AV41" i="2"/>
  <c r="AV42" i="1"/>
  <c r="AV42" i="2"/>
  <c r="AV43" i="1"/>
  <c r="AV43" i="2"/>
  <c r="AV44" i="1"/>
  <c r="AV44" i="2"/>
  <c r="AV45" i="1"/>
  <c r="AV45" i="2"/>
  <c r="AV46" i="1"/>
  <c r="AV46" i="2"/>
  <c r="AV47" i="1"/>
  <c r="AV47" i="2"/>
  <c r="AV48" i="1"/>
  <c r="AV48" i="2"/>
  <c r="AV49" i="1"/>
  <c r="AV49" i="2"/>
  <c r="AV50" i="1"/>
  <c r="AV50" i="2"/>
  <c r="AV51" i="1"/>
  <c r="AV51" i="2"/>
  <c r="AV52" i="1"/>
  <c r="AV52" i="2"/>
  <c r="AV53" i="2"/>
  <c r="AV54" i="2"/>
  <c r="F59" i="22"/>
  <c r="AW11" i="1"/>
  <c r="AW7" i="1"/>
  <c r="AW11" i="2"/>
  <c r="AW12" i="1"/>
  <c r="AW12" i="2"/>
  <c r="AW13" i="1"/>
  <c r="AW13" i="2"/>
  <c r="AW14" i="1"/>
  <c r="AW14" i="2"/>
  <c r="AW15" i="1"/>
  <c r="AW15" i="2"/>
  <c r="AW16" i="1"/>
  <c r="AW16" i="2"/>
  <c r="AW17" i="1"/>
  <c r="AW17" i="2"/>
  <c r="AW18" i="1"/>
  <c r="AW18" i="2"/>
  <c r="AW19" i="1"/>
  <c r="AW19" i="2"/>
  <c r="AW20" i="1"/>
  <c r="AW20" i="2"/>
  <c r="AW21" i="1"/>
  <c r="AW21" i="2"/>
  <c r="AW22" i="1"/>
  <c r="AW22" i="2"/>
  <c r="AW23" i="1"/>
  <c r="AW23" i="2"/>
  <c r="AW24" i="1"/>
  <c r="AW24" i="2"/>
  <c r="AW25" i="1"/>
  <c r="AW25" i="2"/>
  <c r="AW26" i="1"/>
  <c r="AW26" i="2"/>
  <c r="AW27" i="1"/>
  <c r="AW27" i="2"/>
  <c r="AW28" i="1"/>
  <c r="AW28" i="2"/>
  <c r="AW29" i="1"/>
  <c r="AW29" i="2"/>
  <c r="AW30" i="1"/>
  <c r="AW30" i="2"/>
  <c r="AW31" i="1"/>
  <c r="AW31" i="2"/>
  <c r="AW32" i="1"/>
  <c r="AW32" i="2"/>
  <c r="AW33" i="1"/>
  <c r="AW33" i="2"/>
  <c r="AW34" i="1"/>
  <c r="AW34" i="2"/>
  <c r="AW35" i="1"/>
  <c r="AW35" i="2"/>
  <c r="AW36" i="1"/>
  <c r="AW36" i="2"/>
  <c r="AW37" i="1"/>
  <c r="AW37" i="2"/>
  <c r="AW38" i="1"/>
  <c r="AW38" i="2"/>
  <c r="AW39" i="1"/>
  <c r="AW39" i="2"/>
  <c r="AW40" i="1"/>
  <c r="AW40" i="2"/>
  <c r="AW41" i="1"/>
  <c r="AW41" i="2"/>
  <c r="AW42" i="1"/>
  <c r="AW42" i="2"/>
  <c r="AW43" i="1"/>
  <c r="AW43" i="2"/>
  <c r="AW44" i="1"/>
  <c r="AW44" i="2"/>
  <c r="AW45" i="1"/>
  <c r="AW45" i="2"/>
  <c r="AW46" i="1"/>
  <c r="AW46" i="2"/>
  <c r="AW47" i="1"/>
  <c r="AW47" i="2"/>
  <c r="AW48" i="1"/>
  <c r="AW48" i="2"/>
  <c r="AW49" i="1"/>
  <c r="AW49" i="2"/>
  <c r="AW50" i="1"/>
  <c r="AW50" i="2"/>
  <c r="AW51" i="1"/>
  <c r="AW51" i="2"/>
  <c r="AW52" i="1"/>
  <c r="AW52" i="2"/>
  <c r="AW53" i="2"/>
  <c r="AW54" i="2"/>
  <c r="F60" i="22"/>
  <c r="N59" i="22"/>
  <c r="O57" i="22"/>
  <c r="P57" i="22"/>
  <c r="I42" i="3"/>
  <c r="E52" i="22"/>
  <c r="M52" i="22"/>
  <c r="E54" i="22"/>
  <c r="M54" i="22"/>
  <c r="AP11" i="1"/>
  <c r="AP7" i="1"/>
  <c r="AP11" i="2"/>
  <c r="AP12" i="1"/>
  <c r="AP12" i="2"/>
  <c r="AP13" i="1"/>
  <c r="AP13" i="2"/>
  <c r="AP14" i="1"/>
  <c r="AP14" i="2"/>
  <c r="AP15" i="1"/>
  <c r="AP15" i="2"/>
  <c r="AP16" i="1"/>
  <c r="AP16" i="2"/>
  <c r="AP17" i="1"/>
  <c r="AP17" i="2"/>
  <c r="AP18" i="1"/>
  <c r="AP18" i="2"/>
  <c r="AP19" i="1"/>
  <c r="AP19" i="2"/>
  <c r="AP20" i="1"/>
  <c r="AP20" i="2"/>
  <c r="AP21" i="1"/>
  <c r="AP21" i="2"/>
  <c r="AP22" i="1"/>
  <c r="AP22" i="2"/>
  <c r="AP23" i="1"/>
  <c r="AP23" i="2"/>
  <c r="AP24" i="1"/>
  <c r="AP24" i="2"/>
  <c r="AP25" i="1"/>
  <c r="AP25" i="2"/>
  <c r="AP26" i="1"/>
  <c r="AP26" i="2"/>
  <c r="AP27" i="1"/>
  <c r="AP27" i="2"/>
  <c r="AP28" i="1"/>
  <c r="AP28" i="2"/>
  <c r="AP29" i="1"/>
  <c r="AP29" i="2"/>
  <c r="AP30" i="1"/>
  <c r="AP30" i="2"/>
  <c r="AP31" i="1"/>
  <c r="AP31" i="2"/>
  <c r="AP32" i="1"/>
  <c r="AP32" i="2"/>
  <c r="AP33" i="1"/>
  <c r="AP33" i="2"/>
  <c r="AP34" i="1"/>
  <c r="AP34" i="2"/>
  <c r="AP35" i="1"/>
  <c r="AP35" i="2"/>
  <c r="AP36" i="1"/>
  <c r="AP36" i="2"/>
  <c r="AP37" i="1"/>
  <c r="AP37" i="2"/>
  <c r="AP38" i="1"/>
  <c r="AP38" i="2"/>
  <c r="AP39" i="1"/>
  <c r="AP39" i="2"/>
  <c r="AP40" i="1"/>
  <c r="AP40" i="2"/>
  <c r="AP41" i="1"/>
  <c r="AP41" i="2"/>
  <c r="AP42" i="1"/>
  <c r="AP42" i="2"/>
  <c r="AP43" i="1"/>
  <c r="AP43" i="2"/>
  <c r="AP44" i="1"/>
  <c r="AP44" i="2"/>
  <c r="AP45" i="1"/>
  <c r="AP45" i="2"/>
  <c r="AP46" i="1"/>
  <c r="AP46" i="2"/>
  <c r="AP47" i="1"/>
  <c r="AP47" i="2"/>
  <c r="AP48" i="1"/>
  <c r="AP48" i="2"/>
  <c r="AP49" i="1"/>
  <c r="AP49" i="2"/>
  <c r="AP50" i="1"/>
  <c r="AP50" i="2"/>
  <c r="AP51" i="1"/>
  <c r="AP51" i="2"/>
  <c r="AP52" i="1"/>
  <c r="AP52" i="2"/>
  <c r="AP53" i="2"/>
  <c r="AP54" i="2"/>
  <c r="F52" i="22"/>
  <c r="AQ11" i="1"/>
  <c r="AQ7" i="1"/>
  <c r="AQ11" i="2"/>
  <c r="AQ12" i="1"/>
  <c r="AQ12" i="2"/>
  <c r="AQ13" i="1"/>
  <c r="AQ13" i="2"/>
  <c r="AQ14" i="1"/>
  <c r="AQ14" i="2"/>
  <c r="AQ15" i="1"/>
  <c r="AQ15" i="2"/>
  <c r="AQ16" i="1"/>
  <c r="AQ16" i="2"/>
  <c r="AQ17" i="1"/>
  <c r="AQ17" i="2"/>
  <c r="AQ18" i="1"/>
  <c r="AQ18" i="2"/>
  <c r="AQ19" i="1"/>
  <c r="AQ19" i="2"/>
  <c r="AQ20" i="1"/>
  <c r="AQ20" i="2"/>
  <c r="AQ21" i="1"/>
  <c r="AQ21" i="2"/>
  <c r="AQ22" i="1"/>
  <c r="AQ22" i="2"/>
  <c r="AQ23" i="1"/>
  <c r="AQ23" i="2"/>
  <c r="AQ24" i="1"/>
  <c r="AQ24" i="2"/>
  <c r="AQ25" i="1"/>
  <c r="AQ25" i="2"/>
  <c r="AQ26" i="1"/>
  <c r="AQ26" i="2"/>
  <c r="AQ27" i="1"/>
  <c r="AQ27" i="2"/>
  <c r="AQ28" i="1"/>
  <c r="AQ28" i="2"/>
  <c r="AQ29" i="1"/>
  <c r="AQ29" i="2"/>
  <c r="AQ30" i="1"/>
  <c r="AQ30" i="2"/>
  <c r="AQ31" i="1"/>
  <c r="AQ31" i="2"/>
  <c r="AQ32" i="1"/>
  <c r="AQ32" i="2"/>
  <c r="AQ33" i="1"/>
  <c r="AQ33" i="2"/>
  <c r="AQ34" i="1"/>
  <c r="AQ34" i="2"/>
  <c r="AQ35" i="1"/>
  <c r="AQ35" i="2"/>
  <c r="AQ36" i="1"/>
  <c r="AQ36" i="2"/>
  <c r="AQ37" i="1"/>
  <c r="AQ37" i="2"/>
  <c r="AQ38" i="1"/>
  <c r="AQ38" i="2"/>
  <c r="AQ39" i="1"/>
  <c r="AQ39" i="2"/>
  <c r="AQ40" i="1"/>
  <c r="AQ40" i="2"/>
  <c r="AQ41" i="1"/>
  <c r="AQ41" i="2"/>
  <c r="AQ42" i="1"/>
  <c r="AQ42" i="2"/>
  <c r="AQ43" i="1"/>
  <c r="AQ43" i="2"/>
  <c r="AQ44" i="1"/>
  <c r="AQ44" i="2"/>
  <c r="AQ45" i="1"/>
  <c r="AQ45" i="2"/>
  <c r="AQ46" i="1"/>
  <c r="AQ46" i="2"/>
  <c r="AQ47" i="1"/>
  <c r="AQ47" i="2"/>
  <c r="AQ48" i="1"/>
  <c r="AQ48" i="2"/>
  <c r="AQ49" i="1"/>
  <c r="AQ49" i="2"/>
  <c r="AQ50" i="1"/>
  <c r="AQ50" i="2"/>
  <c r="AQ51" i="1"/>
  <c r="AQ51" i="2"/>
  <c r="AQ52" i="1"/>
  <c r="AQ52" i="2"/>
  <c r="AQ53" i="2"/>
  <c r="AQ54" i="2"/>
  <c r="F53" i="22"/>
  <c r="N52" i="22"/>
  <c r="AR11" i="1"/>
  <c r="AR7" i="1"/>
  <c r="AR11" i="2"/>
  <c r="AR12" i="1"/>
  <c r="AR12" i="2"/>
  <c r="AR13" i="1"/>
  <c r="AR13" i="2"/>
  <c r="AR14" i="1"/>
  <c r="AR14" i="2"/>
  <c r="AR15" i="1"/>
  <c r="AR15" i="2"/>
  <c r="AR16" i="1"/>
  <c r="AR16" i="2"/>
  <c r="AR17" i="1"/>
  <c r="AR17" i="2"/>
  <c r="AR18" i="1"/>
  <c r="AR18" i="2"/>
  <c r="AR19" i="1"/>
  <c r="AR19" i="2"/>
  <c r="AR20" i="1"/>
  <c r="AR20" i="2"/>
  <c r="AR21" i="1"/>
  <c r="AR21" i="2"/>
  <c r="AR22" i="1"/>
  <c r="AR22" i="2"/>
  <c r="AR23" i="1"/>
  <c r="AR23" i="2"/>
  <c r="AR24" i="1"/>
  <c r="AR24" i="2"/>
  <c r="AR25" i="1"/>
  <c r="AR25" i="2"/>
  <c r="AR26" i="1"/>
  <c r="AR26" i="2"/>
  <c r="AR27" i="1"/>
  <c r="AR27" i="2"/>
  <c r="AR28" i="1"/>
  <c r="AR28" i="2"/>
  <c r="AR29" i="1"/>
  <c r="AR29" i="2"/>
  <c r="AR30" i="1"/>
  <c r="AR30" i="2"/>
  <c r="AR31" i="1"/>
  <c r="AR31" i="2"/>
  <c r="AR32" i="1"/>
  <c r="AR32" i="2"/>
  <c r="AR33" i="1"/>
  <c r="AR33" i="2"/>
  <c r="AR34" i="1"/>
  <c r="AR34" i="2"/>
  <c r="AR35" i="1"/>
  <c r="AR35" i="2"/>
  <c r="AR36" i="1"/>
  <c r="AR36" i="2"/>
  <c r="AR37" i="1"/>
  <c r="AR37" i="2"/>
  <c r="AR38" i="1"/>
  <c r="AR38" i="2"/>
  <c r="AR39" i="1"/>
  <c r="AR39" i="2"/>
  <c r="AR40" i="1"/>
  <c r="AR40" i="2"/>
  <c r="AR41" i="1"/>
  <c r="AR41" i="2"/>
  <c r="AR42" i="1"/>
  <c r="AR42" i="2"/>
  <c r="AR43" i="1"/>
  <c r="AR43" i="2"/>
  <c r="AR44" i="1"/>
  <c r="AR44" i="2"/>
  <c r="AR45" i="1"/>
  <c r="AR45" i="2"/>
  <c r="AR46" i="1"/>
  <c r="AR46" i="2"/>
  <c r="AR47" i="1"/>
  <c r="AR47" i="2"/>
  <c r="AR48" i="1"/>
  <c r="AR48" i="2"/>
  <c r="AR49" i="1"/>
  <c r="AR49" i="2"/>
  <c r="AR50" i="1"/>
  <c r="AR50" i="2"/>
  <c r="AR51" i="1"/>
  <c r="AR51" i="2"/>
  <c r="AR52" i="1"/>
  <c r="AR52" i="2"/>
  <c r="AR53" i="2"/>
  <c r="AR54" i="2"/>
  <c r="F54" i="22"/>
  <c r="AS11" i="1"/>
  <c r="AS7" i="1"/>
  <c r="AS11" i="2"/>
  <c r="AS12" i="1"/>
  <c r="AS12" i="2"/>
  <c r="AS13" i="1"/>
  <c r="AS13" i="2"/>
  <c r="AS14" i="1"/>
  <c r="AS14" i="2"/>
  <c r="AS15" i="1"/>
  <c r="AS15" i="2"/>
  <c r="AS16" i="1"/>
  <c r="AS16" i="2"/>
  <c r="AS17" i="1"/>
  <c r="AS17" i="2"/>
  <c r="AS18" i="1"/>
  <c r="AS18" i="2"/>
  <c r="AS19" i="1"/>
  <c r="AS19" i="2"/>
  <c r="AS20" i="1"/>
  <c r="AS20" i="2"/>
  <c r="AS21" i="1"/>
  <c r="AS21" i="2"/>
  <c r="AS22" i="1"/>
  <c r="AS22" i="2"/>
  <c r="AS23" i="1"/>
  <c r="AS23" i="2"/>
  <c r="AS24" i="1"/>
  <c r="AS24" i="2"/>
  <c r="AS25" i="1"/>
  <c r="AS25" i="2"/>
  <c r="AS26" i="1"/>
  <c r="AS26" i="2"/>
  <c r="AS27" i="1"/>
  <c r="AS27" i="2"/>
  <c r="AS28" i="1"/>
  <c r="AS28" i="2"/>
  <c r="AS29" i="1"/>
  <c r="AS29" i="2"/>
  <c r="AS30" i="1"/>
  <c r="AS30" i="2"/>
  <c r="AS31" i="1"/>
  <c r="AS31" i="2"/>
  <c r="AS32" i="1"/>
  <c r="AS32" i="2"/>
  <c r="AS33" i="1"/>
  <c r="AS33" i="2"/>
  <c r="AS34" i="1"/>
  <c r="AS34" i="2"/>
  <c r="AS35" i="1"/>
  <c r="AS35" i="2"/>
  <c r="AS36" i="1"/>
  <c r="AS36" i="2"/>
  <c r="AS37" i="1"/>
  <c r="AS37" i="2"/>
  <c r="AS38" i="1"/>
  <c r="AS38" i="2"/>
  <c r="AS39" i="1"/>
  <c r="AS39" i="2"/>
  <c r="AS40" i="1"/>
  <c r="AS40" i="2"/>
  <c r="AS41" i="1"/>
  <c r="AS41" i="2"/>
  <c r="AS42" i="1"/>
  <c r="AS42" i="2"/>
  <c r="AS43" i="1"/>
  <c r="AS43" i="2"/>
  <c r="AS44" i="1"/>
  <c r="AS44" i="2"/>
  <c r="AS45" i="1"/>
  <c r="AS45" i="2"/>
  <c r="AS46" i="1"/>
  <c r="AS46" i="2"/>
  <c r="AS47" i="1"/>
  <c r="AS47" i="2"/>
  <c r="AS48" i="1"/>
  <c r="AS48" i="2"/>
  <c r="AS49" i="1"/>
  <c r="AS49" i="2"/>
  <c r="AS50" i="1"/>
  <c r="AS50" i="2"/>
  <c r="AS51" i="1"/>
  <c r="AS51" i="2"/>
  <c r="AS52" i="1"/>
  <c r="AS52" i="2"/>
  <c r="AS53" i="2"/>
  <c r="AS54" i="2"/>
  <c r="F55" i="22"/>
  <c r="N54" i="22"/>
  <c r="O52" i="22"/>
  <c r="P52" i="22"/>
  <c r="I40" i="3"/>
  <c r="E47" i="22"/>
  <c r="M47" i="22"/>
  <c r="E49" i="22"/>
  <c r="M49" i="22"/>
  <c r="AL11" i="1"/>
  <c r="AL7" i="1"/>
  <c r="AL11" i="2"/>
  <c r="AL12" i="1"/>
  <c r="AL12" i="2"/>
  <c r="AL13" i="1"/>
  <c r="AL13" i="2"/>
  <c r="AL14" i="1"/>
  <c r="AL14" i="2"/>
  <c r="AL15" i="1"/>
  <c r="AL15" i="2"/>
  <c r="AL16" i="1"/>
  <c r="AL16" i="2"/>
  <c r="AL17" i="1"/>
  <c r="AL17" i="2"/>
  <c r="AL18" i="1"/>
  <c r="AL18" i="2"/>
  <c r="AL19" i="1"/>
  <c r="AL19" i="2"/>
  <c r="AL20" i="1"/>
  <c r="AL20" i="2"/>
  <c r="AL21" i="1"/>
  <c r="AL21" i="2"/>
  <c r="AL22" i="1"/>
  <c r="AL22" i="2"/>
  <c r="AL23" i="1"/>
  <c r="AL23" i="2"/>
  <c r="AL24" i="1"/>
  <c r="AL24" i="2"/>
  <c r="AL25" i="1"/>
  <c r="AL25" i="2"/>
  <c r="AL26" i="1"/>
  <c r="AL26" i="2"/>
  <c r="AL27" i="1"/>
  <c r="AL27" i="2"/>
  <c r="AL28" i="1"/>
  <c r="AL28" i="2"/>
  <c r="AL29" i="1"/>
  <c r="AL29" i="2"/>
  <c r="AL30" i="1"/>
  <c r="AL30" i="2"/>
  <c r="AL31" i="1"/>
  <c r="AL31" i="2"/>
  <c r="AL32" i="1"/>
  <c r="AL32" i="2"/>
  <c r="AL33" i="1"/>
  <c r="AL33" i="2"/>
  <c r="AL34" i="1"/>
  <c r="AL34" i="2"/>
  <c r="AL35" i="1"/>
  <c r="AL35" i="2"/>
  <c r="AL36" i="1"/>
  <c r="AL36" i="2"/>
  <c r="AL37" i="1"/>
  <c r="AL37" i="2"/>
  <c r="AL38" i="1"/>
  <c r="AL38" i="2"/>
  <c r="AL39" i="1"/>
  <c r="AL39" i="2"/>
  <c r="AL40" i="1"/>
  <c r="AL40" i="2"/>
  <c r="AL41" i="1"/>
  <c r="AL41" i="2"/>
  <c r="AL42" i="1"/>
  <c r="AL42" i="2"/>
  <c r="AL43" i="1"/>
  <c r="AL43" i="2"/>
  <c r="AL44" i="1"/>
  <c r="AL44" i="2"/>
  <c r="AL45" i="1"/>
  <c r="AL45" i="2"/>
  <c r="AL46" i="1"/>
  <c r="AL46" i="2"/>
  <c r="AL47" i="1"/>
  <c r="AL47" i="2"/>
  <c r="AL48" i="1"/>
  <c r="AL48" i="2"/>
  <c r="AL49" i="1"/>
  <c r="AL49" i="2"/>
  <c r="AL50" i="1"/>
  <c r="AL50" i="2"/>
  <c r="AL51" i="1"/>
  <c r="AL51" i="2"/>
  <c r="AL52" i="1"/>
  <c r="AL52" i="2"/>
  <c r="AL53" i="2"/>
  <c r="AL54" i="2"/>
  <c r="F47" i="22"/>
  <c r="AM11" i="1"/>
  <c r="AM7" i="1"/>
  <c r="AM11" i="2"/>
  <c r="AM12" i="1"/>
  <c r="AM12" i="2"/>
  <c r="AM13" i="1"/>
  <c r="AM13" i="2"/>
  <c r="AM14" i="1"/>
  <c r="AM14" i="2"/>
  <c r="AM15" i="1"/>
  <c r="AM15" i="2"/>
  <c r="AM16" i="1"/>
  <c r="AM16" i="2"/>
  <c r="AM17" i="1"/>
  <c r="AM17" i="2"/>
  <c r="AM18" i="1"/>
  <c r="AM18" i="2"/>
  <c r="AM19" i="1"/>
  <c r="AM19" i="2"/>
  <c r="AM20" i="1"/>
  <c r="AM20" i="2"/>
  <c r="AM21" i="1"/>
  <c r="AM21" i="2"/>
  <c r="AM22" i="1"/>
  <c r="AM22" i="2"/>
  <c r="AM23" i="1"/>
  <c r="AM23" i="2"/>
  <c r="AM24" i="1"/>
  <c r="AM24" i="2"/>
  <c r="AM25" i="1"/>
  <c r="AM25" i="2"/>
  <c r="AM26" i="1"/>
  <c r="AM26" i="2"/>
  <c r="AM27" i="1"/>
  <c r="AM27" i="2"/>
  <c r="AM28" i="1"/>
  <c r="AM28" i="2"/>
  <c r="AM29" i="1"/>
  <c r="AM29" i="2"/>
  <c r="AM30" i="1"/>
  <c r="AM30" i="2"/>
  <c r="AM31" i="1"/>
  <c r="AM31" i="2"/>
  <c r="AM32" i="1"/>
  <c r="AM32" i="2"/>
  <c r="AM33" i="1"/>
  <c r="AM33" i="2"/>
  <c r="AM34" i="1"/>
  <c r="AM34" i="2"/>
  <c r="AM35" i="1"/>
  <c r="AM35" i="2"/>
  <c r="AM36" i="1"/>
  <c r="AM36" i="2"/>
  <c r="AM37" i="1"/>
  <c r="AM37" i="2"/>
  <c r="AM38" i="1"/>
  <c r="AM38" i="2"/>
  <c r="AM39" i="1"/>
  <c r="AM39" i="2"/>
  <c r="AM40" i="1"/>
  <c r="AM40" i="2"/>
  <c r="AM41" i="1"/>
  <c r="AM41" i="2"/>
  <c r="AM42" i="1"/>
  <c r="AM42" i="2"/>
  <c r="AM43" i="1"/>
  <c r="AM43" i="2"/>
  <c r="AM44" i="1"/>
  <c r="AM44" i="2"/>
  <c r="AM45" i="1"/>
  <c r="AM45" i="2"/>
  <c r="AM46" i="1"/>
  <c r="AM46" i="2"/>
  <c r="AM47" i="1"/>
  <c r="AM47" i="2"/>
  <c r="AM48" i="1"/>
  <c r="AM48" i="2"/>
  <c r="AM49" i="1"/>
  <c r="AM49" i="2"/>
  <c r="AM50" i="1"/>
  <c r="AM50" i="2"/>
  <c r="AM51" i="1"/>
  <c r="AM51" i="2"/>
  <c r="AM52" i="1"/>
  <c r="AM52" i="2"/>
  <c r="AM53" i="2"/>
  <c r="AM54" i="2"/>
  <c r="F48" i="22"/>
  <c r="N47" i="22"/>
  <c r="AN11" i="1"/>
  <c r="AN7" i="1"/>
  <c r="AN11" i="2"/>
  <c r="AN12" i="1"/>
  <c r="AN12" i="2"/>
  <c r="AN13" i="1"/>
  <c r="AN13" i="2"/>
  <c r="AN14" i="1"/>
  <c r="AN14" i="2"/>
  <c r="AN15" i="1"/>
  <c r="AN15" i="2"/>
  <c r="AN16" i="1"/>
  <c r="AN16" i="2"/>
  <c r="AN17" i="1"/>
  <c r="AN17" i="2"/>
  <c r="AN18" i="1"/>
  <c r="AN18" i="2"/>
  <c r="AN19" i="1"/>
  <c r="AN19" i="2"/>
  <c r="AN20" i="1"/>
  <c r="AN20" i="2"/>
  <c r="AN21" i="1"/>
  <c r="AN21" i="2"/>
  <c r="AN22" i="1"/>
  <c r="AN22" i="2"/>
  <c r="AN23" i="1"/>
  <c r="AN23" i="2"/>
  <c r="AN24" i="1"/>
  <c r="AN24" i="2"/>
  <c r="AN25" i="1"/>
  <c r="AN25" i="2"/>
  <c r="AN26" i="1"/>
  <c r="AN26" i="2"/>
  <c r="AN27" i="1"/>
  <c r="AN27" i="2"/>
  <c r="AN28" i="1"/>
  <c r="AN28" i="2"/>
  <c r="AN29" i="1"/>
  <c r="AN29" i="2"/>
  <c r="AN30" i="1"/>
  <c r="AN30" i="2"/>
  <c r="AN31" i="1"/>
  <c r="AN31" i="2"/>
  <c r="AN32" i="1"/>
  <c r="AN32" i="2"/>
  <c r="AN33" i="1"/>
  <c r="AN33" i="2"/>
  <c r="AN34" i="1"/>
  <c r="AN34" i="2"/>
  <c r="AN35" i="1"/>
  <c r="AN35" i="2"/>
  <c r="AN36" i="1"/>
  <c r="AN36" i="2"/>
  <c r="AN37" i="1"/>
  <c r="AN37" i="2"/>
  <c r="AN38" i="1"/>
  <c r="AN38" i="2"/>
  <c r="AN39" i="1"/>
  <c r="AN39" i="2"/>
  <c r="AN40" i="1"/>
  <c r="AN40" i="2"/>
  <c r="AN41" i="1"/>
  <c r="AN41" i="2"/>
  <c r="AN42" i="1"/>
  <c r="AN42" i="2"/>
  <c r="AN43" i="1"/>
  <c r="AN43" i="2"/>
  <c r="AN44" i="1"/>
  <c r="AN44" i="2"/>
  <c r="AN45" i="1"/>
  <c r="AN45" i="2"/>
  <c r="AN46" i="1"/>
  <c r="AN46" i="2"/>
  <c r="AN47" i="1"/>
  <c r="AN47" i="2"/>
  <c r="AN48" i="1"/>
  <c r="AN48" i="2"/>
  <c r="AN49" i="1"/>
  <c r="AN49" i="2"/>
  <c r="AN50" i="1"/>
  <c r="AN50" i="2"/>
  <c r="AN51" i="1"/>
  <c r="AN51" i="2"/>
  <c r="AN52" i="1"/>
  <c r="AN52" i="2"/>
  <c r="AN53" i="2"/>
  <c r="AN54" i="2"/>
  <c r="F49" i="22"/>
  <c r="AO11" i="1"/>
  <c r="AO7" i="1"/>
  <c r="AO11" i="2"/>
  <c r="AO12" i="1"/>
  <c r="AO12" i="2"/>
  <c r="AO13" i="1"/>
  <c r="AO13" i="2"/>
  <c r="AO14" i="1"/>
  <c r="AO14" i="2"/>
  <c r="AO15" i="1"/>
  <c r="AO15" i="2"/>
  <c r="AO16" i="1"/>
  <c r="AO16" i="2"/>
  <c r="AO17" i="1"/>
  <c r="AO17" i="2"/>
  <c r="AO18" i="1"/>
  <c r="AO18" i="2"/>
  <c r="AO19" i="1"/>
  <c r="AO19" i="2"/>
  <c r="AO20" i="1"/>
  <c r="AO20" i="2"/>
  <c r="AO21" i="1"/>
  <c r="AO21" i="2"/>
  <c r="AO22" i="1"/>
  <c r="AO22" i="2"/>
  <c r="AO23" i="1"/>
  <c r="AO23" i="2"/>
  <c r="AO24" i="1"/>
  <c r="AO24" i="2"/>
  <c r="AO25" i="1"/>
  <c r="AO25" i="2"/>
  <c r="AO26" i="1"/>
  <c r="AO26" i="2"/>
  <c r="AO27" i="1"/>
  <c r="AO27" i="2"/>
  <c r="AO28" i="1"/>
  <c r="AO28" i="2"/>
  <c r="AO29" i="1"/>
  <c r="AO29" i="2"/>
  <c r="AO30" i="1"/>
  <c r="AO30" i="2"/>
  <c r="AO31" i="1"/>
  <c r="AO31" i="2"/>
  <c r="AO32" i="1"/>
  <c r="AO32" i="2"/>
  <c r="AO33" i="1"/>
  <c r="AO33" i="2"/>
  <c r="AO34" i="1"/>
  <c r="AO34" i="2"/>
  <c r="AO35" i="1"/>
  <c r="AO35" i="2"/>
  <c r="AO36" i="1"/>
  <c r="AO36" i="2"/>
  <c r="AO37" i="1"/>
  <c r="AO37" i="2"/>
  <c r="AO38" i="1"/>
  <c r="AO38" i="2"/>
  <c r="AO39" i="1"/>
  <c r="AO39" i="2"/>
  <c r="AO40" i="1"/>
  <c r="AO40" i="2"/>
  <c r="AO41" i="1"/>
  <c r="AO41" i="2"/>
  <c r="AO42" i="1"/>
  <c r="AO42" i="2"/>
  <c r="AO43" i="1"/>
  <c r="AO43" i="2"/>
  <c r="AO44" i="1"/>
  <c r="AO44" i="2"/>
  <c r="AO45" i="1"/>
  <c r="AO45" i="2"/>
  <c r="AO46" i="1"/>
  <c r="AO46" i="2"/>
  <c r="AO47" i="1"/>
  <c r="AO47" i="2"/>
  <c r="AO48" i="1"/>
  <c r="AO48" i="2"/>
  <c r="AO49" i="1"/>
  <c r="AO49" i="2"/>
  <c r="AO50" i="1"/>
  <c r="AO50" i="2"/>
  <c r="AO51" i="1"/>
  <c r="AO51" i="2"/>
  <c r="AO52" i="1"/>
  <c r="AO52" i="2"/>
  <c r="AO53" i="2"/>
  <c r="AO54" i="2"/>
  <c r="F50" i="22"/>
  <c r="N49" i="22"/>
  <c r="O47" i="22"/>
  <c r="P47" i="22"/>
  <c r="I38" i="3"/>
  <c r="E42" i="22"/>
  <c r="M42" i="22"/>
  <c r="E44" i="22"/>
  <c r="M44" i="22"/>
  <c r="AH11" i="1"/>
  <c r="AH7" i="1"/>
  <c r="AH11" i="2"/>
  <c r="AH12" i="1"/>
  <c r="AH12" i="2"/>
  <c r="AH13" i="1"/>
  <c r="AH13" i="2"/>
  <c r="AH14" i="1"/>
  <c r="AH14" i="2"/>
  <c r="AH15" i="1"/>
  <c r="AH15" i="2"/>
  <c r="AH16" i="1"/>
  <c r="AH16" i="2"/>
  <c r="AH17" i="1"/>
  <c r="AH17" i="2"/>
  <c r="AH18" i="1"/>
  <c r="AH18" i="2"/>
  <c r="AH19" i="1"/>
  <c r="AH19" i="2"/>
  <c r="AH20" i="1"/>
  <c r="AH20" i="2"/>
  <c r="AH21" i="1"/>
  <c r="AH21" i="2"/>
  <c r="AH22" i="1"/>
  <c r="AH22" i="2"/>
  <c r="AH23" i="1"/>
  <c r="AH23" i="2"/>
  <c r="AH24" i="1"/>
  <c r="AH24" i="2"/>
  <c r="AH25" i="1"/>
  <c r="AH25" i="2"/>
  <c r="AH26" i="1"/>
  <c r="AH26" i="2"/>
  <c r="AH27" i="1"/>
  <c r="AH27" i="2"/>
  <c r="AH28" i="1"/>
  <c r="AH28" i="2"/>
  <c r="AH29" i="1"/>
  <c r="AH29" i="2"/>
  <c r="AH30" i="1"/>
  <c r="AH30" i="2"/>
  <c r="AH31" i="1"/>
  <c r="AH31" i="2"/>
  <c r="AH32" i="1"/>
  <c r="AH32" i="2"/>
  <c r="AH33" i="1"/>
  <c r="AH33" i="2"/>
  <c r="AH34" i="1"/>
  <c r="AH34" i="2"/>
  <c r="AH35" i="1"/>
  <c r="AH35" i="2"/>
  <c r="AH36" i="1"/>
  <c r="AH36" i="2"/>
  <c r="AH37" i="1"/>
  <c r="AH37" i="2"/>
  <c r="AH38" i="1"/>
  <c r="AH38" i="2"/>
  <c r="AH39" i="1"/>
  <c r="AH39" i="2"/>
  <c r="AH40" i="1"/>
  <c r="AH40" i="2"/>
  <c r="AH41" i="1"/>
  <c r="AH41" i="2"/>
  <c r="AH42" i="1"/>
  <c r="AH42" i="2"/>
  <c r="AH43" i="1"/>
  <c r="AH43" i="2"/>
  <c r="AH44" i="1"/>
  <c r="AH44" i="2"/>
  <c r="AH45" i="1"/>
  <c r="AH45" i="2"/>
  <c r="AH46" i="1"/>
  <c r="AH46" i="2"/>
  <c r="AH47" i="1"/>
  <c r="AH47" i="2"/>
  <c r="AH48" i="1"/>
  <c r="AH48" i="2"/>
  <c r="AH49" i="1"/>
  <c r="AH49" i="2"/>
  <c r="AH50" i="1"/>
  <c r="AH50" i="2"/>
  <c r="AH51" i="1"/>
  <c r="AH51" i="2"/>
  <c r="AH52" i="1"/>
  <c r="AH52" i="2"/>
  <c r="AH53" i="2"/>
  <c r="AH54" i="2"/>
  <c r="F42" i="22"/>
  <c r="AI11" i="1"/>
  <c r="AI7" i="1"/>
  <c r="AI11" i="2"/>
  <c r="AI12" i="1"/>
  <c r="AI12" i="2"/>
  <c r="AI13" i="1"/>
  <c r="AI13" i="2"/>
  <c r="AI14" i="1"/>
  <c r="AI14" i="2"/>
  <c r="AI15" i="1"/>
  <c r="AI15" i="2"/>
  <c r="AI16" i="1"/>
  <c r="AI16" i="2"/>
  <c r="AI17" i="1"/>
  <c r="AI17" i="2"/>
  <c r="AI18" i="1"/>
  <c r="AI18" i="2"/>
  <c r="AI19" i="1"/>
  <c r="AI19" i="2"/>
  <c r="AI20" i="1"/>
  <c r="AI20" i="2"/>
  <c r="AI21" i="1"/>
  <c r="AI21" i="2"/>
  <c r="AI22" i="1"/>
  <c r="AI22" i="2"/>
  <c r="AI23" i="1"/>
  <c r="AI23" i="2"/>
  <c r="AI24" i="1"/>
  <c r="AI24" i="2"/>
  <c r="AI25" i="1"/>
  <c r="AI25" i="2"/>
  <c r="AI26" i="1"/>
  <c r="AI26" i="2"/>
  <c r="AI27" i="1"/>
  <c r="AI27" i="2"/>
  <c r="AI28" i="1"/>
  <c r="AI28" i="2"/>
  <c r="AI29" i="1"/>
  <c r="AI29" i="2"/>
  <c r="AI30" i="1"/>
  <c r="AI30" i="2"/>
  <c r="AI31" i="1"/>
  <c r="AI31" i="2"/>
  <c r="AI32" i="1"/>
  <c r="AI32" i="2"/>
  <c r="AI33" i="1"/>
  <c r="AI33" i="2"/>
  <c r="AI34" i="1"/>
  <c r="AI34" i="2"/>
  <c r="AI35" i="1"/>
  <c r="AI35" i="2"/>
  <c r="AI36" i="1"/>
  <c r="AI36" i="2"/>
  <c r="AI37" i="1"/>
  <c r="AI37" i="2"/>
  <c r="AI38" i="1"/>
  <c r="AI38" i="2"/>
  <c r="AI39" i="1"/>
  <c r="AI39" i="2"/>
  <c r="AI40" i="1"/>
  <c r="AI40" i="2"/>
  <c r="AI41" i="1"/>
  <c r="AI41" i="2"/>
  <c r="AI42" i="1"/>
  <c r="AI42" i="2"/>
  <c r="AI43" i="1"/>
  <c r="AI43" i="2"/>
  <c r="AI44" i="1"/>
  <c r="AI44" i="2"/>
  <c r="AI45" i="1"/>
  <c r="AI45" i="2"/>
  <c r="AI46" i="1"/>
  <c r="AI46" i="2"/>
  <c r="AI47" i="1"/>
  <c r="AI47" i="2"/>
  <c r="AI48" i="1"/>
  <c r="AI48" i="2"/>
  <c r="AI49" i="1"/>
  <c r="AI49" i="2"/>
  <c r="AI50" i="1"/>
  <c r="AI50" i="2"/>
  <c r="AI51" i="1"/>
  <c r="AI51" i="2"/>
  <c r="AI52" i="1"/>
  <c r="AI52" i="2"/>
  <c r="AI53" i="2"/>
  <c r="AI54" i="2"/>
  <c r="F43" i="22"/>
  <c r="N42" i="22"/>
  <c r="AJ11" i="1"/>
  <c r="AJ7" i="1"/>
  <c r="AJ11" i="2"/>
  <c r="AJ12" i="1"/>
  <c r="AJ12" i="2"/>
  <c r="AJ13" i="1"/>
  <c r="AJ13" i="2"/>
  <c r="AJ14" i="1"/>
  <c r="AJ14" i="2"/>
  <c r="AJ15" i="1"/>
  <c r="AJ15" i="2"/>
  <c r="AJ16" i="1"/>
  <c r="AJ16" i="2"/>
  <c r="AJ17" i="1"/>
  <c r="AJ17" i="2"/>
  <c r="AJ18" i="1"/>
  <c r="AJ18" i="2"/>
  <c r="AJ19" i="1"/>
  <c r="AJ19" i="2"/>
  <c r="AJ20" i="1"/>
  <c r="AJ20" i="2"/>
  <c r="AJ21" i="1"/>
  <c r="AJ21" i="2"/>
  <c r="AJ22" i="1"/>
  <c r="AJ22" i="2"/>
  <c r="AJ23" i="1"/>
  <c r="AJ23" i="2"/>
  <c r="AJ24" i="1"/>
  <c r="AJ24" i="2"/>
  <c r="AJ25" i="1"/>
  <c r="AJ25" i="2"/>
  <c r="AJ26" i="1"/>
  <c r="AJ26" i="2"/>
  <c r="AJ27" i="1"/>
  <c r="AJ27" i="2"/>
  <c r="AJ28" i="1"/>
  <c r="AJ28" i="2"/>
  <c r="AJ29" i="1"/>
  <c r="AJ29" i="2"/>
  <c r="AJ30" i="1"/>
  <c r="AJ30" i="2"/>
  <c r="AJ31" i="1"/>
  <c r="AJ31" i="2"/>
  <c r="AJ32" i="1"/>
  <c r="AJ32" i="2"/>
  <c r="AJ33" i="1"/>
  <c r="AJ33" i="2"/>
  <c r="AJ34" i="1"/>
  <c r="AJ34" i="2"/>
  <c r="AJ35" i="1"/>
  <c r="AJ35" i="2"/>
  <c r="AJ36" i="1"/>
  <c r="AJ36" i="2"/>
  <c r="AJ37" i="1"/>
  <c r="AJ37" i="2"/>
  <c r="AJ38" i="1"/>
  <c r="AJ38" i="2"/>
  <c r="AJ39" i="1"/>
  <c r="AJ39" i="2"/>
  <c r="AJ40" i="1"/>
  <c r="AJ40" i="2"/>
  <c r="AJ41" i="1"/>
  <c r="AJ41" i="2"/>
  <c r="AJ42" i="1"/>
  <c r="AJ42" i="2"/>
  <c r="AJ43" i="1"/>
  <c r="AJ43" i="2"/>
  <c r="AJ44" i="1"/>
  <c r="AJ44" i="2"/>
  <c r="AJ45" i="1"/>
  <c r="AJ45" i="2"/>
  <c r="AJ46" i="1"/>
  <c r="AJ46" i="2"/>
  <c r="AJ47" i="1"/>
  <c r="AJ47" i="2"/>
  <c r="AJ48" i="1"/>
  <c r="AJ48" i="2"/>
  <c r="AJ49" i="1"/>
  <c r="AJ49" i="2"/>
  <c r="AJ50" i="1"/>
  <c r="AJ50" i="2"/>
  <c r="AJ51" i="1"/>
  <c r="AJ51" i="2"/>
  <c r="AJ52" i="1"/>
  <c r="AJ52" i="2"/>
  <c r="AJ53" i="2"/>
  <c r="AJ54" i="2"/>
  <c r="F44" i="22"/>
  <c r="AK11" i="1"/>
  <c r="AK7" i="1"/>
  <c r="AK11" i="2"/>
  <c r="AK12" i="1"/>
  <c r="AK12" i="2"/>
  <c r="AK13" i="1"/>
  <c r="AK13" i="2"/>
  <c r="AK14" i="1"/>
  <c r="AK14" i="2"/>
  <c r="AK15" i="1"/>
  <c r="AK15" i="2"/>
  <c r="AK16" i="1"/>
  <c r="AK16" i="2"/>
  <c r="AK17" i="1"/>
  <c r="AK17" i="2"/>
  <c r="AK18" i="1"/>
  <c r="AK18" i="2"/>
  <c r="AK19" i="1"/>
  <c r="AK19" i="2"/>
  <c r="AK20" i="1"/>
  <c r="AK20" i="2"/>
  <c r="AK21" i="1"/>
  <c r="AK21" i="2"/>
  <c r="AK22" i="1"/>
  <c r="AK22" i="2"/>
  <c r="AK23" i="1"/>
  <c r="AK23" i="2"/>
  <c r="AK24" i="1"/>
  <c r="AK24" i="2"/>
  <c r="AK25" i="1"/>
  <c r="AK25" i="2"/>
  <c r="AK26" i="1"/>
  <c r="AK26" i="2"/>
  <c r="AK27" i="1"/>
  <c r="AK27" i="2"/>
  <c r="AK28" i="1"/>
  <c r="AK28" i="2"/>
  <c r="AK29" i="1"/>
  <c r="AK29" i="2"/>
  <c r="AK30" i="1"/>
  <c r="AK30" i="2"/>
  <c r="AK31" i="1"/>
  <c r="AK31" i="2"/>
  <c r="AK32" i="1"/>
  <c r="AK32" i="2"/>
  <c r="AK33" i="1"/>
  <c r="AK33" i="2"/>
  <c r="AK34" i="1"/>
  <c r="AK34" i="2"/>
  <c r="AK35" i="1"/>
  <c r="AK35" i="2"/>
  <c r="AK36" i="1"/>
  <c r="AK36" i="2"/>
  <c r="AK37" i="1"/>
  <c r="AK37" i="2"/>
  <c r="AK38" i="1"/>
  <c r="AK38" i="2"/>
  <c r="AK39" i="1"/>
  <c r="AK39" i="2"/>
  <c r="AK40" i="1"/>
  <c r="AK40" i="2"/>
  <c r="AK41" i="1"/>
  <c r="AK41" i="2"/>
  <c r="AK42" i="1"/>
  <c r="AK42" i="2"/>
  <c r="AK43" i="1"/>
  <c r="AK43" i="2"/>
  <c r="AK44" i="1"/>
  <c r="AK44" i="2"/>
  <c r="AK45" i="1"/>
  <c r="AK45" i="2"/>
  <c r="AK46" i="1"/>
  <c r="AK46" i="2"/>
  <c r="AK47" i="1"/>
  <c r="AK47" i="2"/>
  <c r="AK48" i="1"/>
  <c r="AK48" i="2"/>
  <c r="AK49" i="1"/>
  <c r="AK49" i="2"/>
  <c r="AK50" i="1"/>
  <c r="AK50" i="2"/>
  <c r="AK51" i="1"/>
  <c r="AK51" i="2"/>
  <c r="AK52" i="1"/>
  <c r="AK52" i="2"/>
  <c r="AK53" i="2"/>
  <c r="AK54" i="2"/>
  <c r="F45" i="22"/>
  <c r="N44" i="22"/>
  <c r="O42" i="22"/>
  <c r="P42" i="22"/>
  <c r="I36" i="3"/>
  <c r="E37" i="22"/>
  <c r="M37" i="22"/>
  <c r="E39" i="22"/>
  <c r="M39" i="22"/>
  <c r="AD11" i="1"/>
  <c r="AD7" i="1"/>
  <c r="AD11" i="2"/>
  <c r="AD12" i="1"/>
  <c r="AD12" i="2"/>
  <c r="AD13" i="1"/>
  <c r="AD13" i="2"/>
  <c r="AD14" i="1"/>
  <c r="AD14" i="2"/>
  <c r="AD15" i="1"/>
  <c r="AD15" i="2"/>
  <c r="AD16" i="1"/>
  <c r="AD16" i="2"/>
  <c r="AD17" i="1"/>
  <c r="AD17" i="2"/>
  <c r="AD18" i="1"/>
  <c r="AD18" i="2"/>
  <c r="AD19" i="1"/>
  <c r="AD19" i="2"/>
  <c r="AD20" i="1"/>
  <c r="AD20" i="2"/>
  <c r="AD21" i="1"/>
  <c r="AD21" i="2"/>
  <c r="AD22" i="1"/>
  <c r="AD22" i="2"/>
  <c r="AD23" i="1"/>
  <c r="AD23" i="2"/>
  <c r="AD24" i="1"/>
  <c r="AD24" i="2"/>
  <c r="AD25" i="1"/>
  <c r="AD25" i="2"/>
  <c r="AD26" i="1"/>
  <c r="AD26" i="2"/>
  <c r="AD27" i="1"/>
  <c r="AD27" i="2"/>
  <c r="AD28" i="1"/>
  <c r="AD28" i="2"/>
  <c r="AD29" i="1"/>
  <c r="AD29" i="2"/>
  <c r="AD30" i="1"/>
  <c r="AD30" i="2"/>
  <c r="AD31" i="1"/>
  <c r="AD31" i="2"/>
  <c r="AD32" i="1"/>
  <c r="AD32" i="2"/>
  <c r="AD33" i="1"/>
  <c r="AD33" i="2"/>
  <c r="AD34" i="1"/>
  <c r="AD34" i="2"/>
  <c r="AD35" i="1"/>
  <c r="AD35" i="2"/>
  <c r="AD36" i="1"/>
  <c r="AD36" i="2"/>
  <c r="AD37" i="1"/>
  <c r="AD37" i="2"/>
  <c r="AD38" i="1"/>
  <c r="AD38" i="2"/>
  <c r="AD39" i="1"/>
  <c r="AD39" i="2"/>
  <c r="AD40" i="1"/>
  <c r="AD40" i="2"/>
  <c r="AD41" i="1"/>
  <c r="AD41" i="2"/>
  <c r="AD42" i="1"/>
  <c r="AD42" i="2"/>
  <c r="AD43" i="1"/>
  <c r="AD43" i="2"/>
  <c r="AD44" i="1"/>
  <c r="AD44" i="2"/>
  <c r="AD45" i="1"/>
  <c r="AD45" i="2"/>
  <c r="AD46" i="1"/>
  <c r="AD46" i="2"/>
  <c r="AD47" i="1"/>
  <c r="AD47" i="2"/>
  <c r="AD48" i="1"/>
  <c r="AD48" i="2"/>
  <c r="AD49" i="1"/>
  <c r="AD49" i="2"/>
  <c r="AD50" i="1"/>
  <c r="AD50" i="2"/>
  <c r="AD51" i="1"/>
  <c r="AD51" i="2"/>
  <c r="AD52" i="1"/>
  <c r="AD52" i="2"/>
  <c r="AD53" i="2"/>
  <c r="AD54" i="2"/>
  <c r="F37" i="22"/>
  <c r="AE11" i="1"/>
  <c r="AE7" i="1"/>
  <c r="AE11" i="2"/>
  <c r="AE12" i="1"/>
  <c r="AE12" i="2"/>
  <c r="AE13" i="1"/>
  <c r="AE13" i="2"/>
  <c r="AE14" i="1"/>
  <c r="AE14" i="2"/>
  <c r="AE15" i="1"/>
  <c r="AE15" i="2"/>
  <c r="AE16" i="1"/>
  <c r="AE16" i="2"/>
  <c r="AE17" i="1"/>
  <c r="AE17" i="2"/>
  <c r="AE18" i="1"/>
  <c r="AE18" i="2"/>
  <c r="AE19" i="1"/>
  <c r="AE19" i="2"/>
  <c r="AE20" i="1"/>
  <c r="AE20" i="2"/>
  <c r="AE21" i="1"/>
  <c r="AE21" i="2"/>
  <c r="AE22" i="1"/>
  <c r="AE22" i="2"/>
  <c r="AE23" i="1"/>
  <c r="AE23" i="2"/>
  <c r="AE24" i="1"/>
  <c r="AE24" i="2"/>
  <c r="AE25" i="1"/>
  <c r="AE25" i="2"/>
  <c r="AE26" i="1"/>
  <c r="AE26" i="2"/>
  <c r="AE27" i="1"/>
  <c r="AE27" i="2"/>
  <c r="AE28" i="1"/>
  <c r="AE28" i="2"/>
  <c r="AE29" i="1"/>
  <c r="AE29" i="2"/>
  <c r="AE30" i="1"/>
  <c r="AE30" i="2"/>
  <c r="AE31" i="1"/>
  <c r="AE31" i="2"/>
  <c r="AE32" i="1"/>
  <c r="AE32" i="2"/>
  <c r="AE33" i="1"/>
  <c r="AE33" i="2"/>
  <c r="AE34" i="1"/>
  <c r="AE34" i="2"/>
  <c r="AE35" i="1"/>
  <c r="AE35" i="2"/>
  <c r="AE36" i="1"/>
  <c r="AE36" i="2"/>
  <c r="AE37" i="1"/>
  <c r="AE37" i="2"/>
  <c r="AE38" i="1"/>
  <c r="AE38" i="2"/>
  <c r="AE39" i="1"/>
  <c r="AE39" i="2"/>
  <c r="AE40" i="1"/>
  <c r="AE40" i="2"/>
  <c r="AE41" i="1"/>
  <c r="AE41" i="2"/>
  <c r="AE42" i="1"/>
  <c r="AE42" i="2"/>
  <c r="AE43" i="1"/>
  <c r="AE43" i="2"/>
  <c r="AE44" i="1"/>
  <c r="AE44" i="2"/>
  <c r="AE45" i="1"/>
  <c r="AE45" i="2"/>
  <c r="AE46" i="1"/>
  <c r="AE46" i="2"/>
  <c r="AE47" i="1"/>
  <c r="AE47" i="2"/>
  <c r="AE48" i="1"/>
  <c r="AE48" i="2"/>
  <c r="AE49" i="1"/>
  <c r="AE49" i="2"/>
  <c r="AE50" i="1"/>
  <c r="AE50" i="2"/>
  <c r="AE51" i="1"/>
  <c r="AE51" i="2"/>
  <c r="AE52" i="1"/>
  <c r="AE52" i="2"/>
  <c r="AE53" i="2"/>
  <c r="AE54" i="2"/>
  <c r="F38" i="22"/>
  <c r="N37" i="22"/>
  <c r="AF11" i="1"/>
  <c r="AF7" i="1"/>
  <c r="AF11" i="2"/>
  <c r="AF12" i="1"/>
  <c r="AF12" i="2"/>
  <c r="AF13" i="1"/>
  <c r="AF13" i="2"/>
  <c r="AF14" i="1"/>
  <c r="AF14" i="2"/>
  <c r="AF15" i="1"/>
  <c r="AF15" i="2"/>
  <c r="AF16" i="1"/>
  <c r="AF16" i="2"/>
  <c r="AF17" i="1"/>
  <c r="AF17" i="2"/>
  <c r="AF18" i="1"/>
  <c r="AF18" i="2"/>
  <c r="AF19" i="1"/>
  <c r="AF19" i="2"/>
  <c r="AF20" i="1"/>
  <c r="AF20" i="2"/>
  <c r="AF21" i="1"/>
  <c r="AF21" i="2"/>
  <c r="AF22" i="1"/>
  <c r="AF22" i="2"/>
  <c r="AF23" i="1"/>
  <c r="AF23" i="2"/>
  <c r="AF24" i="1"/>
  <c r="AF24" i="2"/>
  <c r="AF25" i="1"/>
  <c r="AF25" i="2"/>
  <c r="AF26" i="1"/>
  <c r="AF26" i="2"/>
  <c r="AF27" i="1"/>
  <c r="AF27" i="2"/>
  <c r="AF28" i="1"/>
  <c r="AF28" i="2"/>
  <c r="AF29" i="1"/>
  <c r="AF29" i="2"/>
  <c r="AF30" i="1"/>
  <c r="AF30" i="2"/>
  <c r="AF31" i="1"/>
  <c r="AF31" i="2"/>
  <c r="AF32" i="1"/>
  <c r="AF32" i="2"/>
  <c r="AF33" i="1"/>
  <c r="AF33" i="2"/>
  <c r="AF34" i="1"/>
  <c r="AF34" i="2"/>
  <c r="AF35" i="1"/>
  <c r="AF35" i="2"/>
  <c r="AF36" i="1"/>
  <c r="AF36" i="2"/>
  <c r="AF37" i="1"/>
  <c r="AF37" i="2"/>
  <c r="AF38" i="1"/>
  <c r="AF38" i="2"/>
  <c r="AF39" i="1"/>
  <c r="AF39" i="2"/>
  <c r="AF40" i="1"/>
  <c r="AF40" i="2"/>
  <c r="AF41" i="1"/>
  <c r="AF41" i="2"/>
  <c r="AF42" i="1"/>
  <c r="AF42" i="2"/>
  <c r="AF43" i="1"/>
  <c r="AF43" i="2"/>
  <c r="AF44" i="1"/>
  <c r="AF44" i="2"/>
  <c r="AF45" i="1"/>
  <c r="AF45" i="2"/>
  <c r="AF46" i="1"/>
  <c r="AF46" i="2"/>
  <c r="AF47" i="1"/>
  <c r="AF47" i="2"/>
  <c r="AF48" i="1"/>
  <c r="AF48" i="2"/>
  <c r="AF49" i="1"/>
  <c r="AF49" i="2"/>
  <c r="AF50" i="1"/>
  <c r="AF50" i="2"/>
  <c r="AF51" i="1"/>
  <c r="AF51" i="2"/>
  <c r="AF52" i="1"/>
  <c r="AF52" i="2"/>
  <c r="AF53" i="2"/>
  <c r="AF54" i="2"/>
  <c r="F39" i="22"/>
  <c r="AG11" i="1"/>
  <c r="AG7" i="1"/>
  <c r="AG11" i="2"/>
  <c r="AG12" i="1"/>
  <c r="AG12" i="2"/>
  <c r="AG13" i="1"/>
  <c r="AG13" i="2"/>
  <c r="AG14" i="1"/>
  <c r="AG14" i="2"/>
  <c r="AG15" i="1"/>
  <c r="AG15" i="2"/>
  <c r="AG16" i="1"/>
  <c r="AG16" i="2"/>
  <c r="AG17" i="1"/>
  <c r="AG17" i="2"/>
  <c r="AG18" i="1"/>
  <c r="AG18" i="2"/>
  <c r="AG19" i="1"/>
  <c r="AG19" i="2"/>
  <c r="AG20" i="1"/>
  <c r="AG20" i="2"/>
  <c r="AG21" i="1"/>
  <c r="AG21" i="2"/>
  <c r="AG22" i="1"/>
  <c r="AG22" i="2"/>
  <c r="AG23" i="1"/>
  <c r="AG23" i="2"/>
  <c r="AG24" i="1"/>
  <c r="AG24" i="2"/>
  <c r="AG25" i="1"/>
  <c r="AG25" i="2"/>
  <c r="AG26" i="1"/>
  <c r="AG26" i="2"/>
  <c r="AG27" i="1"/>
  <c r="AG27" i="2"/>
  <c r="AG28" i="1"/>
  <c r="AG28" i="2"/>
  <c r="AG29" i="1"/>
  <c r="AG29" i="2"/>
  <c r="AG30" i="1"/>
  <c r="AG30" i="2"/>
  <c r="AG31" i="1"/>
  <c r="AG31" i="2"/>
  <c r="AG32" i="1"/>
  <c r="AG32" i="2"/>
  <c r="AG33" i="1"/>
  <c r="AG33" i="2"/>
  <c r="AG34" i="1"/>
  <c r="AG34" i="2"/>
  <c r="AG35" i="1"/>
  <c r="AG35" i="2"/>
  <c r="AG36" i="1"/>
  <c r="AG36" i="2"/>
  <c r="AG37" i="1"/>
  <c r="AG37" i="2"/>
  <c r="AG38" i="1"/>
  <c r="AG38" i="2"/>
  <c r="AG39" i="1"/>
  <c r="AG39" i="2"/>
  <c r="AG40" i="1"/>
  <c r="AG40" i="2"/>
  <c r="AG41" i="1"/>
  <c r="AG41" i="2"/>
  <c r="AG42" i="1"/>
  <c r="AG42" i="2"/>
  <c r="AG43" i="1"/>
  <c r="AG43" i="2"/>
  <c r="AG44" i="1"/>
  <c r="AG44" i="2"/>
  <c r="AG45" i="1"/>
  <c r="AG45" i="2"/>
  <c r="AG46" i="1"/>
  <c r="AG46" i="2"/>
  <c r="AG47" i="1"/>
  <c r="AG47" i="2"/>
  <c r="AG48" i="1"/>
  <c r="AG48" i="2"/>
  <c r="AG49" i="1"/>
  <c r="AG49" i="2"/>
  <c r="AG50" i="1"/>
  <c r="AG50" i="2"/>
  <c r="AG51" i="1"/>
  <c r="AG51" i="2"/>
  <c r="AG52" i="1"/>
  <c r="AG52" i="2"/>
  <c r="AG53" i="2"/>
  <c r="AG54" i="2"/>
  <c r="F40" i="22"/>
  <c r="N39" i="22"/>
  <c r="O37" i="22"/>
  <c r="P37" i="22"/>
  <c r="I34" i="3"/>
  <c r="E32" i="22"/>
  <c r="M32" i="22"/>
  <c r="E34" i="22"/>
  <c r="M34" i="22"/>
  <c r="Z11" i="1"/>
  <c r="Z7" i="1"/>
  <c r="Z11" i="2"/>
  <c r="Z12" i="1"/>
  <c r="Z12" i="2"/>
  <c r="Z13" i="1"/>
  <c r="Z13" i="2"/>
  <c r="Z14" i="1"/>
  <c r="Z14" i="2"/>
  <c r="Z15" i="1"/>
  <c r="Z15" i="2"/>
  <c r="Z16" i="1"/>
  <c r="Z16" i="2"/>
  <c r="Z17" i="1"/>
  <c r="Z17" i="2"/>
  <c r="Z18" i="1"/>
  <c r="Z18" i="2"/>
  <c r="Z19" i="1"/>
  <c r="Z19" i="2"/>
  <c r="Z20" i="1"/>
  <c r="Z20" i="2"/>
  <c r="Z21" i="1"/>
  <c r="Z21" i="2"/>
  <c r="Z22" i="1"/>
  <c r="Z22" i="2"/>
  <c r="Z23" i="1"/>
  <c r="Z23" i="2"/>
  <c r="Z24" i="1"/>
  <c r="Z24" i="2"/>
  <c r="Z25" i="1"/>
  <c r="Z25" i="2"/>
  <c r="Z26" i="1"/>
  <c r="Z26" i="2"/>
  <c r="Z27" i="1"/>
  <c r="Z27" i="2"/>
  <c r="Z28" i="1"/>
  <c r="Z28" i="2"/>
  <c r="Z29" i="1"/>
  <c r="Z29" i="2"/>
  <c r="Z30" i="1"/>
  <c r="Z30" i="2"/>
  <c r="Z31" i="1"/>
  <c r="Z31" i="2"/>
  <c r="Z32" i="1"/>
  <c r="Z32" i="2"/>
  <c r="Z33" i="1"/>
  <c r="Z33" i="2"/>
  <c r="Z34" i="1"/>
  <c r="Z34" i="2"/>
  <c r="Z35" i="1"/>
  <c r="Z35" i="2"/>
  <c r="Z36" i="1"/>
  <c r="Z36" i="2"/>
  <c r="Z37" i="1"/>
  <c r="Z37" i="2"/>
  <c r="Z38" i="1"/>
  <c r="Z38" i="2"/>
  <c r="Z39" i="1"/>
  <c r="Z39" i="2"/>
  <c r="Z40" i="1"/>
  <c r="Z40" i="2"/>
  <c r="Z41" i="1"/>
  <c r="Z41" i="2"/>
  <c r="Z42" i="1"/>
  <c r="Z42" i="2"/>
  <c r="Z43" i="1"/>
  <c r="Z43" i="2"/>
  <c r="Z44" i="1"/>
  <c r="Z44" i="2"/>
  <c r="Z45" i="1"/>
  <c r="Z45" i="2"/>
  <c r="Z46" i="1"/>
  <c r="Z46" i="2"/>
  <c r="Z47" i="1"/>
  <c r="Z47" i="2"/>
  <c r="Z48" i="1"/>
  <c r="Z48" i="2"/>
  <c r="Z49" i="1"/>
  <c r="Z49" i="2"/>
  <c r="Z50" i="1"/>
  <c r="Z50" i="2"/>
  <c r="Z51" i="1"/>
  <c r="Z51" i="2"/>
  <c r="Z52" i="1"/>
  <c r="Z52" i="2"/>
  <c r="Z53" i="2"/>
  <c r="Z54" i="2"/>
  <c r="F32" i="22"/>
  <c r="AA11" i="1"/>
  <c r="AA7" i="1"/>
  <c r="AA11" i="2"/>
  <c r="AA12" i="1"/>
  <c r="AA12" i="2"/>
  <c r="AA13" i="1"/>
  <c r="AA13" i="2"/>
  <c r="AA14" i="1"/>
  <c r="AA14" i="2"/>
  <c r="AA15" i="1"/>
  <c r="AA15" i="2"/>
  <c r="AA16" i="1"/>
  <c r="AA16" i="2"/>
  <c r="AA17" i="1"/>
  <c r="AA17" i="2"/>
  <c r="AA18" i="1"/>
  <c r="AA18" i="2"/>
  <c r="AA19" i="1"/>
  <c r="AA19" i="2"/>
  <c r="AA20" i="1"/>
  <c r="AA20" i="2"/>
  <c r="AA21" i="1"/>
  <c r="AA21" i="2"/>
  <c r="AA22" i="1"/>
  <c r="AA22" i="2"/>
  <c r="AA23" i="1"/>
  <c r="AA23" i="2"/>
  <c r="AA24" i="1"/>
  <c r="AA24" i="2"/>
  <c r="AA25" i="1"/>
  <c r="AA25" i="2"/>
  <c r="AA26" i="1"/>
  <c r="AA26" i="2"/>
  <c r="AA27" i="1"/>
  <c r="AA27" i="2"/>
  <c r="AA28" i="1"/>
  <c r="AA28" i="2"/>
  <c r="AA29" i="1"/>
  <c r="AA29" i="2"/>
  <c r="AA30" i="1"/>
  <c r="AA30" i="2"/>
  <c r="AA31" i="1"/>
  <c r="AA31" i="2"/>
  <c r="AA32" i="1"/>
  <c r="AA32" i="2"/>
  <c r="AA33" i="1"/>
  <c r="AA33" i="2"/>
  <c r="AA34" i="1"/>
  <c r="AA34" i="2"/>
  <c r="AA35" i="1"/>
  <c r="AA35" i="2"/>
  <c r="AA36" i="1"/>
  <c r="AA36" i="2"/>
  <c r="AA37" i="1"/>
  <c r="AA37" i="2"/>
  <c r="AA38" i="1"/>
  <c r="AA38" i="2"/>
  <c r="AA39" i="1"/>
  <c r="AA39" i="2"/>
  <c r="AA40" i="1"/>
  <c r="AA40" i="2"/>
  <c r="AA41" i="1"/>
  <c r="AA41" i="2"/>
  <c r="AA42" i="1"/>
  <c r="AA42" i="2"/>
  <c r="AA43" i="1"/>
  <c r="AA43" i="2"/>
  <c r="AA44" i="1"/>
  <c r="AA44" i="2"/>
  <c r="AA45" i="1"/>
  <c r="AA45" i="2"/>
  <c r="AA46" i="1"/>
  <c r="AA46" i="2"/>
  <c r="AA47" i="1"/>
  <c r="AA47" i="2"/>
  <c r="AA48" i="1"/>
  <c r="AA48" i="2"/>
  <c r="AA49" i="1"/>
  <c r="AA49" i="2"/>
  <c r="AA50" i="1"/>
  <c r="AA50" i="2"/>
  <c r="AA51" i="1"/>
  <c r="AA51" i="2"/>
  <c r="AA52" i="1"/>
  <c r="AA52" i="2"/>
  <c r="AA53" i="2"/>
  <c r="AA54" i="2"/>
  <c r="F33" i="22"/>
  <c r="N32" i="22"/>
  <c r="AB11" i="1"/>
  <c r="AB7" i="1"/>
  <c r="AB11" i="2"/>
  <c r="AB12" i="1"/>
  <c r="AB12" i="2"/>
  <c r="AB13" i="1"/>
  <c r="AB13" i="2"/>
  <c r="AB14" i="1"/>
  <c r="AB14" i="2"/>
  <c r="AB15" i="1"/>
  <c r="AB15" i="2"/>
  <c r="AB16" i="1"/>
  <c r="AB16" i="2"/>
  <c r="AB17" i="1"/>
  <c r="AB17" i="2"/>
  <c r="AB18" i="1"/>
  <c r="AB18" i="2"/>
  <c r="AB19" i="1"/>
  <c r="AB19" i="2"/>
  <c r="AB20" i="1"/>
  <c r="AB20" i="2"/>
  <c r="AB21" i="1"/>
  <c r="AB21" i="2"/>
  <c r="AB22" i="1"/>
  <c r="AB22" i="2"/>
  <c r="AB23" i="1"/>
  <c r="AB23" i="2"/>
  <c r="AB24" i="1"/>
  <c r="AB24" i="2"/>
  <c r="AB25" i="1"/>
  <c r="AB25" i="2"/>
  <c r="AB26" i="1"/>
  <c r="AB26" i="2"/>
  <c r="AB27" i="1"/>
  <c r="AB27" i="2"/>
  <c r="AB28" i="1"/>
  <c r="AB28" i="2"/>
  <c r="AB29" i="1"/>
  <c r="AB29" i="2"/>
  <c r="AB30" i="1"/>
  <c r="AB30" i="2"/>
  <c r="AB31" i="1"/>
  <c r="AB31" i="2"/>
  <c r="AB32" i="1"/>
  <c r="AB32" i="2"/>
  <c r="AB33" i="1"/>
  <c r="AB33" i="2"/>
  <c r="AB34" i="1"/>
  <c r="AB34" i="2"/>
  <c r="AB35" i="1"/>
  <c r="AB35" i="2"/>
  <c r="AB36" i="1"/>
  <c r="AB36" i="2"/>
  <c r="AB37" i="1"/>
  <c r="AB37" i="2"/>
  <c r="AB38" i="1"/>
  <c r="AB38" i="2"/>
  <c r="AB39" i="1"/>
  <c r="AB39" i="2"/>
  <c r="AB40" i="1"/>
  <c r="AB40" i="2"/>
  <c r="AB41" i="1"/>
  <c r="AB41" i="2"/>
  <c r="AB42" i="1"/>
  <c r="AB42" i="2"/>
  <c r="AB43" i="1"/>
  <c r="AB43" i="2"/>
  <c r="AB44" i="1"/>
  <c r="AB44" i="2"/>
  <c r="AB45" i="1"/>
  <c r="AB45" i="2"/>
  <c r="AB46" i="1"/>
  <c r="AB46" i="2"/>
  <c r="AB47" i="1"/>
  <c r="AB47" i="2"/>
  <c r="AB48" i="1"/>
  <c r="AB48" i="2"/>
  <c r="AB49" i="1"/>
  <c r="AB49" i="2"/>
  <c r="AB50" i="1"/>
  <c r="AB50" i="2"/>
  <c r="AB51" i="1"/>
  <c r="AB51" i="2"/>
  <c r="AB52" i="1"/>
  <c r="AB52" i="2"/>
  <c r="AB53" i="2"/>
  <c r="AB54" i="2"/>
  <c r="F34" i="22"/>
  <c r="AC11" i="1"/>
  <c r="AC7" i="1"/>
  <c r="AC11" i="2"/>
  <c r="AC12" i="1"/>
  <c r="AC12" i="2"/>
  <c r="AC13" i="1"/>
  <c r="AC13" i="2"/>
  <c r="AC14" i="1"/>
  <c r="AC14" i="2"/>
  <c r="AC15" i="1"/>
  <c r="AC15" i="2"/>
  <c r="AC16" i="1"/>
  <c r="AC16" i="2"/>
  <c r="AC17" i="1"/>
  <c r="AC17" i="2"/>
  <c r="AC18" i="1"/>
  <c r="AC18" i="2"/>
  <c r="AC19" i="1"/>
  <c r="AC19" i="2"/>
  <c r="AC20" i="1"/>
  <c r="AC20" i="2"/>
  <c r="AC21" i="1"/>
  <c r="AC21" i="2"/>
  <c r="AC22" i="1"/>
  <c r="AC22" i="2"/>
  <c r="AC23" i="1"/>
  <c r="AC23" i="2"/>
  <c r="AC24" i="1"/>
  <c r="AC24" i="2"/>
  <c r="AC25" i="1"/>
  <c r="AC25" i="2"/>
  <c r="AC26" i="1"/>
  <c r="AC26" i="2"/>
  <c r="AC27" i="1"/>
  <c r="AC27" i="2"/>
  <c r="AC28" i="1"/>
  <c r="AC28" i="2"/>
  <c r="AC29" i="1"/>
  <c r="AC29" i="2"/>
  <c r="AC30" i="1"/>
  <c r="AC30" i="2"/>
  <c r="AC31" i="1"/>
  <c r="AC31" i="2"/>
  <c r="AC32" i="1"/>
  <c r="AC32" i="2"/>
  <c r="AC33" i="1"/>
  <c r="AC33" i="2"/>
  <c r="AC34" i="1"/>
  <c r="AC34" i="2"/>
  <c r="AC35" i="1"/>
  <c r="AC35" i="2"/>
  <c r="AC36" i="1"/>
  <c r="AC36" i="2"/>
  <c r="AC37" i="1"/>
  <c r="AC37" i="2"/>
  <c r="AC38" i="1"/>
  <c r="AC38" i="2"/>
  <c r="AC39" i="1"/>
  <c r="AC39" i="2"/>
  <c r="AC40" i="1"/>
  <c r="AC40" i="2"/>
  <c r="AC41" i="1"/>
  <c r="AC41" i="2"/>
  <c r="AC42" i="1"/>
  <c r="AC42" i="2"/>
  <c r="AC43" i="1"/>
  <c r="AC43" i="2"/>
  <c r="AC44" i="1"/>
  <c r="AC44" i="2"/>
  <c r="AC45" i="1"/>
  <c r="AC45" i="2"/>
  <c r="AC46" i="1"/>
  <c r="AC46" i="2"/>
  <c r="AC47" i="1"/>
  <c r="AC47" i="2"/>
  <c r="AC48" i="1"/>
  <c r="AC48" i="2"/>
  <c r="AC49" i="1"/>
  <c r="AC49" i="2"/>
  <c r="AC50" i="1"/>
  <c r="AC50" i="2"/>
  <c r="AC51" i="1"/>
  <c r="AC51" i="2"/>
  <c r="AC52" i="1"/>
  <c r="AC52" i="2"/>
  <c r="AC53" i="2"/>
  <c r="AC54" i="2"/>
  <c r="F35" i="22"/>
  <c r="N34" i="22"/>
  <c r="O32" i="22"/>
  <c r="P32" i="22"/>
  <c r="I32" i="3"/>
  <c r="E27" i="22"/>
  <c r="M27" i="22"/>
  <c r="E29" i="22"/>
  <c r="M29" i="22"/>
  <c r="V11" i="1"/>
  <c r="V7" i="1"/>
  <c r="V11" i="2"/>
  <c r="V12" i="1"/>
  <c r="V12" i="2"/>
  <c r="V13" i="1"/>
  <c r="V13" i="2"/>
  <c r="V14" i="1"/>
  <c r="V14" i="2"/>
  <c r="V15" i="1"/>
  <c r="V15" i="2"/>
  <c r="V16" i="1"/>
  <c r="V16" i="2"/>
  <c r="V17" i="1"/>
  <c r="V17" i="2"/>
  <c r="V18" i="1"/>
  <c r="V18" i="2"/>
  <c r="V19" i="1"/>
  <c r="V19" i="2"/>
  <c r="V20" i="1"/>
  <c r="V20" i="2"/>
  <c r="V21" i="1"/>
  <c r="V21" i="2"/>
  <c r="V22" i="1"/>
  <c r="V22" i="2"/>
  <c r="V23" i="1"/>
  <c r="V23" i="2"/>
  <c r="V24" i="1"/>
  <c r="V24" i="2"/>
  <c r="V25" i="1"/>
  <c r="V25" i="2"/>
  <c r="V26" i="1"/>
  <c r="V26" i="2"/>
  <c r="V27" i="1"/>
  <c r="V27" i="2"/>
  <c r="V28" i="1"/>
  <c r="V28" i="2"/>
  <c r="V29" i="1"/>
  <c r="V29" i="2"/>
  <c r="V30" i="1"/>
  <c r="V30" i="2"/>
  <c r="V31" i="1"/>
  <c r="V31" i="2"/>
  <c r="V32" i="1"/>
  <c r="V32" i="2"/>
  <c r="V33" i="1"/>
  <c r="V33" i="2"/>
  <c r="V34" i="1"/>
  <c r="V34" i="2"/>
  <c r="V35" i="1"/>
  <c r="V35" i="2"/>
  <c r="V36" i="1"/>
  <c r="V36" i="2"/>
  <c r="V37" i="1"/>
  <c r="V37" i="2"/>
  <c r="V38" i="1"/>
  <c r="V38" i="2"/>
  <c r="V39" i="1"/>
  <c r="V39" i="2"/>
  <c r="V40" i="1"/>
  <c r="V40" i="2"/>
  <c r="V41" i="1"/>
  <c r="V41" i="2"/>
  <c r="V42" i="1"/>
  <c r="V42" i="2"/>
  <c r="V43" i="1"/>
  <c r="V43" i="2"/>
  <c r="V44" i="1"/>
  <c r="V44" i="2"/>
  <c r="V45" i="1"/>
  <c r="V45" i="2"/>
  <c r="V46" i="1"/>
  <c r="V46" i="2"/>
  <c r="V47" i="1"/>
  <c r="V47" i="2"/>
  <c r="V48" i="1"/>
  <c r="V48" i="2"/>
  <c r="V49" i="1"/>
  <c r="V49" i="2"/>
  <c r="V50" i="1"/>
  <c r="V50" i="2"/>
  <c r="V51" i="1"/>
  <c r="V51" i="2"/>
  <c r="V52" i="1"/>
  <c r="V52" i="2"/>
  <c r="V53" i="2"/>
  <c r="V54" i="2"/>
  <c r="F27" i="22"/>
  <c r="W11" i="1"/>
  <c r="W7" i="1"/>
  <c r="W11" i="2"/>
  <c r="W12" i="1"/>
  <c r="W12" i="2"/>
  <c r="W13" i="1"/>
  <c r="W13" i="2"/>
  <c r="W14" i="1"/>
  <c r="W14" i="2"/>
  <c r="W15" i="1"/>
  <c r="W15" i="2"/>
  <c r="W16" i="1"/>
  <c r="W16" i="2"/>
  <c r="W17" i="1"/>
  <c r="W17" i="2"/>
  <c r="W18" i="1"/>
  <c r="W18" i="2"/>
  <c r="W19" i="1"/>
  <c r="W19" i="2"/>
  <c r="W20" i="1"/>
  <c r="W20" i="2"/>
  <c r="W21" i="1"/>
  <c r="W21" i="2"/>
  <c r="W22" i="1"/>
  <c r="W22" i="2"/>
  <c r="W23" i="1"/>
  <c r="W23" i="2"/>
  <c r="W24" i="1"/>
  <c r="W24" i="2"/>
  <c r="W25" i="1"/>
  <c r="W25" i="2"/>
  <c r="W26" i="1"/>
  <c r="W26" i="2"/>
  <c r="W27" i="1"/>
  <c r="W27" i="2"/>
  <c r="W28" i="1"/>
  <c r="W28" i="2"/>
  <c r="W29" i="1"/>
  <c r="W29" i="2"/>
  <c r="W30" i="1"/>
  <c r="W30" i="2"/>
  <c r="W31" i="1"/>
  <c r="W31" i="2"/>
  <c r="W32" i="1"/>
  <c r="W32" i="2"/>
  <c r="W33" i="1"/>
  <c r="W33" i="2"/>
  <c r="W34" i="1"/>
  <c r="W34" i="2"/>
  <c r="W35" i="1"/>
  <c r="W35" i="2"/>
  <c r="W36" i="1"/>
  <c r="W36" i="2"/>
  <c r="W37" i="1"/>
  <c r="W37" i="2"/>
  <c r="W38" i="1"/>
  <c r="W38" i="2"/>
  <c r="W39" i="1"/>
  <c r="W39" i="2"/>
  <c r="W40" i="1"/>
  <c r="W40" i="2"/>
  <c r="W41" i="1"/>
  <c r="W41" i="2"/>
  <c r="W42" i="1"/>
  <c r="W42" i="2"/>
  <c r="W43" i="1"/>
  <c r="W43" i="2"/>
  <c r="W44" i="1"/>
  <c r="W44" i="2"/>
  <c r="W45" i="1"/>
  <c r="W45" i="2"/>
  <c r="W46" i="1"/>
  <c r="W46" i="2"/>
  <c r="W47" i="1"/>
  <c r="W47" i="2"/>
  <c r="W48" i="1"/>
  <c r="W48" i="2"/>
  <c r="W49" i="1"/>
  <c r="W49" i="2"/>
  <c r="W50" i="1"/>
  <c r="W50" i="2"/>
  <c r="W51" i="1"/>
  <c r="W51" i="2"/>
  <c r="W52" i="1"/>
  <c r="W52" i="2"/>
  <c r="W53" i="2"/>
  <c r="W54" i="2"/>
  <c r="F28" i="22"/>
  <c r="N27" i="22"/>
  <c r="X11" i="1"/>
  <c r="X7" i="1"/>
  <c r="X11" i="2"/>
  <c r="X12" i="1"/>
  <c r="X12" i="2"/>
  <c r="X13" i="1"/>
  <c r="X13" i="2"/>
  <c r="X14" i="1"/>
  <c r="X14" i="2"/>
  <c r="X15" i="1"/>
  <c r="X15" i="2"/>
  <c r="X16" i="1"/>
  <c r="X16" i="2"/>
  <c r="X17" i="1"/>
  <c r="X17" i="2"/>
  <c r="X18" i="1"/>
  <c r="X18" i="2"/>
  <c r="X19" i="1"/>
  <c r="X19" i="2"/>
  <c r="X20" i="1"/>
  <c r="X20" i="2"/>
  <c r="X21" i="1"/>
  <c r="X21" i="2"/>
  <c r="X22" i="1"/>
  <c r="X22" i="2"/>
  <c r="X23" i="1"/>
  <c r="X23" i="2"/>
  <c r="X24" i="1"/>
  <c r="X24" i="2"/>
  <c r="X25" i="1"/>
  <c r="X25" i="2"/>
  <c r="X26" i="1"/>
  <c r="X26" i="2"/>
  <c r="X27" i="1"/>
  <c r="X27" i="2"/>
  <c r="X28" i="1"/>
  <c r="X28" i="2"/>
  <c r="X29" i="1"/>
  <c r="X29" i="2"/>
  <c r="X30" i="1"/>
  <c r="X30" i="2"/>
  <c r="X31" i="1"/>
  <c r="X31" i="2"/>
  <c r="X32" i="1"/>
  <c r="X32" i="2"/>
  <c r="X33" i="1"/>
  <c r="X33" i="2"/>
  <c r="X34" i="1"/>
  <c r="X34" i="2"/>
  <c r="X35" i="1"/>
  <c r="X35" i="2"/>
  <c r="X36" i="1"/>
  <c r="X36" i="2"/>
  <c r="X37" i="1"/>
  <c r="X37" i="2"/>
  <c r="X38" i="1"/>
  <c r="X38" i="2"/>
  <c r="X39" i="1"/>
  <c r="X39" i="2"/>
  <c r="X40" i="1"/>
  <c r="X40" i="2"/>
  <c r="X41" i="1"/>
  <c r="X41" i="2"/>
  <c r="X42" i="1"/>
  <c r="X42" i="2"/>
  <c r="X43" i="1"/>
  <c r="X43" i="2"/>
  <c r="X44" i="1"/>
  <c r="X44" i="2"/>
  <c r="X45" i="1"/>
  <c r="X45" i="2"/>
  <c r="X46" i="1"/>
  <c r="X46" i="2"/>
  <c r="X47" i="1"/>
  <c r="X47" i="2"/>
  <c r="X48" i="1"/>
  <c r="X48" i="2"/>
  <c r="X49" i="1"/>
  <c r="X49" i="2"/>
  <c r="X50" i="1"/>
  <c r="X50" i="2"/>
  <c r="X51" i="1"/>
  <c r="X51" i="2"/>
  <c r="X52" i="1"/>
  <c r="X52" i="2"/>
  <c r="X53" i="2"/>
  <c r="X54" i="2"/>
  <c r="F29" i="22"/>
  <c r="Y11" i="1"/>
  <c r="Y7" i="1"/>
  <c r="Y11" i="2"/>
  <c r="Y12" i="1"/>
  <c r="Y12" i="2"/>
  <c r="Y13" i="1"/>
  <c r="Y13" i="2"/>
  <c r="Y14" i="1"/>
  <c r="Y14" i="2"/>
  <c r="Y15" i="1"/>
  <c r="Y15" i="2"/>
  <c r="Y16" i="1"/>
  <c r="Y16" i="2"/>
  <c r="Y17" i="1"/>
  <c r="Y17" i="2"/>
  <c r="Y18" i="1"/>
  <c r="Y18" i="2"/>
  <c r="Y19" i="1"/>
  <c r="Y19" i="2"/>
  <c r="Y20" i="1"/>
  <c r="Y20" i="2"/>
  <c r="Y21" i="1"/>
  <c r="Y21" i="2"/>
  <c r="Y22" i="1"/>
  <c r="Y22" i="2"/>
  <c r="Y23" i="1"/>
  <c r="Y23" i="2"/>
  <c r="Y24" i="1"/>
  <c r="Y24" i="2"/>
  <c r="Y25" i="1"/>
  <c r="Y25" i="2"/>
  <c r="Y26" i="1"/>
  <c r="Y26" i="2"/>
  <c r="Y27" i="1"/>
  <c r="Y27" i="2"/>
  <c r="Y28" i="1"/>
  <c r="Y28" i="2"/>
  <c r="Y29" i="1"/>
  <c r="Y29" i="2"/>
  <c r="Y30" i="1"/>
  <c r="Y30" i="2"/>
  <c r="Y31" i="1"/>
  <c r="Y31" i="2"/>
  <c r="Y32" i="1"/>
  <c r="Y32" i="2"/>
  <c r="Y33" i="1"/>
  <c r="Y33" i="2"/>
  <c r="Y34" i="1"/>
  <c r="Y34" i="2"/>
  <c r="Y35" i="1"/>
  <c r="Y35" i="2"/>
  <c r="Y36" i="1"/>
  <c r="Y36" i="2"/>
  <c r="Y37" i="1"/>
  <c r="Y37" i="2"/>
  <c r="Y38" i="1"/>
  <c r="Y38" i="2"/>
  <c r="Y39" i="1"/>
  <c r="Y39" i="2"/>
  <c r="Y40" i="1"/>
  <c r="Y40" i="2"/>
  <c r="Y41" i="1"/>
  <c r="Y41" i="2"/>
  <c r="Y42" i="1"/>
  <c r="Y42" i="2"/>
  <c r="Y43" i="1"/>
  <c r="Y43" i="2"/>
  <c r="Y44" i="1"/>
  <c r="Y44" i="2"/>
  <c r="Y45" i="1"/>
  <c r="Y45" i="2"/>
  <c r="Y46" i="1"/>
  <c r="Y46" i="2"/>
  <c r="Y47" i="1"/>
  <c r="Y47" i="2"/>
  <c r="Y48" i="1"/>
  <c r="Y48" i="2"/>
  <c r="Y49" i="1"/>
  <c r="Y49" i="2"/>
  <c r="Y50" i="1"/>
  <c r="Y50" i="2"/>
  <c r="Y51" i="1"/>
  <c r="Y51" i="2"/>
  <c r="Y52" i="1"/>
  <c r="Y52" i="2"/>
  <c r="Y53" i="2"/>
  <c r="Y54" i="2"/>
  <c r="F30" i="22"/>
  <c r="N29" i="22"/>
  <c r="O27" i="22"/>
  <c r="P27" i="22"/>
  <c r="I30" i="3"/>
  <c r="H40" i="12"/>
  <c r="I40" i="12"/>
  <c r="J40" i="12"/>
  <c r="K40" i="12"/>
  <c r="H41" i="12"/>
  <c r="I41" i="12"/>
  <c r="J41" i="12"/>
  <c r="K41" i="12"/>
  <c r="L41" i="12"/>
  <c r="H42" i="12"/>
  <c r="I42" i="12"/>
  <c r="J42" i="12"/>
  <c r="K42" i="12"/>
  <c r="L42" i="12"/>
  <c r="H43" i="12"/>
  <c r="I43" i="12"/>
  <c r="J43" i="12"/>
  <c r="K43" i="12"/>
  <c r="L43" i="12"/>
  <c r="H44" i="12"/>
  <c r="I44" i="12"/>
  <c r="J44" i="12"/>
  <c r="K44" i="12"/>
  <c r="L44" i="12"/>
  <c r="H45" i="12"/>
  <c r="I45" i="12"/>
  <c r="J45" i="12"/>
  <c r="K45" i="12"/>
  <c r="L45" i="12"/>
  <c r="H46" i="12"/>
  <c r="I46" i="12"/>
  <c r="J46" i="12"/>
  <c r="K46" i="12"/>
  <c r="L46" i="12"/>
  <c r="H47" i="12"/>
  <c r="I47" i="12"/>
  <c r="J47" i="12"/>
  <c r="K47" i="12"/>
  <c r="L47" i="12"/>
  <c r="H48" i="12"/>
  <c r="I48" i="12"/>
  <c r="J48" i="12"/>
  <c r="K48" i="12"/>
  <c r="L48" i="12"/>
  <c r="H50" i="12"/>
  <c r="I50" i="12"/>
  <c r="J50" i="12"/>
  <c r="K50" i="12"/>
  <c r="D40" i="12"/>
  <c r="E40" i="12"/>
  <c r="F40" i="12"/>
  <c r="G40" i="12"/>
  <c r="C41" i="12"/>
  <c r="D41" i="12"/>
  <c r="E41" i="12"/>
  <c r="F41" i="12"/>
  <c r="G41" i="12"/>
  <c r="C42" i="12"/>
  <c r="D42" i="12"/>
  <c r="E42" i="12"/>
  <c r="F42" i="12"/>
  <c r="G42" i="12"/>
  <c r="C43" i="12"/>
  <c r="D43" i="12"/>
  <c r="E43" i="12"/>
  <c r="F43" i="12"/>
  <c r="G43" i="12"/>
  <c r="C44" i="12"/>
  <c r="D44" i="12"/>
  <c r="E44" i="12"/>
  <c r="F44" i="12"/>
  <c r="G44" i="12"/>
  <c r="C45" i="12"/>
  <c r="D45" i="12"/>
  <c r="E45" i="12"/>
  <c r="F45" i="12"/>
  <c r="G45" i="12"/>
  <c r="C46" i="12"/>
  <c r="D46" i="12"/>
  <c r="E46" i="12"/>
  <c r="F46" i="12"/>
  <c r="G46" i="12"/>
  <c r="C47" i="12"/>
  <c r="D47" i="12"/>
  <c r="E47" i="12"/>
  <c r="F47" i="12"/>
  <c r="G47" i="12"/>
  <c r="C48" i="12"/>
  <c r="D48" i="12"/>
  <c r="E48" i="12"/>
  <c r="F48" i="12"/>
  <c r="G48" i="12"/>
  <c r="D50" i="12"/>
  <c r="E50" i="12"/>
  <c r="F50" i="12"/>
  <c r="G50" i="12"/>
  <c r="V4" i="1"/>
  <c r="Z4" i="1"/>
  <c r="AD4" i="1"/>
  <c r="AH4" i="1"/>
  <c r="AL4" i="1"/>
  <c r="AP4" i="1"/>
  <c r="AT4" i="1"/>
  <c r="AX4" i="1"/>
  <c r="BB4" i="1"/>
  <c r="BF4" i="1"/>
  <c r="F5" i="1"/>
  <c r="J5" i="1"/>
  <c r="N5" i="1"/>
  <c r="R5" i="1"/>
  <c r="V5" i="1"/>
  <c r="X5" i="1"/>
  <c r="Z5" i="1"/>
  <c r="AB5" i="1"/>
  <c r="AD5" i="1"/>
  <c r="AF5" i="1"/>
  <c r="AH5" i="1"/>
  <c r="AJ5" i="1"/>
  <c r="AL5" i="1"/>
  <c r="AN5" i="1"/>
  <c r="AP5" i="1"/>
  <c r="AR5" i="1"/>
  <c r="AT5" i="1"/>
  <c r="AV5" i="1"/>
  <c r="AX5" i="1"/>
  <c r="AZ5" i="1"/>
  <c r="BB5" i="1"/>
  <c r="BD5" i="1"/>
  <c r="BF5" i="1"/>
  <c r="BH5" i="1"/>
  <c r="BH7" i="1"/>
  <c r="BI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H11" i="1"/>
  <c r="BI11" i="1"/>
  <c r="BH12" i="1"/>
  <c r="BI12" i="1"/>
  <c r="BH13" i="1"/>
  <c r="BI13" i="1"/>
  <c r="BH14" i="1"/>
  <c r="BI14" i="1"/>
  <c r="BH15" i="1"/>
  <c r="BI15" i="1"/>
  <c r="BH16" i="1"/>
  <c r="BI16" i="1"/>
  <c r="BH17" i="1"/>
  <c r="BI17" i="1"/>
  <c r="BH18" i="1"/>
  <c r="BI18" i="1"/>
  <c r="BH19" i="1"/>
  <c r="BI19" i="1"/>
  <c r="BH20" i="1"/>
  <c r="BI20" i="1"/>
  <c r="BH21" i="1"/>
  <c r="BI21" i="1"/>
  <c r="BH22" i="1"/>
  <c r="BI22" i="1"/>
  <c r="BH23" i="1"/>
  <c r="BI23" i="1"/>
  <c r="BH24" i="1"/>
  <c r="BI24" i="1"/>
  <c r="BH25" i="1"/>
  <c r="BI25" i="1"/>
  <c r="BH26" i="1"/>
  <c r="BI26" i="1"/>
  <c r="BH27" i="1"/>
  <c r="BI27" i="1"/>
  <c r="BH28" i="1"/>
  <c r="BI28" i="1"/>
  <c r="BH29" i="1"/>
  <c r="BI29" i="1"/>
  <c r="BH30" i="1"/>
  <c r="BI30" i="1"/>
  <c r="BH31" i="1"/>
  <c r="BI31" i="1"/>
  <c r="BH32" i="1"/>
  <c r="BI32" i="1"/>
  <c r="BH33" i="1"/>
  <c r="BI33" i="1"/>
  <c r="BH34" i="1"/>
  <c r="BI34" i="1"/>
  <c r="BH35" i="1"/>
  <c r="BI35" i="1"/>
  <c r="BH36" i="1"/>
  <c r="BI36" i="1"/>
  <c r="BH37" i="1"/>
  <c r="BI37" i="1"/>
  <c r="BH38" i="1"/>
  <c r="BI38" i="1"/>
  <c r="BH39" i="1"/>
  <c r="BI39" i="1"/>
  <c r="BH40" i="1"/>
  <c r="BI40" i="1"/>
  <c r="BH41" i="1"/>
  <c r="BI41" i="1"/>
  <c r="BH42" i="1"/>
  <c r="BI42" i="1"/>
  <c r="BH43" i="1"/>
  <c r="BI43" i="1"/>
  <c r="BH44" i="1"/>
  <c r="BI44" i="1"/>
  <c r="BH45" i="1"/>
  <c r="BI45" i="1"/>
  <c r="BH46" i="1"/>
  <c r="BI46" i="1"/>
  <c r="BH47" i="1"/>
  <c r="BI47" i="1"/>
  <c r="BH48" i="1"/>
  <c r="BI48" i="1"/>
  <c r="BH49" i="1"/>
  <c r="BI49" i="1"/>
  <c r="BH50" i="1"/>
  <c r="BI50" i="1"/>
  <c r="BH51" i="1"/>
  <c r="BI51" i="1"/>
  <c r="BH52" i="1"/>
  <c r="BI52" i="1"/>
  <c r="A4" i="23"/>
  <c r="B4" i="23"/>
  <c r="C4" i="23"/>
  <c r="D4" i="23"/>
  <c r="E4" i="23"/>
  <c r="F4" i="23"/>
  <c r="G4" i="23"/>
  <c r="H4" i="23"/>
  <c r="A5" i="23"/>
  <c r="B5" i="23"/>
  <c r="C5" i="23"/>
  <c r="D5" i="23"/>
  <c r="E5" i="23"/>
  <c r="F5" i="23"/>
  <c r="G5" i="23"/>
  <c r="H5" i="23"/>
  <c r="A6" i="23"/>
  <c r="B6" i="23"/>
  <c r="C6" i="23"/>
  <c r="D6" i="23"/>
  <c r="E6" i="23"/>
  <c r="F6" i="23"/>
  <c r="G6" i="23"/>
  <c r="H6" i="23"/>
  <c r="A7" i="23"/>
  <c r="B7" i="23"/>
  <c r="C7" i="23"/>
  <c r="D7" i="23"/>
  <c r="E7" i="23"/>
  <c r="F7" i="23"/>
  <c r="G7" i="23"/>
  <c r="H7" i="23"/>
  <c r="B11" i="23"/>
  <c r="B12" i="23"/>
  <c r="B21" i="22"/>
  <c r="B13" i="23"/>
  <c r="D27" i="23"/>
  <c r="G27" i="23"/>
  <c r="K27" i="23"/>
  <c r="L27" i="23"/>
  <c r="M27" i="23"/>
  <c r="N27" i="23"/>
  <c r="O27" i="23"/>
  <c r="P27" i="23"/>
  <c r="K28" i="23"/>
  <c r="L28" i="23"/>
  <c r="M28" i="23"/>
  <c r="N28" i="23"/>
  <c r="O28" i="23"/>
  <c r="P28" i="23"/>
  <c r="A30" i="3"/>
  <c r="K29" i="23"/>
  <c r="E30" i="3"/>
  <c r="O29" i="23"/>
  <c r="J27" i="22"/>
  <c r="J28" i="22"/>
  <c r="K27" i="22"/>
  <c r="F30" i="3"/>
  <c r="P29" i="23"/>
  <c r="E31" i="3"/>
  <c r="O30" i="23"/>
  <c r="J29" i="22"/>
  <c r="J30" i="22"/>
  <c r="K29" i="22"/>
  <c r="F31" i="3"/>
  <c r="P30" i="23"/>
  <c r="A32" i="3"/>
  <c r="K31" i="23"/>
  <c r="E32" i="3"/>
  <c r="O31" i="23"/>
  <c r="J32" i="22"/>
  <c r="J33" i="22"/>
  <c r="K32" i="22"/>
  <c r="F32" i="3"/>
  <c r="P31" i="23"/>
  <c r="E33" i="3"/>
  <c r="O32" i="23"/>
  <c r="J34" i="22"/>
  <c r="J35" i="22"/>
  <c r="K34" i="22"/>
  <c r="F33" i="3"/>
  <c r="P32" i="23"/>
  <c r="A34" i="3"/>
  <c r="K33" i="23"/>
  <c r="E34" i="3"/>
  <c r="O33" i="23"/>
  <c r="J37" i="22"/>
  <c r="J38" i="22"/>
  <c r="K37" i="22"/>
  <c r="F34" i="3"/>
  <c r="P33" i="23"/>
  <c r="E35" i="3"/>
  <c r="O34" i="23"/>
  <c r="J39" i="22"/>
  <c r="J40" i="22"/>
  <c r="K39" i="22"/>
  <c r="F35" i="3"/>
  <c r="P34" i="23"/>
  <c r="A36" i="3"/>
  <c r="K35" i="23"/>
  <c r="E36" i="3"/>
  <c r="O35" i="23"/>
  <c r="J42" i="22"/>
  <c r="J43" i="22"/>
  <c r="K42" i="22"/>
  <c r="F36" i="3"/>
  <c r="P35" i="23"/>
  <c r="A36" i="23"/>
  <c r="D36" i="23"/>
  <c r="E37" i="3"/>
  <c r="O36" i="23"/>
  <c r="J44" i="22"/>
  <c r="J45" i="22"/>
  <c r="K44" i="22"/>
  <c r="F37" i="3"/>
  <c r="P36" i="23"/>
  <c r="A38" i="3"/>
  <c r="K37" i="23"/>
  <c r="E38" i="3"/>
  <c r="O37" i="23"/>
  <c r="J47" i="22"/>
  <c r="J48" i="22"/>
  <c r="K47" i="22"/>
  <c r="F38" i="3"/>
  <c r="P37" i="23"/>
  <c r="E39" i="3"/>
  <c r="O38" i="23"/>
  <c r="J49" i="22"/>
  <c r="J50" i="22"/>
  <c r="K49" i="22"/>
  <c r="F39" i="3"/>
  <c r="P38" i="23"/>
  <c r="A40" i="3"/>
  <c r="K39" i="23"/>
  <c r="E40" i="3"/>
  <c r="O39" i="23"/>
  <c r="J52" i="22"/>
  <c r="J53" i="22"/>
  <c r="K52" i="22"/>
  <c r="F40" i="3"/>
  <c r="P39" i="23"/>
  <c r="E41" i="3"/>
  <c r="O40" i="23"/>
  <c r="J54" i="22"/>
  <c r="J55" i="22"/>
  <c r="K54" i="22"/>
  <c r="F41" i="3"/>
  <c r="P40" i="23"/>
  <c r="A42" i="3"/>
  <c r="K41" i="23"/>
  <c r="E42" i="3"/>
  <c r="O41" i="23"/>
  <c r="J57" i="22"/>
  <c r="J58" i="22"/>
  <c r="K57" i="22"/>
  <c r="F42" i="3"/>
  <c r="P41" i="23"/>
  <c r="E43" i="3"/>
  <c r="O42" i="23"/>
  <c r="J59" i="22"/>
  <c r="J60" i="22"/>
  <c r="K59" i="22"/>
  <c r="F43" i="3"/>
  <c r="P42" i="23"/>
  <c r="A44" i="3"/>
  <c r="K43" i="23"/>
  <c r="E44" i="3"/>
  <c r="O43" i="23"/>
  <c r="J62" i="22"/>
  <c r="J63" i="22"/>
  <c r="K62" i="22"/>
  <c r="F44" i="3"/>
  <c r="P43" i="23"/>
  <c r="E45" i="3"/>
  <c r="O44" i="23"/>
  <c r="J64" i="22"/>
  <c r="J65" i="22"/>
  <c r="K64" i="22"/>
  <c r="F45" i="3"/>
  <c r="P44" i="23"/>
  <c r="A46" i="3"/>
  <c r="K45" i="23"/>
  <c r="E46" i="3"/>
  <c r="O45" i="23"/>
  <c r="J67" i="22"/>
  <c r="J68" i="22"/>
  <c r="K67" i="22"/>
  <c r="F46" i="3"/>
  <c r="P45" i="23"/>
  <c r="E47" i="3"/>
  <c r="O46" i="23"/>
  <c r="J69" i="22"/>
  <c r="J70" i="22"/>
  <c r="K69" i="22"/>
  <c r="F47" i="3"/>
  <c r="P46" i="23"/>
  <c r="A48" i="3"/>
  <c r="K47" i="23"/>
  <c r="E48" i="3"/>
  <c r="O47" i="23"/>
  <c r="J72" i="22"/>
  <c r="J73" i="22"/>
  <c r="K72" i="22"/>
  <c r="F48" i="3"/>
  <c r="P47" i="23"/>
  <c r="E49" i="3"/>
  <c r="O48" i="23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BH54" i="2"/>
  <c r="F74" i="22"/>
  <c r="J74" i="22"/>
  <c r="BI11" i="2"/>
  <c r="BI12" i="2"/>
  <c r="BI13" i="2"/>
  <c r="BI14" i="2"/>
  <c r="BI15" i="2"/>
  <c r="BI16" i="2"/>
  <c r="BI17" i="2"/>
  <c r="BI18" i="2"/>
  <c r="BI19" i="2"/>
  <c r="BI20" i="2"/>
  <c r="BI21" i="2"/>
  <c r="BI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40" i="2"/>
  <c r="BI41" i="2"/>
  <c r="BI42" i="2"/>
  <c r="BI43" i="2"/>
  <c r="BI44" i="2"/>
  <c r="BI45" i="2"/>
  <c r="BI46" i="2"/>
  <c r="BI47" i="2"/>
  <c r="BI48" i="2"/>
  <c r="BI49" i="2"/>
  <c r="BI50" i="2"/>
  <c r="BI51" i="2"/>
  <c r="BI52" i="2"/>
  <c r="BI53" i="2"/>
  <c r="BI54" i="2"/>
  <c r="F75" i="22"/>
  <c r="J75" i="22"/>
  <c r="K74" i="22"/>
  <c r="F49" i="3"/>
  <c r="P48" i="23"/>
  <c r="A49" i="23"/>
  <c r="D49" i="23"/>
  <c r="G49" i="23"/>
  <c r="A58" i="23"/>
  <c r="D58" i="23"/>
  <c r="G58" i="23"/>
  <c r="A59" i="23"/>
  <c r="D59" i="23"/>
  <c r="G59" i="23"/>
  <c r="A60" i="23"/>
  <c r="D60" i="23"/>
  <c r="A69" i="23"/>
  <c r="D69" i="23"/>
  <c r="A70" i="23"/>
  <c r="D70" i="23"/>
  <c r="A71" i="23"/>
  <c r="D71" i="23"/>
  <c r="G71" i="23"/>
  <c r="A80" i="23"/>
  <c r="D80" i="23"/>
  <c r="G80" i="23"/>
  <c r="A81" i="23"/>
  <c r="D81" i="23"/>
  <c r="G81" i="23"/>
  <c r="A82" i="23"/>
  <c r="D82" i="23"/>
  <c r="A91" i="23"/>
  <c r="D91" i="23"/>
  <c r="A92" i="23"/>
  <c r="D92" i="23"/>
  <c r="A1" i="3"/>
  <c r="G2" i="3"/>
  <c r="A3" i="3"/>
  <c r="G3" i="3"/>
  <c r="G4" i="3"/>
  <c r="G5" i="3"/>
  <c r="G6" i="3"/>
  <c r="G8" i="3"/>
  <c r="A10" i="3"/>
  <c r="B10" i="3"/>
  <c r="C10" i="3"/>
  <c r="D10" i="3"/>
  <c r="E10" i="3"/>
  <c r="F10" i="3"/>
  <c r="G10" i="3"/>
  <c r="H10" i="3"/>
  <c r="A11" i="3"/>
  <c r="B11" i="3"/>
  <c r="C11" i="3"/>
  <c r="D11" i="3"/>
  <c r="E11" i="3"/>
  <c r="F11" i="3"/>
  <c r="G11" i="3"/>
  <c r="H11" i="3"/>
  <c r="A12" i="3"/>
  <c r="B12" i="3"/>
  <c r="C12" i="3"/>
  <c r="D12" i="3"/>
  <c r="E12" i="3"/>
  <c r="F12" i="3"/>
  <c r="G12" i="3"/>
  <c r="H12" i="3"/>
  <c r="A13" i="3"/>
  <c r="B13" i="3"/>
  <c r="C13" i="3"/>
  <c r="D13" i="3"/>
  <c r="E13" i="3"/>
  <c r="F13" i="3"/>
  <c r="G13" i="3"/>
  <c r="H13" i="3"/>
  <c r="B16" i="3"/>
  <c r="B17" i="3"/>
  <c r="B22" i="3"/>
  <c r="G27" i="22"/>
  <c r="H27" i="22"/>
  <c r="G28" i="22"/>
  <c r="H28" i="22"/>
  <c r="G30" i="3"/>
  <c r="I27" i="22"/>
  <c r="H30" i="3"/>
  <c r="G29" i="22"/>
  <c r="H29" i="22"/>
  <c r="G30" i="22"/>
  <c r="H30" i="22"/>
  <c r="G31" i="3"/>
  <c r="I29" i="22"/>
  <c r="H31" i="3"/>
  <c r="G32" i="22"/>
  <c r="H32" i="22"/>
  <c r="G33" i="22"/>
  <c r="H33" i="22"/>
  <c r="G32" i="3"/>
  <c r="I32" i="22"/>
  <c r="H32" i="3"/>
  <c r="G34" i="22"/>
  <c r="H34" i="22"/>
  <c r="G35" i="22"/>
  <c r="H35" i="22"/>
  <c r="G33" i="3"/>
  <c r="I34" i="22"/>
  <c r="H33" i="3"/>
  <c r="G37" i="22"/>
  <c r="H37" i="22"/>
  <c r="G38" i="22"/>
  <c r="H38" i="22"/>
  <c r="G34" i="3"/>
  <c r="I37" i="22"/>
  <c r="H34" i="3"/>
  <c r="G39" i="22"/>
  <c r="H39" i="22"/>
  <c r="G40" i="22"/>
  <c r="H40" i="22"/>
  <c r="G35" i="3"/>
  <c r="I39" i="22"/>
  <c r="H35" i="3"/>
  <c r="G42" i="22"/>
  <c r="H42" i="22"/>
  <c r="G43" i="22"/>
  <c r="H43" i="22"/>
  <c r="G36" i="3"/>
  <c r="I42" i="22"/>
  <c r="H36" i="3"/>
  <c r="G44" i="22"/>
  <c r="H44" i="22"/>
  <c r="G45" i="22"/>
  <c r="H45" i="22"/>
  <c r="G37" i="3"/>
  <c r="I44" i="22"/>
  <c r="H37" i="3"/>
  <c r="G47" i="22"/>
  <c r="H47" i="22"/>
  <c r="G48" i="22"/>
  <c r="H48" i="22"/>
  <c r="G38" i="3"/>
  <c r="I47" i="22"/>
  <c r="H38" i="3"/>
  <c r="G49" i="22"/>
  <c r="H49" i="22"/>
  <c r="G50" i="22"/>
  <c r="H50" i="22"/>
  <c r="G39" i="3"/>
  <c r="I49" i="22"/>
  <c r="H39" i="3"/>
  <c r="G52" i="22"/>
  <c r="H52" i="22"/>
  <c r="G53" i="22"/>
  <c r="H53" i="22"/>
  <c r="G40" i="3"/>
  <c r="I52" i="22"/>
  <c r="H40" i="3"/>
  <c r="G54" i="22"/>
  <c r="H54" i="22"/>
  <c r="G55" i="22"/>
  <c r="H55" i="22"/>
  <c r="G41" i="3"/>
  <c r="I54" i="22"/>
  <c r="H41" i="3"/>
  <c r="G57" i="22"/>
  <c r="H57" i="22"/>
  <c r="G58" i="22"/>
  <c r="H58" i="22"/>
  <c r="G42" i="3"/>
  <c r="I57" i="22"/>
  <c r="H42" i="3"/>
  <c r="G59" i="22"/>
  <c r="H59" i="22"/>
  <c r="G60" i="22"/>
  <c r="H60" i="22"/>
  <c r="G43" i="3"/>
  <c r="I59" i="22"/>
  <c r="H43" i="3"/>
  <c r="G62" i="22"/>
  <c r="H62" i="22"/>
  <c r="G63" i="22"/>
  <c r="H63" i="22"/>
  <c r="G44" i="3"/>
  <c r="I62" i="22"/>
  <c r="H44" i="3"/>
  <c r="G64" i="22"/>
  <c r="H64" i="22"/>
  <c r="G65" i="22"/>
  <c r="H65" i="22"/>
  <c r="G45" i="3"/>
  <c r="I64" i="22"/>
  <c r="H45" i="3"/>
  <c r="G67" i="22"/>
  <c r="H67" i="22"/>
  <c r="G68" i="22"/>
  <c r="H68" i="22"/>
  <c r="G46" i="3"/>
  <c r="I67" i="22"/>
  <c r="H46" i="3"/>
  <c r="G69" i="22"/>
  <c r="H69" i="22"/>
  <c r="G70" i="22"/>
  <c r="H70" i="22"/>
  <c r="G47" i="3"/>
  <c r="I69" i="22"/>
  <c r="H47" i="3"/>
  <c r="G72" i="22"/>
  <c r="H72" i="22"/>
  <c r="G73" i="22"/>
  <c r="H73" i="22"/>
  <c r="G48" i="3"/>
  <c r="I72" i="22"/>
  <c r="H48" i="3"/>
  <c r="E74" i="22"/>
  <c r="M74" i="22"/>
  <c r="N74" i="22"/>
  <c r="G74" i="22"/>
  <c r="H74" i="22"/>
  <c r="G75" i="22"/>
  <c r="H75" i="22"/>
  <c r="G49" i="3"/>
  <c r="I74" i="22"/>
  <c r="H49" i="3"/>
  <c r="D52" i="3"/>
  <c r="G52" i="3"/>
  <c r="A61" i="3"/>
  <c r="D61" i="3"/>
  <c r="A72" i="3"/>
  <c r="D72" i="3"/>
  <c r="G72" i="3"/>
  <c r="A81" i="3"/>
  <c r="D81" i="3"/>
  <c r="A90" i="3"/>
  <c r="D90" i="3"/>
  <c r="G90" i="3"/>
  <c r="A99" i="3"/>
  <c r="D99" i="3"/>
  <c r="F4" i="2"/>
  <c r="V4" i="2"/>
  <c r="Z4" i="2"/>
  <c r="AD4" i="2"/>
  <c r="AH4" i="2"/>
  <c r="AL4" i="2"/>
  <c r="AP4" i="2"/>
  <c r="AT4" i="2"/>
  <c r="AX4" i="2"/>
  <c r="BB4" i="2"/>
  <c r="BF4" i="2"/>
  <c r="F5" i="2"/>
  <c r="J5" i="2"/>
  <c r="N5" i="2"/>
  <c r="V5" i="2"/>
  <c r="X5" i="2"/>
  <c r="Z5" i="2"/>
  <c r="AB5" i="2"/>
  <c r="AD5" i="2"/>
  <c r="AF5" i="2"/>
  <c r="AH5" i="2"/>
  <c r="AJ5" i="2"/>
  <c r="AL5" i="2"/>
  <c r="AN5" i="2"/>
  <c r="AP5" i="2"/>
  <c r="AR5" i="2"/>
  <c r="AT5" i="2"/>
  <c r="AV5" i="2"/>
  <c r="AX5" i="2"/>
  <c r="AZ5" i="2"/>
  <c r="BB5" i="2"/>
  <c r="BD5" i="2"/>
  <c r="BF5" i="2"/>
  <c r="BH5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G5" i="22"/>
  <c r="H5" i="22"/>
  <c r="G6" i="22"/>
  <c r="H6" i="22"/>
  <c r="G7" i="22"/>
  <c r="H7" i="22"/>
  <c r="G8" i="22"/>
  <c r="H8" i="22"/>
  <c r="A27" i="22"/>
  <c r="L27" i="22"/>
  <c r="L28" i="22"/>
  <c r="L29" i="22"/>
  <c r="L30" i="22"/>
  <c r="L31" i="22"/>
  <c r="A32" i="22"/>
  <c r="L32" i="22"/>
  <c r="L33" i="22"/>
  <c r="L34" i="22"/>
  <c r="L35" i="22"/>
  <c r="L36" i="22"/>
  <c r="A37" i="22"/>
  <c r="L37" i="22"/>
  <c r="L38" i="22"/>
  <c r="L39" i="22"/>
  <c r="L40" i="22"/>
  <c r="L41" i="22"/>
  <c r="A42" i="22"/>
  <c r="L42" i="22"/>
  <c r="L43" i="22"/>
  <c r="L44" i="22"/>
  <c r="L45" i="22"/>
  <c r="L46" i="22"/>
  <c r="A47" i="22"/>
  <c r="L47" i="22"/>
  <c r="L48" i="22"/>
  <c r="L49" i="22"/>
  <c r="L50" i="22"/>
  <c r="L51" i="22"/>
  <c r="A52" i="22"/>
  <c r="L52" i="22"/>
  <c r="L53" i="22"/>
  <c r="L54" i="22"/>
  <c r="L55" i="22"/>
  <c r="L56" i="22"/>
  <c r="A57" i="22"/>
  <c r="L57" i="22"/>
  <c r="L58" i="22"/>
  <c r="L59" i="22"/>
  <c r="L60" i="22"/>
  <c r="L61" i="22"/>
  <c r="A62" i="22"/>
  <c r="L62" i="22"/>
  <c r="L63" i="22"/>
  <c r="L64" i="22"/>
  <c r="L65" i="22"/>
  <c r="L66" i="22"/>
  <c r="A67" i="22"/>
  <c r="L67" i="22"/>
  <c r="L68" i="22"/>
  <c r="L69" i="22"/>
  <c r="L70" i="22"/>
  <c r="L71" i="22"/>
  <c r="A72" i="22"/>
  <c r="L72" i="22"/>
  <c r="L73" i="22"/>
  <c r="L74" i="22"/>
  <c r="L75" i="22"/>
  <c r="L76" i="22"/>
  <c r="B6" i="17"/>
  <c r="C6" i="17"/>
  <c r="D6" i="17"/>
  <c r="E6" i="17"/>
  <c r="F6" i="17"/>
  <c r="I6" i="17"/>
  <c r="B7" i="17"/>
  <c r="C7" i="17"/>
  <c r="D7" i="17"/>
  <c r="E7" i="17"/>
  <c r="F7" i="17"/>
  <c r="I7" i="17"/>
  <c r="B8" i="17"/>
  <c r="C8" i="17"/>
  <c r="D8" i="17"/>
  <c r="E8" i="17"/>
  <c r="F8" i="17"/>
  <c r="I8" i="17"/>
  <c r="B9" i="17"/>
  <c r="C9" i="17"/>
  <c r="D9" i="17"/>
  <c r="E9" i="17"/>
  <c r="F9" i="17"/>
  <c r="I9" i="17"/>
  <c r="B10" i="17"/>
  <c r="C10" i="17"/>
  <c r="D10" i="17"/>
  <c r="E10" i="17"/>
  <c r="F10" i="17"/>
  <c r="I10" i="17"/>
  <c r="B11" i="17"/>
  <c r="C11" i="17"/>
  <c r="D11" i="17"/>
  <c r="E11" i="17"/>
  <c r="F11" i="17"/>
  <c r="I11" i="17"/>
  <c r="B12" i="17"/>
  <c r="C12" i="17"/>
  <c r="D12" i="17"/>
  <c r="E12" i="17"/>
  <c r="F12" i="17"/>
  <c r="I12" i="17"/>
  <c r="B13" i="17"/>
  <c r="C13" i="17"/>
  <c r="D13" i="17"/>
  <c r="E13" i="17"/>
  <c r="F13" i="17"/>
  <c r="I13" i="17"/>
  <c r="B14" i="17"/>
  <c r="C14" i="17"/>
  <c r="D14" i="17"/>
  <c r="E14" i="17"/>
  <c r="F14" i="17"/>
  <c r="I14" i="17"/>
  <c r="B15" i="17"/>
  <c r="C15" i="17"/>
  <c r="D15" i="17"/>
  <c r="E15" i="17"/>
  <c r="F15" i="17"/>
  <c r="I15" i="17"/>
  <c r="B16" i="17"/>
  <c r="C16" i="17"/>
  <c r="D16" i="17"/>
  <c r="E16" i="17"/>
  <c r="F16" i="17"/>
  <c r="B17" i="17"/>
  <c r="C17" i="17"/>
  <c r="D17" i="17"/>
  <c r="E17" i="17"/>
  <c r="F17" i="17"/>
  <c r="B18" i="17"/>
  <c r="C18" i="17"/>
  <c r="D18" i="17"/>
  <c r="E18" i="17"/>
  <c r="F18" i="17"/>
  <c r="B19" i="17"/>
  <c r="C19" i="17"/>
  <c r="D19" i="17"/>
  <c r="E19" i="17"/>
  <c r="F19" i="17"/>
  <c r="B20" i="17"/>
  <c r="C20" i="17"/>
  <c r="D20" i="17"/>
  <c r="E20" i="17"/>
  <c r="F20" i="17"/>
  <c r="I20" i="17"/>
  <c r="B21" i="17"/>
  <c r="C21" i="17"/>
  <c r="D21" i="17"/>
  <c r="E21" i="17"/>
  <c r="F21" i="17"/>
  <c r="I21" i="17"/>
  <c r="B22" i="17"/>
  <c r="C22" i="17"/>
  <c r="D22" i="17"/>
  <c r="E22" i="17"/>
  <c r="F22" i="17"/>
  <c r="I22" i="17"/>
  <c r="B23" i="17"/>
  <c r="C23" i="17"/>
  <c r="D23" i="17"/>
  <c r="E23" i="17"/>
  <c r="F23" i="17"/>
  <c r="I23" i="17"/>
  <c r="B24" i="17"/>
  <c r="C24" i="17"/>
  <c r="D24" i="17"/>
  <c r="E24" i="17"/>
  <c r="F24" i="17"/>
  <c r="I24" i="17"/>
  <c r="B25" i="17"/>
  <c r="C25" i="17"/>
  <c r="D25" i="17"/>
  <c r="E25" i="17"/>
  <c r="F25" i="17"/>
  <c r="I25" i="17"/>
  <c r="B26" i="17"/>
  <c r="C26" i="17"/>
  <c r="D26" i="17"/>
  <c r="E26" i="17"/>
  <c r="F26" i="17"/>
  <c r="B27" i="17"/>
  <c r="C27" i="17"/>
  <c r="D27" i="17"/>
  <c r="E27" i="17"/>
  <c r="F27" i="17"/>
  <c r="B28" i="17"/>
  <c r="C28" i="17"/>
  <c r="D28" i="17"/>
  <c r="E28" i="17"/>
  <c r="F28" i="17"/>
  <c r="B29" i="17"/>
  <c r="C29" i="17"/>
  <c r="D29" i="17"/>
  <c r="E29" i="17"/>
  <c r="F29" i="17"/>
  <c r="B30" i="17"/>
  <c r="C30" i="17"/>
  <c r="D30" i="17"/>
  <c r="E30" i="17"/>
  <c r="F30" i="17"/>
  <c r="B31" i="17"/>
  <c r="C31" i="17"/>
  <c r="D31" i="17"/>
  <c r="E31" i="17"/>
  <c r="F31" i="17"/>
  <c r="B32" i="17"/>
  <c r="C32" i="17"/>
  <c r="D32" i="17"/>
  <c r="E32" i="17"/>
  <c r="F32" i="17"/>
  <c r="B33" i="17"/>
  <c r="C33" i="17"/>
  <c r="D33" i="17"/>
  <c r="E33" i="17"/>
  <c r="F33" i="17"/>
  <c r="B34" i="17"/>
  <c r="C34" i="17"/>
  <c r="D34" i="17"/>
  <c r="E34" i="17"/>
  <c r="F34" i="17"/>
  <c r="B35" i="17"/>
  <c r="C35" i="17"/>
  <c r="D35" i="17"/>
  <c r="E35" i="17"/>
  <c r="F35" i="17"/>
  <c r="B36" i="17"/>
  <c r="C36" i="17"/>
  <c r="D36" i="17"/>
  <c r="E36" i="17"/>
  <c r="F36" i="17"/>
  <c r="B37" i="17"/>
  <c r="C37" i="17"/>
  <c r="D37" i="17"/>
  <c r="E37" i="17"/>
  <c r="F37" i="17"/>
  <c r="B38" i="17"/>
  <c r="C38" i="17"/>
  <c r="D38" i="17"/>
  <c r="E38" i="17"/>
  <c r="F38" i="17"/>
  <c r="B39" i="17"/>
  <c r="C39" i="17"/>
  <c r="D39" i="17"/>
  <c r="E39" i="17"/>
  <c r="F39" i="17"/>
  <c r="B40" i="17"/>
  <c r="C40" i="17"/>
  <c r="D40" i="17"/>
  <c r="E40" i="17"/>
  <c r="F40" i="17"/>
  <c r="B41" i="17"/>
  <c r="C41" i="17"/>
  <c r="D41" i="17"/>
  <c r="E41" i="17"/>
  <c r="F41" i="17"/>
  <c r="B42" i="17"/>
  <c r="C42" i="17"/>
  <c r="D42" i="17"/>
  <c r="E42" i="17"/>
  <c r="F42" i="17"/>
  <c r="B43" i="17"/>
  <c r="C43" i="17"/>
  <c r="D43" i="17"/>
  <c r="E43" i="17"/>
  <c r="F43" i="17"/>
  <c r="B44" i="17"/>
  <c r="C44" i="17"/>
  <c r="D44" i="17"/>
  <c r="E44" i="17"/>
  <c r="F44" i="17"/>
  <c r="B45" i="17"/>
  <c r="C45" i="17"/>
  <c r="D45" i="17"/>
  <c r="E45" i="17"/>
  <c r="F45" i="17"/>
  <c r="B46" i="17"/>
  <c r="C46" i="17"/>
  <c r="D46" i="17"/>
  <c r="E46" i="17"/>
  <c r="F46" i="17"/>
  <c r="B47" i="17"/>
  <c r="C47" i="17"/>
  <c r="D47" i="17"/>
  <c r="E47" i="17"/>
  <c r="F47" i="17"/>
  <c r="B48" i="17"/>
  <c r="C48" i="17"/>
  <c r="D48" i="17"/>
  <c r="E48" i="17"/>
  <c r="F48" i="17"/>
  <c r="B49" i="17"/>
  <c r="C49" i="17"/>
  <c r="D49" i="17"/>
  <c r="E49" i="17"/>
  <c r="F49" i="17"/>
  <c r="B50" i="17"/>
  <c r="C50" i="17"/>
  <c r="D50" i="17"/>
  <c r="E50" i="17"/>
  <c r="F50" i="17"/>
  <c r="B51" i="17"/>
  <c r="C51" i="17"/>
  <c r="D51" i="17"/>
  <c r="E51" i="17"/>
  <c r="F51" i="17"/>
</calcChain>
</file>

<file path=xl/sharedStrings.xml><?xml version="1.0" encoding="utf-8"?>
<sst xmlns="http://schemas.openxmlformats.org/spreadsheetml/2006/main" count="436" uniqueCount="308">
  <si>
    <r>
      <t>各列毎のサンプルの</t>
    </r>
    <r>
      <rPr>
        <sz val="11"/>
        <rFont val="Arial"/>
        <family val="2"/>
      </rPr>
      <t xml:space="preserve"> AUC </t>
    </r>
    <r>
      <rPr>
        <sz val="11"/>
        <rFont val="ＭＳ Ｐゴシック"/>
        <charset val="128"/>
      </rPr>
      <t>の合計</t>
    </r>
    <rPh sb="0" eb="1">
      <t>カク</t>
    </rPh>
    <rPh sb="1" eb="2">
      <t>レツ</t>
    </rPh>
    <rPh sb="2" eb="3">
      <t>ゴト</t>
    </rPh>
    <rPh sb="15" eb="17">
      <t>ゴウケイ</t>
    </rPh>
    <phoneticPr fontId="4"/>
  </si>
  <si>
    <t>G08</t>
  </si>
  <si>
    <t>G09</t>
  </si>
  <si>
    <t>G10</t>
  </si>
  <si>
    <t>G11</t>
  </si>
  <si>
    <t>3. データシート</t>
    <phoneticPr fontId="4"/>
  </si>
  <si>
    <t>検量線
範囲</t>
    <rPh sb="0" eb="1">
      <t>ケン</t>
    </rPh>
    <rPh sb="1" eb="2">
      <t>リョウ</t>
    </rPh>
    <rPh sb="2" eb="3">
      <t>セン</t>
    </rPh>
    <rPh sb="4" eb="6">
      <t>ハンイ</t>
    </rPh>
    <phoneticPr fontId="4"/>
  </si>
  <si>
    <t>実験者</t>
    <rPh sb="0" eb="3">
      <t>ジッケンシャ</t>
    </rPh>
    <phoneticPr fontId="4"/>
  </si>
  <si>
    <t>↑何も無いときは「特になし」と入れる</t>
    <rPh sb="1" eb="2">
      <t>ナニ</t>
    </rPh>
    <rPh sb="3" eb="4">
      <t>ナ</t>
    </rPh>
    <rPh sb="9" eb="10">
      <t>トク</t>
    </rPh>
    <rPh sb="15" eb="16">
      <t>イ</t>
    </rPh>
    <phoneticPr fontId="4"/>
  </si>
  <si>
    <t>ORAC</t>
    <phoneticPr fontId="4"/>
  </si>
  <si>
    <t>Blank、Trolox の f i min/f 0 min 平均値</t>
    <rPh sb="31" eb="34">
      <t>ヘイキンチ</t>
    </rPh>
    <phoneticPr fontId="4"/>
  </si>
  <si>
    <t>Blank, Trolox Average</t>
    <phoneticPr fontId="4"/>
  </si>
  <si>
    <r>
      <t xml:space="preserve">plate </t>
    </r>
    <r>
      <rPr>
        <b/>
        <sz val="11"/>
        <rFont val="ＭＳ Ｐゴシック"/>
        <family val="3"/>
        <charset val="128"/>
      </rPr>
      <t>の左右差</t>
    </r>
    <rPh sb="7" eb="9">
      <t>サユウ</t>
    </rPh>
    <rPh sb="9" eb="10">
      <t>サ</t>
    </rPh>
    <phoneticPr fontId="4"/>
  </si>
  <si>
    <r>
      <t xml:space="preserve">plate </t>
    </r>
    <r>
      <rPr>
        <sz val="11"/>
        <rFont val="ＭＳ Ｐゴシック"/>
        <charset val="128"/>
      </rPr>
      <t>の上下差</t>
    </r>
    <rPh sb="7" eb="9">
      <t>ジョウゲ</t>
    </rPh>
    <rPh sb="9" eb="10">
      <t>サ</t>
    </rPh>
    <phoneticPr fontId="4"/>
  </si>
  <si>
    <t>avg.</t>
    <phoneticPr fontId="4"/>
  </si>
  <si>
    <t>□</t>
  </si>
  <si>
    <t>□</t>
    <phoneticPr fontId="4"/>
  </si>
  <si>
    <t>■</t>
  </si>
  <si>
    <t>■</t>
    <phoneticPr fontId="4"/>
  </si>
  <si>
    <t>Blank, Trolox Average</t>
    <phoneticPr fontId="4"/>
  </si>
  <si>
    <r>
      <t>計算方法はデータ処理シート</t>
    </r>
    <r>
      <rPr>
        <sz val="11"/>
        <rFont val="Arial"/>
        <family val="2"/>
      </rPr>
      <t xml:space="preserve"> No. 3 </t>
    </r>
    <r>
      <rPr>
        <sz val="11"/>
        <rFont val="ＭＳ Ｐゴシック"/>
        <charset val="128"/>
      </rPr>
      <t>参照</t>
    </r>
    <rPh sb="0" eb="2">
      <t>ケイサン</t>
    </rPh>
    <rPh sb="2" eb="4">
      <t>ホウホウ</t>
    </rPh>
    <rPh sb="8" eb="10">
      <t>ショリ</t>
    </rPh>
    <rPh sb="20" eb="22">
      <t>サンショウ</t>
    </rPh>
    <phoneticPr fontId="4"/>
  </si>
  <si>
    <t>↓</t>
  </si>
  <si>
    <r>
      <t xml:space="preserve">1. </t>
    </r>
    <r>
      <rPr>
        <b/>
        <sz val="14"/>
        <rFont val="ＭＳ Ｐゴシック"/>
        <family val="3"/>
        <charset val="128"/>
      </rPr>
      <t>検量線</t>
    </r>
    <r>
      <rPr>
        <b/>
        <sz val="14"/>
        <rFont val="Arial"/>
        <family val="2"/>
      </rPr>
      <t xml:space="preserve"> (</t>
    </r>
    <r>
      <rPr>
        <b/>
        <sz val="14"/>
        <rFont val="ＭＳ Ｐゴシック"/>
        <family val="3"/>
        <charset val="128"/>
      </rPr>
      <t>二次回帰式</t>
    </r>
    <r>
      <rPr>
        <b/>
        <sz val="14"/>
        <rFont val="Arial"/>
        <family val="2"/>
      </rPr>
      <t xml:space="preserve">) </t>
    </r>
    <r>
      <rPr>
        <b/>
        <sz val="14"/>
        <rFont val="ＭＳ Ｐゴシック"/>
        <family val="3"/>
        <charset val="128"/>
      </rPr>
      <t>の確認</t>
    </r>
    <rPh sb="3" eb="4">
      <t>ケン</t>
    </rPh>
    <rPh sb="4" eb="5">
      <t>リョウ</t>
    </rPh>
    <rPh sb="5" eb="6">
      <t>セン</t>
    </rPh>
    <rPh sb="8" eb="10">
      <t>ニジ</t>
    </rPh>
    <rPh sb="10" eb="12">
      <t>カイキ</t>
    </rPh>
    <rPh sb="12" eb="13">
      <t>シキ</t>
    </rPh>
    <rPh sb="16" eb="18">
      <t>カクニン</t>
    </rPh>
    <phoneticPr fontId="4"/>
  </si>
  <si>
    <t>グラフの回帰式と数値が合っていればチェック</t>
    <rPh sb="4" eb="6">
      <t>カイキ</t>
    </rPh>
    <rPh sb="6" eb="7">
      <t>シキ</t>
    </rPh>
    <rPh sb="8" eb="10">
      <t>スウチ</t>
    </rPh>
    <rPh sb="11" eb="12">
      <t>ア</t>
    </rPh>
    <phoneticPr fontId="4"/>
  </si>
  <si>
    <t>net AUC</t>
    <phoneticPr fontId="4"/>
  </si>
  <si>
    <t>TE</t>
    <phoneticPr fontId="4"/>
  </si>
  <si>
    <t>G</t>
  </si>
  <si>
    <t>H</t>
  </si>
  <si>
    <t>サンプル</t>
    <phoneticPr fontId="4"/>
  </si>
  <si>
    <t>プレートレイアウト</t>
    <phoneticPr fontId="4"/>
  </si>
  <si>
    <t>サンプル</t>
    <phoneticPr fontId="4"/>
  </si>
  <si>
    <t>↑</t>
    <phoneticPr fontId="4"/>
  </si>
  <si>
    <t>大きくずれているポイントが無ければチェック</t>
    <rPh sb="0" eb="1">
      <t>オオ</t>
    </rPh>
    <rPh sb="13" eb="14">
      <t>ナ</t>
    </rPh>
    <phoneticPr fontId="4"/>
  </si>
  <si>
    <t>スタンダード</t>
    <phoneticPr fontId="4"/>
  </si>
  <si>
    <t>B4</t>
    <phoneticPr fontId="4"/>
  </si>
  <si>
    <t>B9</t>
    <phoneticPr fontId="4"/>
  </si>
  <si>
    <t>検量線範囲以上 (蛍光が落ち切っている)</t>
    <rPh sb="0" eb="1">
      <t>ケン</t>
    </rPh>
    <rPh sb="1" eb="2">
      <t>リョウ</t>
    </rPh>
    <rPh sb="2" eb="3">
      <t>セン</t>
    </rPh>
    <rPh sb="3" eb="5">
      <t>ハンイ</t>
    </rPh>
    <rPh sb="5" eb="7">
      <t>イジョウ</t>
    </rPh>
    <phoneticPr fontId="4"/>
  </si>
  <si>
    <t>凡例</t>
    <rPh sb="0" eb="2">
      <t>ハンレイ</t>
    </rPh>
    <phoneticPr fontId="4"/>
  </si>
  <si>
    <t>検量線範囲内</t>
    <rPh sb="0" eb="1">
      <t>ケン</t>
    </rPh>
    <rPh sb="1" eb="2">
      <t>リョウ</t>
    </rPh>
    <rPh sb="2" eb="3">
      <t>セン</t>
    </rPh>
    <rPh sb="3" eb="6">
      <t>ハンイナイ</t>
    </rPh>
    <phoneticPr fontId="4"/>
  </si>
  <si>
    <t>チェック</t>
    <phoneticPr fontId="4"/>
  </si>
  <si>
    <t>スタンダード</t>
    <phoneticPr fontId="4"/>
  </si>
  <si>
    <t>分注</t>
  </si>
  <si>
    <t>備考</t>
  </si>
  <si>
    <r>
      <t>ORAC
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mol TE/L)</t>
    </r>
    <phoneticPr fontId="4"/>
  </si>
  <si>
    <t>G4</t>
    <phoneticPr fontId="4"/>
  </si>
  <si>
    <t>Blank</t>
    <phoneticPr fontId="4"/>
  </si>
  <si>
    <t>Trolox</t>
    <phoneticPr fontId="4"/>
  </si>
  <si>
    <t>50 uM</t>
    <phoneticPr fontId="4"/>
  </si>
  <si>
    <t>B11</t>
    <phoneticPr fontId="4"/>
  </si>
  <si>
    <t>G2</t>
    <phoneticPr fontId="4"/>
  </si>
  <si>
    <t>G11</t>
    <phoneticPr fontId="4"/>
  </si>
  <si>
    <t>G6</t>
    <phoneticPr fontId="4"/>
  </si>
  <si>
    <t>G7</t>
    <phoneticPr fontId="4"/>
  </si>
  <si>
    <t>G5</t>
    <phoneticPr fontId="4"/>
  </si>
  <si>
    <t>G8</t>
    <phoneticPr fontId="4"/>
  </si>
  <si>
    <t>B4</t>
    <phoneticPr fontId="4"/>
  </si>
  <si>
    <t>B9</t>
    <phoneticPr fontId="4"/>
  </si>
  <si>
    <t>G4</t>
    <phoneticPr fontId="4"/>
  </si>
  <si>
    <t>G9</t>
    <phoneticPr fontId="4"/>
  </si>
  <si>
    <t>B3</t>
    <phoneticPr fontId="4"/>
  </si>
  <si>
    <t>B10</t>
    <phoneticPr fontId="4"/>
  </si>
  <si>
    <t>G3</t>
    <phoneticPr fontId="4"/>
  </si>
  <si>
    <t>G10</t>
    <phoneticPr fontId="4"/>
  </si>
  <si>
    <t>A</t>
  </si>
  <si>
    <t>B</t>
  </si>
  <si>
    <t>C</t>
  </si>
  <si>
    <t>D</t>
  </si>
  <si>
    <t>E</t>
  </si>
  <si>
    <t>F</t>
  </si>
  <si>
    <t>↑</t>
    <phoneticPr fontId="4"/>
  </si>
  <si>
    <t>希釈倍率が自動計算と異なる場合は手入力</t>
    <rPh sb="0" eb="2">
      <t>キシャク</t>
    </rPh>
    <rPh sb="2" eb="4">
      <t>バイリツ</t>
    </rPh>
    <rPh sb="5" eb="7">
      <t>ジドウ</t>
    </rPh>
    <rPh sb="7" eb="9">
      <t>ケイサン</t>
    </rPh>
    <rPh sb="10" eb="11">
      <t>コト</t>
    </rPh>
    <rPh sb="13" eb="15">
      <t>バアイ</t>
    </rPh>
    <rPh sb="16" eb="17">
      <t>テ</t>
    </rPh>
    <rPh sb="17" eb="19">
      <t>ニュウリョク</t>
    </rPh>
    <phoneticPr fontId="4"/>
  </si>
  <si>
    <t>C2</t>
  </si>
  <si>
    <t>D2</t>
  </si>
  <si>
    <t>C3</t>
  </si>
  <si>
    <t>D3</t>
  </si>
  <si>
    <t>C4</t>
  </si>
  <si>
    <t>F9</t>
  </si>
  <si>
    <t>D4</t>
  </si>
  <si>
    <t>E9</t>
  </si>
  <si>
    <t>C5</t>
  </si>
  <si>
    <t>F8</t>
  </si>
  <si>
    <t>D5</t>
  </si>
  <si>
    <t>E8</t>
  </si>
  <si>
    <t>C6</t>
  </si>
  <si>
    <t>F7</t>
  </si>
  <si>
    <t>D6</t>
  </si>
  <si>
    <t>E7</t>
  </si>
  <si>
    <t>C7</t>
  </si>
  <si>
    <t>F6</t>
  </si>
  <si>
    <t>D7</t>
  </si>
  <si>
    <t>E6</t>
  </si>
  <si>
    <t>C8</t>
  </si>
  <si>
    <r>
      <t>基礎データ</t>
    </r>
    <r>
      <rPr>
        <b/>
        <sz val="14"/>
        <rFont val="Arial"/>
        <family val="2"/>
      </rPr>
      <t xml:space="preserve"> (</t>
    </r>
    <r>
      <rPr>
        <b/>
        <sz val="14"/>
        <rFont val="ＭＳ Ｐゴシック"/>
        <family val="3"/>
        <charset val="128"/>
      </rPr>
      <t>変更しないこと</t>
    </r>
    <r>
      <rPr>
        <b/>
        <sz val="14"/>
        <rFont val="Arial"/>
        <family val="2"/>
      </rPr>
      <t>)</t>
    </r>
    <rPh sb="0" eb="2">
      <t>キソ</t>
    </rPh>
    <rPh sb="7" eb="9">
      <t>ヘンコウ</t>
    </rPh>
    <phoneticPr fontId="4"/>
  </si>
  <si>
    <t>回帰式 (y = ｂx ^ a)</t>
    <rPh sb="0" eb="2">
      <t>カイキ</t>
    </rPh>
    <rPh sb="2" eb="3">
      <t>シキ</t>
    </rPh>
    <phoneticPr fontId="4"/>
  </si>
  <si>
    <t>a=</t>
    <phoneticPr fontId="4"/>
  </si>
  <si>
    <t>b=</t>
    <phoneticPr fontId="4"/>
  </si>
  <si>
    <r>
      <t>R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=</t>
    </r>
    <phoneticPr fontId="4"/>
  </si>
  <si>
    <r>
      <t>Trolox</t>
    </r>
    <r>
      <rPr>
        <b/>
        <sz val="11"/>
        <rFont val="ＭＳ Ｐゴシック"/>
        <family val="3"/>
        <charset val="128"/>
      </rPr>
      <t>　</t>
    </r>
    <r>
      <rPr>
        <b/>
        <sz val="11"/>
        <rFont val="Arial"/>
        <family val="2"/>
      </rPr>
      <t>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M)</t>
    </r>
    <phoneticPr fontId="4"/>
  </si>
  <si>
    <r>
      <t xml:space="preserve">f </t>
    </r>
    <r>
      <rPr>
        <b/>
        <i/>
        <vertAlign val="subscript"/>
        <sz val="14"/>
        <rFont val="Arial"/>
        <family val="2"/>
      </rPr>
      <t>i min</t>
    </r>
    <r>
      <rPr>
        <b/>
        <i/>
        <sz val="14"/>
        <rFont val="Arial"/>
        <family val="2"/>
      </rPr>
      <t xml:space="preserve">/f </t>
    </r>
    <r>
      <rPr>
        <b/>
        <i/>
        <vertAlign val="subscript"/>
        <sz val="14"/>
        <rFont val="Arial"/>
        <family val="2"/>
      </rPr>
      <t>0 min</t>
    </r>
    <phoneticPr fontId="4"/>
  </si>
  <si>
    <t>S.D.</t>
    <phoneticPr fontId="4"/>
  </si>
  <si>
    <t>検量線</t>
    <rPh sb="0" eb="2">
      <t>ケンリョウ</t>
    </rPh>
    <rPh sb="2" eb="3">
      <t>セン</t>
    </rPh>
    <phoneticPr fontId="4"/>
  </si>
  <si>
    <t>average</t>
    <phoneticPr fontId="4"/>
  </si>
  <si>
    <t>S.D.</t>
    <phoneticPr fontId="4"/>
  </si>
  <si>
    <t>R.S.D.</t>
    <phoneticPr fontId="4"/>
  </si>
  <si>
    <t>サンプル</t>
    <phoneticPr fontId="4"/>
  </si>
  <si>
    <r>
      <t>Conc. 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M)</t>
    </r>
    <phoneticPr fontId="4"/>
  </si>
  <si>
    <r>
      <t>Conc. 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M)</t>
    </r>
    <phoneticPr fontId="4"/>
  </si>
  <si>
    <t>Net AUC</t>
    <phoneticPr fontId="4"/>
  </si>
  <si>
    <t>検量線範囲</t>
    <rPh sb="0" eb="1">
      <t>ケン</t>
    </rPh>
    <rPh sb="1" eb="2">
      <t>リョウ</t>
    </rPh>
    <rPh sb="2" eb="3">
      <t>セン</t>
    </rPh>
    <rPh sb="3" eb="5">
      <t>ハンイ</t>
    </rPh>
    <phoneticPr fontId="4"/>
  </si>
  <si>
    <r>
      <t>ORAC
(</t>
    </r>
    <r>
      <rPr>
        <b/>
        <sz val="11"/>
        <rFont val="ＭＳ Ｐゴシック"/>
        <family val="3"/>
        <charset val="128"/>
      </rPr>
      <t>暫定</t>
    </r>
    <r>
      <rPr>
        <b/>
        <sz val="11"/>
        <rFont val="Arial"/>
        <family val="2"/>
      </rPr>
      <t>)</t>
    </r>
    <rPh sb="6" eb="8">
      <t>ザンテイ</t>
    </rPh>
    <phoneticPr fontId="4"/>
  </si>
  <si>
    <t>Average</t>
    <phoneticPr fontId="4"/>
  </si>
  <si>
    <t>C</t>
    <phoneticPr fontId="4"/>
  </si>
  <si>
    <t>B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</si>
  <si>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</si>
  <si>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</si>
  <si>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</si>
  <si>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</si>
  <si>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r>
      <t xml:space="preserve">LINEST </t>
    </r>
    <r>
      <rPr>
        <sz val="11"/>
        <rFont val="ＭＳ Ｐゴシック"/>
        <charset val="128"/>
      </rPr>
      <t>関数と</t>
    </r>
    <r>
      <rPr>
        <sz val="11"/>
        <rFont val="Arial"/>
        <family val="2"/>
      </rPr>
      <t xml:space="preserve"> INDEX </t>
    </r>
    <r>
      <rPr>
        <sz val="11"/>
        <rFont val="ＭＳ Ｐゴシック"/>
        <charset val="128"/>
      </rPr>
      <t>関数を用い、近似式の</t>
    </r>
    <r>
      <rPr>
        <sz val="11"/>
        <rFont val="Arial"/>
        <family val="2"/>
      </rPr>
      <t xml:space="preserve"> a, b</t>
    </r>
    <r>
      <rPr>
        <sz val="11"/>
        <rFont val="ＭＳ Ｐゴシック"/>
        <charset val="128"/>
      </rPr>
      <t>を算出</t>
    </r>
    <rPh sb="7" eb="9">
      <t>カンスウ</t>
    </rPh>
    <rPh sb="17" eb="19">
      <t>カンスウ</t>
    </rPh>
    <rPh sb="20" eb="21">
      <t>モチ</t>
    </rPh>
    <rPh sb="23" eb="25">
      <t>キンジ</t>
    </rPh>
    <rPh sb="25" eb="26">
      <t>シキ</t>
    </rPh>
    <rPh sb="33" eb="35">
      <t>サンシュツ</t>
    </rPh>
    <phoneticPr fontId="4"/>
  </si>
  <si>
    <t>回帰式 (y = bx^a)</t>
    <rPh sb="0" eb="2">
      <t>カイキ</t>
    </rPh>
    <rPh sb="2" eb="3">
      <t>シキ</t>
    </rPh>
    <phoneticPr fontId="4"/>
  </si>
  <si>
    <t>a=</t>
    <phoneticPr fontId="4"/>
  </si>
  <si>
    <t>b=</t>
    <phoneticPr fontId="4"/>
  </si>
  <si>
    <r>
      <t>R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=</t>
    </r>
    <phoneticPr fontId="4"/>
  </si>
  <si>
    <r>
      <t xml:space="preserve">20uM TE
</t>
    </r>
    <r>
      <rPr>
        <sz val="11"/>
        <rFont val="ＭＳ Ｐゴシック"/>
        <charset val="128"/>
      </rPr>
      <t>の希釈倍率</t>
    </r>
    <rPh sb="9" eb="13">
      <t>キシャクバイリツ</t>
    </rPh>
    <phoneticPr fontId="4"/>
  </si>
  <si>
    <t>希釈倍率
の対数</t>
    <rPh sb="0" eb="4">
      <t>キシャクバイリツ</t>
    </rPh>
    <rPh sb="6" eb="8">
      <t>タイスウ</t>
    </rPh>
    <phoneticPr fontId="4"/>
  </si>
  <si>
    <r>
      <t xml:space="preserve">net AUC
</t>
    </r>
    <r>
      <rPr>
        <sz val="11"/>
        <rFont val="ＭＳ Ｐゴシック"/>
        <charset val="128"/>
      </rPr>
      <t>の対数</t>
    </r>
    <rPh sb="9" eb="11">
      <t>タイスウ</t>
    </rPh>
    <phoneticPr fontId="4"/>
  </si>
  <si>
    <r>
      <t>20uM</t>
    </r>
    <r>
      <rPr>
        <sz val="11"/>
        <rFont val="ＭＳ Ｐゴシック"/>
        <charset val="128"/>
      </rPr>
      <t>基準
ORAC</t>
    </r>
    <rPh sb="4" eb="6">
      <t>キジュン</t>
    </rPh>
    <phoneticPr fontId="4"/>
  </si>
  <si>
    <t>近似式</t>
    <rPh sb="0" eb="3">
      <t>キンジシキ</t>
    </rPh>
    <phoneticPr fontId="4"/>
  </si>
  <si>
    <t>well</t>
    <phoneticPr fontId="4"/>
  </si>
  <si>
    <t>希釈倍率</t>
    <rPh sb="0" eb="2">
      <t>キシャク</t>
    </rPh>
    <rPh sb="2" eb="4">
      <t>バイリツ</t>
    </rPh>
    <phoneticPr fontId="4"/>
  </si>
  <si>
    <t>大日本住友製薬 Powerscan HT</t>
  </si>
  <si>
    <t>実施機関</t>
    <rPh sb="0" eb="4">
      <t>ジッシキカン</t>
    </rPh>
    <phoneticPr fontId="4"/>
  </si>
  <si>
    <t>量り取ったTroloxの重量 (mg)</t>
    <rPh sb="0" eb="1">
      <t>ハカ</t>
    </rPh>
    <rPh sb="2" eb="3">
      <t>ト</t>
    </rPh>
    <rPh sb="12" eb="14">
      <t>ジュウリョウ</t>
    </rPh>
    <phoneticPr fontId="4"/>
  </si>
  <si>
    <r>
      <t>Trolox</t>
    </r>
    <r>
      <rPr>
        <sz val="11"/>
        <rFont val="ＭＳ Ｐゴシック"/>
        <charset val="128"/>
      </rPr>
      <t>標準溶液の濃度 (</t>
    </r>
    <r>
      <rPr>
        <sz val="11"/>
        <rFont val="Symbol"/>
        <family val="1"/>
      </rPr>
      <t>m</t>
    </r>
    <r>
      <rPr>
        <sz val="11"/>
        <rFont val="ＭＳ Ｐゴシック"/>
        <charset val="128"/>
      </rPr>
      <t>M)</t>
    </r>
    <rPh sb="6" eb="10">
      <t>ヒョウジュンヨウエキ</t>
    </rPh>
    <rPh sb="11" eb="13">
      <t>ノウド</t>
    </rPh>
    <phoneticPr fontId="4"/>
  </si>
  <si>
    <t>STD1</t>
    <phoneticPr fontId="4"/>
  </si>
  <si>
    <t>STD3</t>
    <phoneticPr fontId="4"/>
  </si>
  <si>
    <t>○</t>
    <phoneticPr fontId="4"/>
  </si>
  <si>
    <t>STD4</t>
    <phoneticPr fontId="4"/>
  </si>
  <si>
    <t>D9</t>
  </si>
  <si>
    <t>E4</t>
  </si>
  <si>
    <t>F3</t>
  </si>
  <si>
    <t>E3</t>
  </si>
  <si>
    <t>F2</t>
  </si>
  <si>
    <t>E2</t>
  </si>
  <si>
    <t>2,11</t>
  </si>
  <si>
    <t>3,10</t>
  </si>
  <si>
    <t>4,9</t>
  </si>
  <si>
    <t>5,8</t>
  </si>
  <si>
    <t>6,7</t>
  </si>
  <si>
    <t>太枠内を入力する</t>
    <rPh sb="0" eb="1">
      <t>フト</t>
    </rPh>
    <rPh sb="1" eb="2">
      <t>ワク</t>
    </rPh>
    <rPh sb="2" eb="3">
      <t>ナイ</t>
    </rPh>
    <rPh sb="4" eb="6">
      <t>ニュウリョク</t>
    </rPh>
    <phoneticPr fontId="4"/>
  </si>
  <si>
    <t>B2</t>
  </si>
  <si>
    <t>B6</t>
  </si>
  <si>
    <t>B7</t>
  </si>
  <si>
    <t>使用機器</t>
    <rPh sb="0" eb="4">
      <t>シヨウキキ</t>
    </rPh>
    <phoneticPr fontId="4"/>
  </si>
  <si>
    <t>B10</t>
    <phoneticPr fontId="4"/>
  </si>
  <si>
    <t>G3</t>
    <phoneticPr fontId="4"/>
  </si>
  <si>
    <t>G10</t>
    <phoneticPr fontId="4"/>
  </si>
  <si>
    <t>Time
(min)</t>
    <phoneticPr fontId="4"/>
  </si>
  <si>
    <r>
      <t xml:space="preserve">ORAC
</t>
    </r>
    <r>
      <rPr>
        <b/>
        <sz val="11"/>
        <rFont val="ＭＳ Ｐゴシック"/>
        <family val="3"/>
        <charset val="128"/>
      </rPr>
      <t>予測値
(</t>
    </r>
    <r>
      <rPr>
        <b/>
        <sz val="11"/>
        <rFont val="Symbol"/>
        <family val="1"/>
      </rPr>
      <t>m</t>
    </r>
    <r>
      <rPr>
        <b/>
        <sz val="11"/>
        <rFont val="ＭＳ Ｐゴシック"/>
        <family val="3"/>
        <charset val="128"/>
      </rPr>
      <t>mol TE/L)</t>
    </r>
    <rPh sb="5" eb="8">
      <t>ヨソクチ</t>
    </rPh>
    <phoneticPr fontId="4"/>
  </si>
  <si>
    <t>TECAN SPECTRAFluor Plus</t>
  </si>
  <si>
    <t>コロナ電気MTP-650FA</t>
  </si>
  <si>
    <t>自動</t>
    <rPh sb="0" eb="2">
      <t>ジドウ</t>
    </rPh>
    <phoneticPr fontId="4"/>
  </si>
  <si>
    <t>手動</t>
    <rPh sb="0" eb="2">
      <t>シュドウ</t>
    </rPh>
    <phoneticPr fontId="4"/>
  </si>
  <si>
    <r>
      <t>データ処理シート</t>
    </r>
    <r>
      <rPr>
        <b/>
        <sz val="14"/>
        <rFont val="Arial"/>
        <family val="2"/>
      </rPr>
      <t xml:space="preserve"> No. 4 (</t>
    </r>
    <r>
      <rPr>
        <b/>
        <sz val="14"/>
        <rFont val="ＭＳ Ｐゴシック"/>
        <family val="3"/>
        <charset val="128"/>
      </rPr>
      <t>変更しないこと</t>
    </r>
    <r>
      <rPr>
        <b/>
        <sz val="14"/>
        <rFont val="Arial"/>
        <family val="2"/>
      </rPr>
      <t>)</t>
    </r>
    <rPh sb="3" eb="5">
      <t>ショリ</t>
    </rPh>
    <rPh sb="16" eb="18">
      <t>ヘンコウ</t>
    </rPh>
    <phoneticPr fontId="4"/>
  </si>
  <si>
    <r>
      <t>Trolox</t>
    </r>
    <r>
      <rPr>
        <sz val="11"/>
        <rFont val="ＭＳ Ｐゴシック"/>
        <charset val="128"/>
      </rPr>
      <t>標準溶液</t>
    </r>
    <rPh sb="6" eb="10">
      <t>ヒョウジュンヨウエキ</t>
    </rPh>
    <phoneticPr fontId="4"/>
  </si>
  <si>
    <t>サンプル</t>
    <phoneticPr fontId="4"/>
  </si>
  <si>
    <t>赤字 の部分のみ入力</t>
  </si>
  <si>
    <t>実験日</t>
  </si>
  <si>
    <t>実験番号</t>
  </si>
  <si>
    <t>実施機関</t>
  </si>
  <si>
    <r>
      <t>試料の</t>
    </r>
    <r>
      <rPr>
        <b/>
        <sz val="11"/>
        <rFont val="Arial"/>
        <family val="2"/>
      </rPr>
      <t xml:space="preserve"> ORAC </t>
    </r>
    <r>
      <rPr>
        <b/>
        <sz val="11"/>
        <rFont val="ＭＳ Ｐゴシック"/>
        <family val="3"/>
        <charset val="128"/>
      </rPr>
      <t>値</t>
    </r>
    <r>
      <rPr>
        <b/>
        <sz val="11"/>
        <rFont val="Arial"/>
        <family val="2"/>
      </rPr>
      <t xml:space="preserve"> 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mol trolox equivalent/L)</t>
    </r>
    <rPh sb="0" eb="2">
      <t>シリョウ</t>
    </rPh>
    <rPh sb="9" eb="10">
      <t>チ</t>
    </rPh>
    <phoneticPr fontId="4"/>
  </si>
  <si>
    <t>STD2</t>
    <phoneticPr fontId="4"/>
  </si>
  <si>
    <t>値のぶれ</t>
    <rPh sb="0" eb="1">
      <t>アタイ</t>
    </rPh>
    <phoneticPr fontId="4"/>
  </si>
  <si>
    <t>ぶれ</t>
    <phoneticPr fontId="4"/>
  </si>
  <si>
    <t>Well</t>
  </si>
  <si>
    <t>Repeat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</si>
  <si>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</si>
  <si>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</si>
  <si>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</si>
  <si>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</si>
  <si>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</si>
  <si>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</si>
  <si>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</si>
  <si>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</si>
  <si>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</si>
  <si>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</si>
  <si>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</si>
  <si>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</si>
  <si>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</si>
  <si>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</si>
  <si>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</si>
  <si>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</si>
  <si>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</si>
  <si>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</si>
  <si>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</si>
  <si>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</si>
  <si>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</si>
  <si>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</si>
  <si>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</si>
  <si>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</si>
  <si>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</si>
  <si>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</si>
  <si>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</si>
  <si>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</si>
  <si>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</si>
  <si>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</si>
  <si>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</si>
  <si>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</si>
  <si>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</si>
  <si>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</si>
  <si>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</si>
  <si>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</si>
  <si>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</si>
  <si>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</si>
  <si>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</si>
  <si>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</si>
  <si>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</si>
  <si>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</si>
  <si>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</si>
  <si>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</si>
  <si>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</si>
  <si>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</si>
  <si>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</si>
  <si>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</si>
  <si>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</si>
  <si>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</si>
  <si>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G02</t>
  </si>
  <si>
    <t>G03</t>
  </si>
  <si>
    <t>G04</t>
  </si>
  <si>
    <t>G05</t>
  </si>
  <si>
    <t>G06</t>
  </si>
  <si>
    <t>G07</t>
  </si>
  <si>
    <t>CV</t>
    <phoneticPr fontId="4"/>
  </si>
  <si>
    <t>実験名:</t>
    <rPh sb="0" eb="3">
      <t>ジッケンメイ</t>
    </rPh>
    <phoneticPr fontId="4"/>
  </si>
  <si>
    <t>G9</t>
    <phoneticPr fontId="4"/>
  </si>
  <si>
    <t>検量線範囲以下</t>
    <rPh sb="0" eb="1">
      <t>ケン</t>
    </rPh>
    <rPh sb="1" eb="2">
      <t>リョウ</t>
    </rPh>
    <rPh sb="2" eb="3">
      <t>セン</t>
    </rPh>
    <rPh sb="3" eb="5">
      <t>ハンイ</t>
    </rPh>
    <rPh sb="5" eb="7">
      <t>イカ</t>
    </rPh>
    <phoneticPr fontId="4"/>
  </si>
  <si>
    <t>↓</t>
    <phoneticPr fontId="4"/>
  </si>
  <si>
    <t>↑↑</t>
    <phoneticPr fontId="4"/>
  </si>
  <si>
    <t>B3</t>
    <phoneticPr fontId="4"/>
  </si>
  <si>
    <t>コメント</t>
    <phoneticPr fontId="4"/>
  </si>
  <si>
    <t>OK</t>
    <phoneticPr fontId="4"/>
  </si>
  <si>
    <t>Net AUC</t>
    <phoneticPr fontId="4"/>
  </si>
  <si>
    <t>Net AUC (8-90)</t>
    <phoneticPr fontId="4"/>
  </si>
  <si>
    <t>average</t>
    <phoneticPr fontId="4"/>
  </si>
  <si>
    <t>G8</t>
    <phoneticPr fontId="4"/>
  </si>
  <si>
    <t>G6</t>
    <phoneticPr fontId="4"/>
  </si>
  <si>
    <t>G7</t>
    <phoneticPr fontId="4"/>
  </si>
  <si>
    <t>B11</t>
    <phoneticPr fontId="4"/>
  </si>
  <si>
    <t>G2</t>
    <phoneticPr fontId="4"/>
  </si>
  <si>
    <t>G11</t>
    <phoneticPr fontId="4"/>
  </si>
  <si>
    <t>G5</t>
    <phoneticPr fontId="4"/>
  </si>
  <si>
    <r>
      <t xml:space="preserve">2. </t>
    </r>
    <r>
      <rPr>
        <b/>
        <sz val="14"/>
        <rFont val="ＭＳ Ｐゴシック"/>
        <family val="3"/>
        <charset val="128"/>
      </rPr>
      <t>データグラフの確認</t>
    </r>
    <rPh sb="10" eb="12">
      <t>カクニン</t>
    </rPh>
    <phoneticPr fontId="4"/>
  </si>
  <si>
    <t>AUC (8-90)</t>
    <phoneticPr fontId="4"/>
  </si>
  <si>
    <t>「ぶれ」は、【|平均-値|÷平均】で算出</t>
    <rPh sb="8" eb="10">
      <t>ヘイキン</t>
    </rPh>
    <rPh sb="11" eb="12">
      <t>アタイ</t>
    </rPh>
    <rPh sb="14" eb="16">
      <t>ヘイキン</t>
    </rPh>
    <rPh sb="18" eb="20">
      <t>サンシュツ</t>
    </rPh>
    <phoneticPr fontId="4"/>
  </si>
  <si>
    <t>データグラフ</t>
    <phoneticPr fontId="4"/>
  </si>
  <si>
    <r>
      <t>データ処理シート</t>
    </r>
    <r>
      <rPr>
        <b/>
        <sz val="14"/>
        <rFont val="Arial"/>
        <family val="2"/>
      </rPr>
      <t xml:space="preserve"> No. 3 (</t>
    </r>
    <r>
      <rPr>
        <b/>
        <sz val="14"/>
        <rFont val="ＭＳ Ｐゴシック"/>
        <family val="3"/>
        <charset val="128"/>
      </rPr>
      <t>変更しないこと</t>
    </r>
    <r>
      <rPr>
        <b/>
        <sz val="14"/>
        <rFont val="Arial"/>
        <family val="2"/>
      </rPr>
      <t>)</t>
    </r>
    <rPh sb="3" eb="5">
      <t>ショリ</t>
    </rPh>
    <rPh sb="16" eb="18">
      <t>ヘンコウ</t>
    </rPh>
    <phoneticPr fontId="4"/>
  </si>
  <si>
    <r>
      <t>データ処理シート</t>
    </r>
    <r>
      <rPr>
        <b/>
        <sz val="14"/>
        <rFont val="Arial"/>
        <family val="2"/>
      </rPr>
      <t xml:space="preserve"> No. 2 (</t>
    </r>
    <r>
      <rPr>
        <b/>
        <sz val="14"/>
        <rFont val="ＭＳ Ｐゴシック"/>
        <family val="3"/>
        <charset val="128"/>
      </rPr>
      <t>変更しないこと</t>
    </r>
    <r>
      <rPr>
        <b/>
        <sz val="14"/>
        <rFont val="Arial"/>
        <family val="2"/>
      </rPr>
      <t>)</t>
    </r>
    <rPh sb="3" eb="5">
      <t>ショリ</t>
    </rPh>
    <rPh sb="16" eb="18">
      <t>ヘンコウ</t>
    </rPh>
    <phoneticPr fontId="4"/>
  </si>
  <si>
    <r>
      <t>サンプルの</t>
    </r>
    <r>
      <rPr>
        <b/>
        <sz val="11"/>
        <rFont val="Arial"/>
        <family val="2"/>
      </rPr>
      <t xml:space="preserve"> ORAC </t>
    </r>
    <r>
      <rPr>
        <b/>
        <sz val="11"/>
        <rFont val="ＭＳ Ｐゴシック"/>
        <family val="3"/>
        <charset val="128"/>
      </rPr>
      <t>値</t>
    </r>
    <r>
      <rPr>
        <b/>
        <sz val="11"/>
        <rFont val="Arial"/>
        <family val="2"/>
      </rPr>
      <t xml:space="preserve"> 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mol trolox equivalent/g)</t>
    </r>
    <rPh sb="11" eb="12">
      <t>チ</t>
    </rPh>
    <phoneticPr fontId="4"/>
  </si>
  <si>
    <t>Blank</t>
    <phoneticPr fontId="4"/>
  </si>
  <si>
    <t>B5</t>
  </si>
  <si>
    <t>B8</t>
  </si>
  <si>
    <t>Time
(min)</t>
    <phoneticPr fontId="4"/>
  </si>
  <si>
    <t>生データ</t>
    <rPh sb="0" eb="1">
      <t>ナマ</t>
    </rPh>
    <phoneticPr fontId="4"/>
  </si>
  <si>
    <t>Trolox</t>
    <phoneticPr fontId="4"/>
  </si>
  <si>
    <t>F5</t>
  </si>
  <si>
    <t>D8</t>
  </si>
  <si>
    <t>E5</t>
  </si>
  <si>
    <t>C9</t>
  </si>
  <si>
    <t>F4</t>
  </si>
  <si>
    <t>分注</t>
    <rPh sb="0" eb="1">
      <t>フン</t>
    </rPh>
    <rPh sb="1" eb="2">
      <t>チュウニュウ</t>
    </rPh>
    <phoneticPr fontId="4"/>
  </si>
  <si>
    <t>POWERSCAN HT</t>
  </si>
  <si>
    <t>SpectraMax M2e (Molecular Devices)</t>
  </si>
  <si>
    <t>Wallac ARVO SX 1420</t>
  </si>
  <si>
    <r>
      <t>各行毎の</t>
    </r>
    <r>
      <rPr>
        <sz val="11"/>
        <rFont val="Arial"/>
        <family val="2"/>
      </rPr>
      <t xml:space="preserve"> AUC </t>
    </r>
    <r>
      <rPr>
        <sz val="11"/>
        <rFont val="ＭＳ Ｐゴシック"/>
        <charset val="128"/>
      </rPr>
      <t>の合計</t>
    </r>
    <rPh sb="0" eb="2">
      <t>カクギョウ</t>
    </rPh>
    <rPh sb="2" eb="3">
      <t>ゴト</t>
    </rPh>
    <rPh sb="10" eb="12">
      <t>ゴウケイ</t>
    </rPh>
    <phoneticPr fontId="4"/>
  </si>
  <si>
    <t>検量線範囲以上 (蛍光が落ち切っていない)</t>
    <rPh sb="0" eb="1">
      <t>ケン</t>
    </rPh>
    <rPh sb="1" eb="2">
      <t>リョウ</t>
    </rPh>
    <rPh sb="2" eb="3">
      <t>セン</t>
    </rPh>
    <rPh sb="3" eb="5">
      <t>ハンイ</t>
    </rPh>
    <rPh sb="5" eb="7">
      <t>イジョウ</t>
    </rPh>
    <rPh sb="9" eb="11">
      <t>ケイコウ</t>
    </rPh>
    <rPh sb="12" eb="13">
      <t>オ</t>
    </rPh>
    <rPh sb="14" eb="15">
      <t>キ</t>
    </rPh>
    <phoneticPr fontId="4"/>
  </si>
  <si>
    <t>実験者</t>
  </si>
  <si>
    <t>使用機器</t>
  </si>
  <si>
    <t>log x</t>
    <phoneticPr fontId="4"/>
  </si>
  <si>
    <t>log y</t>
    <phoneticPr fontId="4"/>
  </si>
  <si>
    <t>測光</t>
    <rPh sb="0" eb="2">
      <t>ソッコウ</t>
    </rPh>
    <phoneticPr fontId="4"/>
  </si>
  <si>
    <t>上方</t>
    <rPh sb="0" eb="2">
      <t>ジョウホウ</t>
    </rPh>
    <phoneticPr fontId="4"/>
  </si>
  <si>
    <t>下方</t>
    <rPh sb="0" eb="2">
      <t>カホウ</t>
    </rPh>
    <phoneticPr fontId="4"/>
  </si>
  <si>
    <r>
      <t>H-ORAC</t>
    </r>
    <r>
      <rPr>
        <b/>
        <sz val="11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（</t>
    </r>
    <r>
      <rPr>
        <b/>
        <sz val="9"/>
        <rFont val="Symbol"/>
        <family val="1"/>
      </rPr>
      <t>m</t>
    </r>
    <r>
      <rPr>
        <b/>
        <sz val="9"/>
        <rFont val="ＭＳ Ｐゴシック"/>
        <family val="3"/>
        <charset val="128"/>
      </rPr>
      <t>molTE/L)</t>
    </r>
    <phoneticPr fontId="4"/>
  </si>
  <si>
    <t>ORAC値算出用の測定</t>
    <rPh sb="4" eb="5">
      <t>ヨソクチ</t>
    </rPh>
    <rPh sb="5" eb="7">
      <t>サンシュツ</t>
    </rPh>
    <rPh sb="7" eb="8">
      <t>ヨウ</t>
    </rPh>
    <rPh sb="9" eb="11">
      <t>ソクテイ</t>
    </rPh>
    <phoneticPr fontId="4"/>
  </si>
  <si>
    <t>農研機構　食品総合研究所　食品機能研究領域</t>
    <phoneticPr fontId="4"/>
  </si>
  <si>
    <t>農研機構　九州沖縄農業研究センター　機能性利用研究チーム</t>
    <phoneticPr fontId="4"/>
  </si>
  <si>
    <t>↑</t>
    <phoneticPr fontId="4"/>
  </si>
  <si>
    <t>実施機関の一例</t>
    <phoneticPr fontId="4"/>
  </si>
  <si>
    <t>測定実施機関を書き加える</t>
    <phoneticPr fontId="4"/>
  </si>
  <si>
    <t>渡辺　純</t>
  </si>
  <si>
    <t>沖　智之</t>
  </si>
  <si>
    <t>↑</t>
    <phoneticPr fontId="4"/>
  </si>
  <si>
    <t>実験者の一例</t>
    <phoneticPr fontId="4"/>
  </si>
  <si>
    <t>実験者名を書き加える</t>
    <phoneticPr fontId="4"/>
  </si>
  <si>
    <t>Varioskan Ascent (ThermoFisher)</t>
    <phoneticPr fontId="4"/>
  </si>
  <si>
    <t>↑</t>
    <phoneticPr fontId="4"/>
  </si>
  <si>
    <t>プレートリーダーの一例</t>
    <phoneticPr fontId="4"/>
  </si>
  <si>
    <t>使用するプレートリーダーを書き加える</t>
    <phoneticPr fontId="4"/>
  </si>
  <si>
    <t>特になし</t>
    <rPh sb="0" eb="1">
      <t>トク</t>
    </rPh>
    <phoneticPr fontId="4"/>
  </si>
  <si>
    <t>ワークショップ用試料の測定</t>
    <phoneticPr fontId="4"/>
  </si>
  <si>
    <t>2016.9.12</t>
    <phoneticPr fontId="4"/>
  </si>
  <si>
    <t>農研機構　食品総合研究所　食品機能研究領域</t>
  </si>
  <si>
    <t>フェルラ酸</t>
  </si>
  <si>
    <t>キュウリ</t>
  </si>
  <si>
    <t>レタス</t>
  </si>
  <si>
    <t>OK</t>
  </si>
  <si>
    <t>○</t>
  </si>
  <si>
    <t>Varioskan LUX (ThermoFisher)</t>
    <phoneticPr fontId="4"/>
  </si>
  <si>
    <t>Trolox純度 (%)</t>
    <rPh sb="6" eb="8">
      <t>ジュンド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</si>
</sst>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_ "/>
    <numFmt numFmtId="177" formatCode="0.00_ "/>
    <numFmt numFmtId="178" formatCode="0.000_ "/>
    <numFmt numFmtId="179" formatCode="0_ "/>
    <numFmt numFmtId="180" formatCode="0.00000_ "/>
    <numFmt numFmtId="181" formatCode="0.0000_ "/>
    <numFmt numFmtId="182" formatCode="0.000000_ "/>
    <numFmt numFmtId="183" formatCode="0.0%"/>
    <numFmt numFmtId="184" formatCode="0.0"/>
    <numFmt numFmtId="185" formatCode="0.000"/>
  </numFmts>
  <fonts count="34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Arial"/>
      <family val="2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ＭＳ Ｐゴシック"/>
      <family val="3"/>
      <charset val="128"/>
    </font>
    <font>
      <b/>
      <i/>
      <sz val="14"/>
      <name val="Arial"/>
      <family val="2"/>
    </font>
    <font>
      <b/>
      <i/>
      <vertAlign val="subscript"/>
      <sz val="14"/>
      <name val="Arial"/>
      <family val="2"/>
    </font>
    <font>
      <b/>
      <sz val="18"/>
      <name val="Arial"/>
      <family val="2"/>
    </font>
    <font>
      <b/>
      <sz val="18"/>
      <name val="ＭＳ Ｐゴシック"/>
      <family val="3"/>
      <charset val="128"/>
    </font>
    <font>
      <sz val="10"/>
      <name val="Arial"/>
      <family val="2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Symbol"/>
      <family val="1"/>
    </font>
    <font>
      <b/>
      <sz val="14"/>
      <name val="Arial"/>
      <family val="2"/>
    </font>
    <font>
      <sz val="14"/>
      <name val="Arial"/>
      <family val="2"/>
    </font>
    <font>
      <sz val="11"/>
      <name val="Wingdings"/>
      <charset val="2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vertAlign val="superscript"/>
      <sz val="11"/>
      <name val="Arial"/>
      <family val="2"/>
    </font>
    <font>
      <sz val="11"/>
      <name val="Tahoma"/>
      <family val="2"/>
    </font>
    <font>
      <b/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Symbol"/>
      <family val="1"/>
    </font>
    <font>
      <sz val="11"/>
      <name val="Symbol"/>
      <family val="1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ACC"/>
        <bgColor indexed="64"/>
      </patternFill>
    </fill>
  </fills>
  <borders count="1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10"/>
      </left>
      <right style="thick">
        <color indexed="10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42">
    <xf numFmtId="0" fontId="0" fillId="0" borderId="0">
      <alignment vertical="center"/>
    </xf>
    <xf numFmtId="0" fontId="13" fillId="2" borderId="1" applyNumberFormat="0" applyFont="0" applyAlignment="0" applyProtection="0"/>
    <xf numFmtId="0" fontId="13" fillId="0" borderId="0"/>
    <xf numFmtId="0" fontId="13" fillId="0" borderId="0"/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457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8" fontId="5" fillId="0" borderId="8" xfId="0" applyNumberFormat="1" applyFont="1" applyBorder="1" applyAlignment="1">
      <alignment horizontal="center" vertical="center" wrapText="1"/>
    </xf>
    <xf numFmtId="178" fontId="5" fillId="0" borderId="9" xfId="0" applyNumberFormat="1" applyFont="1" applyBorder="1" applyAlignment="1">
      <alignment horizontal="center" vertical="center" wrapText="1"/>
    </xf>
    <xf numFmtId="177" fontId="6" fillId="0" borderId="0" xfId="0" applyNumberFormat="1" applyFo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78" fontId="5" fillId="0" borderId="13" xfId="0" applyNumberFormat="1" applyFont="1" applyBorder="1" applyAlignment="1">
      <alignment horizontal="center" vertical="center" wrapText="1"/>
    </xf>
    <xf numFmtId="178" fontId="5" fillId="0" borderId="14" xfId="0" applyNumberFormat="1" applyFont="1" applyBorder="1" applyAlignment="1">
      <alignment horizontal="center" vertical="center" wrapText="1"/>
    </xf>
    <xf numFmtId="178" fontId="5" fillId="0" borderId="15" xfId="0" applyNumberFormat="1" applyFont="1" applyBorder="1" applyAlignment="1">
      <alignment horizontal="center" vertical="center" wrapText="1"/>
    </xf>
    <xf numFmtId="178" fontId="5" fillId="0" borderId="16" xfId="0" applyNumberFormat="1" applyFont="1" applyBorder="1" applyAlignment="1">
      <alignment horizontal="center" vertical="center" wrapText="1"/>
    </xf>
    <xf numFmtId="178" fontId="5" fillId="0" borderId="17" xfId="0" applyNumberFormat="1" applyFont="1" applyBorder="1" applyAlignment="1">
      <alignment horizontal="center" vertical="center" wrapText="1"/>
    </xf>
    <xf numFmtId="178" fontId="5" fillId="0" borderId="18" xfId="0" applyNumberFormat="1" applyFont="1" applyBorder="1" applyAlignment="1">
      <alignment horizontal="center" vertical="center" wrapText="1"/>
    </xf>
    <xf numFmtId="178" fontId="5" fillId="0" borderId="19" xfId="0" applyNumberFormat="1" applyFont="1" applyBorder="1" applyAlignment="1">
      <alignment horizontal="center" vertical="center" wrapText="1"/>
    </xf>
    <xf numFmtId="178" fontId="5" fillId="0" borderId="20" xfId="0" applyNumberFormat="1" applyFont="1" applyBorder="1" applyAlignment="1">
      <alignment horizontal="center" vertical="center" wrapText="1"/>
    </xf>
    <xf numFmtId="178" fontId="5" fillId="0" borderId="21" xfId="0" applyNumberFormat="1" applyFont="1" applyBorder="1" applyAlignment="1">
      <alignment horizontal="center" vertical="center" wrapText="1"/>
    </xf>
    <xf numFmtId="178" fontId="5" fillId="0" borderId="22" xfId="0" applyNumberFormat="1" applyFont="1" applyBorder="1" applyAlignment="1">
      <alignment horizontal="center" vertical="center" wrapText="1"/>
    </xf>
    <xf numFmtId="178" fontId="5" fillId="0" borderId="23" xfId="0" applyNumberFormat="1" applyFont="1" applyBorder="1" applyAlignment="1">
      <alignment horizontal="center" vertical="center" wrapText="1"/>
    </xf>
    <xf numFmtId="178" fontId="5" fillId="0" borderId="24" xfId="0" applyNumberFormat="1" applyFont="1" applyBorder="1" applyAlignment="1">
      <alignment horizontal="center" vertical="center" wrapText="1"/>
    </xf>
    <xf numFmtId="178" fontId="5" fillId="0" borderId="25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179" fontId="5" fillId="0" borderId="13" xfId="0" applyNumberFormat="1" applyFont="1" applyBorder="1" applyAlignment="1">
      <alignment horizontal="center" vertical="center" wrapText="1"/>
    </xf>
    <xf numFmtId="179" fontId="5" fillId="0" borderId="17" xfId="0" applyNumberFormat="1" applyFont="1" applyBorder="1" applyAlignment="1">
      <alignment horizontal="center" vertical="center" wrapText="1"/>
    </xf>
    <xf numFmtId="179" fontId="5" fillId="0" borderId="15" xfId="0" applyNumberFormat="1" applyFont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 wrapText="1"/>
    </xf>
    <xf numFmtId="179" fontId="5" fillId="0" borderId="19" xfId="0" applyNumberFormat="1" applyFont="1" applyBorder="1" applyAlignment="1">
      <alignment horizontal="center" vertical="center" wrapText="1"/>
    </xf>
    <xf numFmtId="179" fontId="5" fillId="0" borderId="20" xfId="0" applyNumberFormat="1" applyFont="1" applyBorder="1" applyAlignment="1">
      <alignment horizontal="center" vertical="center" wrapText="1"/>
    </xf>
    <xf numFmtId="179" fontId="5" fillId="0" borderId="22" xfId="0" applyNumberFormat="1" applyFont="1" applyBorder="1" applyAlignment="1">
      <alignment horizontal="center" vertical="center" wrapText="1"/>
    </xf>
    <xf numFmtId="179" fontId="5" fillId="0" borderId="26" xfId="0" applyNumberFormat="1" applyFont="1" applyBorder="1" applyAlignment="1">
      <alignment horizontal="center" vertical="center" wrapText="1"/>
    </xf>
    <xf numFmtId="179" fontId="5" fillId="0" borderId="14" xfId="0" applyNumberFormat="1" applyFont="1" applyBorder="1" applyAlignment="1">
      <alignment horizontal="center" vertical="center" wrapText="1"/>
    </xf>
    <xf numFmtId="179" fontId="5" fillId="0" borderId="18" xfId="0" applyNumberFormat="1" applyFont="1" applyBorder="1" applyAlignment="1">
      <alignment horizontal="center" vertical="center" wrapText="1"/>
    </xf>
    <xf numFmtId="179" fontId="5" fillId="0" borderId="16" xfId="0" applyNumberFormat="1" applyFont="1" applyBorder="1" applyAlignment="1">
      <alignment horizontal="center" vertical="center" wrapText="1"/>
    </xf>
    <xf numFmtId="179" fontId="5" fillId="0" borderId="9" xfId="0" applyNumberFormat="1" applyFont="1" applyBorder="1" applyAlignment="1">
      <alignment horizontal="center" vertical="center" wrapText="1"/>
    </xf>
    <xf numFmtId="179" fontId="5" fillId="0" borderId="24" xfId="0" applyNumberFormat="1" applyFont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/>
    </xf>
    <xf numFmtId="177" fontId="6" fillId="4" borderId="28" xfId="0" applyNumberFormat="1" applyFont="1" applyFill="1" applyBorder="1" applyAlignment="1">
      <alignment horizontal="center" vertical="center"/>
    </xf>
    <xf numFmtId="177" fontId="6" fillId="4" borderId="29" xfId="0" applyNumberFormat="1" applyFont="1" applyFill="1" applyBorder="1" applyAlignment="1">
      <alignment horizontal="center" vertical="center"/>
    </xf>
    <xf numFmtId="177" fontId="6" fillId="4" borderId="30" xfId="0" applyNumberFormat="1" applyFont="1" applyFill="1" applyBorder="1" applyAlignment="1">
      <alignment horizontal="center" vertical="center"/>
    </xf>
    <xf numFmtId="177" fontId="6" fillId="3" borderId="28" xfId="0" applyNumberFormat="1" applyFont="1" applyFill="1" applyBorder="1" applyAlignment="1">
      <alignment horizontal="center" vertical="center"/>
    </xf>
    <xf numFmtId="177" fontId="6" fillId="3" borderId="29" xfId="0" applyNumberFormat="1" applyFont="1" applyFill="1" applyBorder="1" applyAlignment="1">
      <alignment horizontal="center" vertical="center"/>
    </xf>
    <xf numFmtId="177" fontId="6" fillId="3" borderId="30" xfId="0" applyNumberFormat="1" applyFont="1" applyFill="1" applyBorder="1" applyAlignment="1">
      <alignment horizontal="center" vertical="center"/>
    </xf>
    <xf numFmtId="179" fontId="5" fillId="0" borderId="31" xfId="0" applyNumberFormat="1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14" fillId="0" borderId="0" xfId="0" applyFont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179" fontId="5" fillId="0" borderId="34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176" fontId="6" fillId="0" borderId="0" xfId="0" applyNumberFormat="1" applyFont="1" applyFill="1" applyBorder="1">
      <alignment vertical="center"/>
    </xf>
    <xf numFmtId="176" fontId="6" fillId="0" borderId="36" xfId="0" applyNumberFormat="1" applyFont="1" applyFill="1" applyBorder="1">
      <alignment vertical="center"/>
    </xf>
    <xf numFmtId="9" fontId="6" fillId="0" borderId="37" xfId="0" applyNumberFormat="1" applyFont="1" applyFill="1" applyBorder="1">
      <alignment vertical="center"/>
    </xf>
    <xf numFmtId="0" fontId="6" fillId="0" borderId="14" xfId="0" applyFont="1" applyFill="1" applyBorder="1">
      <alignment vertical="center"/>
    </xf>
    <xf numFmtId="176" fontId="6" fillId="0" borderId="38" xfId="0" applyNumberFormat="1" applyFont="1" applyFill="1" applyBorder="1">
      <alignment vertical="center"/>
    </xf>
    <xf numFmtId="176" fontId="6" fillId="0" borderId="39" xfId="0" applyNumberFormat="1" applyFont="1" applyFill="1" applyBorder="1">
      <alignment vertical="center"/>
    </xf>
    <xf numFmtId="9" fontId="6" fillId="0" borderId="40" xfId="0" applyNumberFormat="1" applyFont="1" applyFill="1" applyBorder="1">
      <alignment vertical="center"/>
    </xf>
    <xf numFmtId="0" fontId="6" fillId="5" borderId="3" xfId="0" applyFont="1" applyFill="1" applyBorder="1">
      <alignment vertical="center"/>
    </xf>
    <xf numFmtId="0" fontId="6" fillId="5" borderId="4" xfId="0" applyFont="1" applyFill="1" applyBorder="1">
      <alignment vertical="center"/>
    </xf>
    <xf numFmtId="176" fontId="6" fillId="0" borderId="3" xfId="0" applyNumberFormat="1" applyFont="1" applyFill="1" applyBorder="1">
      <alignment vertical="center"/>
    </xf>
    <xf numFmtId="176" fontId="6" fillId="0" borderId="4" xfId="0" applyNumberFormat="1" applyFont="1" applyFill="1" applyBorder="1">
      <alignment vertical="center"/>
    </xf>
    <xf numFmtId="0" fontId="14" fillId="0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vertical="center" shrinkToFit="1"/>
    </xf>
    <xf numFmtId="182" fontId="7" fillId="0" borderId="43" xfId="0" applyNumberFormat="1" applyFont="1" applyFill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77" fontId="6" fillId="0" borderId="17" xfId="0" applyNumberFormat="1" applyFont="1" applyBorder="1">
      <alignment vertical="center"/>
    </xf>
    <xf numFmtId="177" fontId="6" fillId="0" borderId="32" xfId="0" applyNumberFormat="1" applyFont="1" applyBorder="1">
      <alignment vertical="center"/>
    </xf>
    <xf numFmtId="177" fontId="6" fillId="0" borderId="43" xfId="0" applyNumberFormat="1" applyFont="1" applyBorder="1">
      <alignment vertical="center"/>
    </xf>
    <xf numFmtId="177" fontId="6" fillId="0" borderId="44" xfId="0" applyNumberFormat="1" applyFont="1" applyBorder="1">
      <alignment vertical="center"/>
    </xf>
    <xf numFmtId="0" fontId="6" fillId="0" borderId="45" xfId="0" applyFont="1" applyBorder="1">
      <alignment vertical="center"/>
    </xf>
    <xf numFmtId="0" fontId="7" fillId="6" borderId="29" xfId="0" applyFont="1" applyFill="1" applyBorder="1" applyAlignment="1">
      <alignment horizontal="center" vertical="center" wrapText="1"/>
    </xf>
    <xf numFmtId="0" fontId="6" fillId="0" borderId="38" xfId="0" applyFont="1" applyBorder="1">
      <alignment vertical="center"/>
    </xf>
    <xf numFmtId="177" fontId="6" fillId="0" borderId="46" xfId="0" applyNumberFormat="1" applyFont="1" applyBorder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177" fontId="6" fillId="0" borderId="48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177" fontId="6" fillId="0" borderId="49" xfId="0" applyNumberFormat="1" applyFont="1" applyBorder="1">
      <alignment vertical="center"/>
    </xf>
    <xf numFmtId="9" fontId="6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7" fillId="0" borderId="50" xfId="0" applyFont="1" applyFill="1" applyBorder="1">
      <alignment vertical="center"/>
    </xf>
    <xf numFmtId="0" fontId="6" fillId="0" borderId="51" xfId="0" applyFont="1" applyBorder="1">
      <alignment vertical="center"/>
    </xf>
    <xf numFmtId="0" fontId="6" fillId="0" borderId="5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40" xfId="0" applyFont="1" applyBorder="1">
      <alignment vertical="center"/>
    </xf>
    <xf numFmtId="181" fontId="6" fillId="0" borderId="17" xfId="0" applyNumberFormat="1" applyFont="1" applyBorder="1">
      <alignment vertical="center"/>
    </xf>
    <xf numFmtId="181" fontId="6" fillId="0" borderId="44" xfId="0" applyNumberFormat="1" applyFont="1" applyBorder="1">
      <alignment vertical="center"/>
    </xf>
    <xf numFmtId="181" fontId="6" fillId="0" borderId="0" xfId="0" applyNumberFormat="1" applyFont="1" applyBorder="1">
      <alignment vertical="center"/>
    </xf>
    <xf numFmtId="181" fontId="6" fillId="0" borderId="35" xfId="0" applyNumberFormat="1" applyFont="1" applyBorder="1">
      <alignment vertical="center"/>
    </xf>
    <xf numFmtId="0" fontId="0" fillId="0" borderId="53" xfId="0" applyBorder="1" applyAlignment="1">
      <alignment horizontal="center" vertical="center"/>
    </xf>
    <xf numFmtId="179" fontId="6" fillId="0" borderId="17" xfId="0" applyNumberFormat="1" applyFont="1" applyBorder="1">
      <alignment vertical="center"/>
    </xf>
    <xf numFmtId="179" fontId="6" fillId="0" borderId="44" xfId="0" applyNumberFormat="1" applyFont="1" applyBorder="1">
      <alignment vertical="center"/>
    </xf>
    <xf numFmtId="179" fontId="6" fillId="0" borderId="43" xfId="0" applyNumberFormat="1" applyFont="1" applyBorder="1">
      <alignment vertical="center"/>
    </xf>
    <xf numFmtId="9" fontId="6" fillId="0" borderId="0" xfId="0" applyNumberFormat="1" applyFont="1" applyBorder="1">
      <alignment vertical="center"/>
    </xf>
    <xf numFmtId="0" fontId="7" fillId="0" borderId="51" xfId="0" applyFont="1" applyBorder="1">
      <alignment vertical="center"/>
    </xf>
    <xf numFmtId="0" fontId="7" fillId="0" borderId="50" xfId="0" applyFont="1" applyBorder="1">
      <alignment vertical="center"/>
    </xf>
    <xf numFmtId="0" fontId="0" fillId="0" borderId="38" xfId="0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14" fillId="3" borderId="55" xfId="0" applyFont="1" applyFill="1" applyBorder="1" applyAlignment="1">
      <alignment horizontal="center" vertical="center" shrinkToFit="1"/>
    </xf>
    <xf numFmtId="177" fontId="6" fillId="0" borderId="56" xfId="0" applyNumberFormat="1" applyFont="1" applyBorder="1">
      <alignment vertical="center"/>
    </xf>
    <xf numFmtId="177" fontId="6" fillId="0" borderId="57" xfId="0" applyNumberFormat="1" applyFont="1" applyBorder="1">
      <alignment vertical="center"/>
    </xf>
    <xf numFmtId="177" fontId="6" fillId="0" borderId="36" xfId="0" applyNumberFormat="1" applyFont="1" applyBorder="1">
      <alignment vertical="center"/>
    </xf>
    <xf numFmtId="0" fontId="7" fillId="6" borderId="29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176" fontId="6" fillId="0" borderId="49" xfId="0" applyNumberFormat="1" applyFont="1" applyBorder="1">
      <alignment vertical="center"/>
    </xf>
    <xf numFmtId="176" fontId="6" fillId="0" borderId="48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0" fontId="6" fillId="0" borderId="17" xfId="0" applyFont="1" applyBorder="1">
      <alignment vertical="center"/>
    </xf>
    <xf numFmtId="0" fontId="6" fillId="0" borderId="44" xfId="0" applyFont="1" applyBorder="1">
      <alignment vertical="center"/>
    </xf>
    <xf numFmtId="0" fontId="0" fillId="0" borderId="17" xfId="0" applyBorder="1">
      <alignment vertical="center"/>
    </xf>
    <xf numFmtId="0" fontId="2" fillId="0" borderId="44" xfId="0" applyFont="1" applyBorder="1">
      <alignment vertical="center"/>
    </xf>
    <xf numFmtId="0" fontId="6" fillId="0" borderId="58" xfId="0" applyFont="1" applyBorder="1" applyAlignment="1">
      <alignment horizontal="center" vertical="center" shrinkToFit="1"/>
    </xf>
    <xf numFmtId="179" fontId="6" fillId="0" borderId="59" xfId="0" applyNumberFormat="1" applyFont="1" applyBorder="1" applyAlignment="1">
      <alignment horizontal="right" vertical="center" shrinkToFit="1"/>
    </xf>
    <xf numFmtId="0" fontId="6" fillId="0" borderId="60" xfId="0" applyFont="1" applyBorder="1" applyAlignment="1">
      <alignment horizontal="center" vertical="center" shrinkToFit="1"/>
    </xf>
    <xf numFmtId="179" fontId="6" fillId="0" borderId="61" xfId="0" applyNumberFormat="1" applyFont="1" applyBorder="1" applyAlignment="1">
      <alignment horizontal="right" vertical="center" shrinkToFit="1"/>
    </xf>
    <xf numFmtId="177" fontId="6" fillId="0" borderId="35" xfId="0" applyNumberFormat="1" applyFont="1" applyBorder="1" applyAlignment="1">
      <alignment horizontal="right" vertical="center" shrinkToFit="1"/>
    </xf>
    <xf numFmtId="177" fontId="6" fillId="0" borderId="62" xfId="0" applyNumberFormat="1" applyFont="1" applyBorder="1" applyAlignment="1">
      <alignment horizontal="right" vertical="center" shrinkToFit="1"/>
    </xf>
    <xf numFmtId="183" fontId="6" fillId="0" borderId="48" xfId="0" applyNumberFormat="1" applyFont="1" applyBorder="1" applyAlignment="1">
      <alignment horizontal="right" vertical="center" shrinkToFit="1"/>
    </xf>
    <xf numFmtId="183" fontId="6" fillId="0" borderId="63" xfId="0" applyNumberFormat="1" applyFont="1" applyBorder="1" applyAlignment="1">
      <alignment horizontal="right" vertical="center" shrinkToFit="1"/>
    </xf>
    <xf numFmtId="0" fontId="23" fillId="0" borderId="0" xfId="0" applyFont="1" applyFill="1">
      <alignment vertical="center"/>
    </xf>
    <xf numFmtId="0" fontId="14" fillId="6" borderId="43" xfId="0" applyFont="1" applyFill="1" applyBorder="1" applyAlignment="1">
      <alignment horizontal="center" vertical="center"/>
    </xf>
    <xf numFmtId="0" fontId="0" fillId="0" borderId="43" xfId="0" applyBorder="1">
      <alignment vertical="center"/>
    </xf>
    <xf numFmtId="0" fontId="2" fillId="0" borderId="17" xfId="0" applyFont="1" applyBorder="1">
      <alignment vertical="center"/>
    </xf>
    <xf numFmtId="0" fontId="20" fillId="0" borderId="0" xfId="0" applyNumberFormat="1" applyFont="1" applyProtection="1">
      <alignment vertical="center"/>
      <protection locked="0"/>
    </xf>
    <xf numFmtId="0" fontId="1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22" fillId="0" borderId="0" xfId="0" applyNumberFormat="1" applyFont="1" applyProtection="1">
      <alignment vertical="center"/>
    </xf>
    <xf numFmtId="0" fontId="7" fillId="0" borderId="0" xfId="0" applyFont="1" applyBorder="1" applyProtection="1">
      <alignment vertical="center"/>
    </xf>
    <xf numFmtId="181" fontId="7" fillId="0" borderId="0" xfId="0" applyNumberFormat="1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4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Protection="1">
      <alignment vertical="center"/>
    </xf>
    <xf numFmtId="0" fontId="18" fillId="0" borderId="0" xfId="0" applyFont="1" applyProtection="1">
      <alignment vertical="center"/>
    </xf>
    <xf numFmtId="0" fontId="0" fillId="0" borderId="0" xfId="0" applyProtection="1">
      <alignment vertical="center"/>
    </xf>
    <xf numFmtId="180" fontId="6" fillId="0" borderId="0" xfId="0" applyNumberFormat="1" applyFont="1">
      <alignment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right" vertical="center"/>
    </xf>
    <xf numFmtId="182" fontId="7" fillId="0" borderId="12" xfId="0" applyNumberFormat="1" applyFont="1" applyFill="1" applyBorder="1">
      <alignment vertical="center"/>
    </xf>
    <xf numFmtId="0" fontId="17" fillId="0" borderId="0" xfId="0" applyFont="1">
      <alignment vertical="center"/>
    </xf>
    <xf numFmtId="182" fontId="7" fillId="3" borderId="43" xfId="0" applyNumberFormat="1" applyFont="1" applyFill="1" applyBorder="1">
      <alignment vertical="center"/>
    </xf>
    <xf numFmtId="182" fontId="7" fillId="3" borderId="17" xfId="0" applyNumberFormat="1" applyFont="1" applyFill="1" applyBorder="1">
      <alignment vertical="center"/>
    </xf>
    <xf numFmtId="182" fontId="7" fillId="3" borderId="44" xfId="0" applyNumberFormat="1" applyFont="1" applyFill="1" applyBorder="1">
      <alignment vertical="center"/>
    </xf>
    <xf numFmtId="0" fontId="25" fillId="0" borderId="0" xfId="0" applyFont="1">
      <alignment vertical="center"/>
    </xf>
    <xf numFmtId="179" fontId="6" fillId="0" borderId="0" xfId="0" applyNumberFormat="1" applyFont="1" applyBorder="1" applyAlignment="1">
      <alignment horizontal="right" vertical="center" shrinkToFit="1"/>
    </xf>
    <xf numFmtId="179" fontId="6" fillId="0" borderId="0" xfId="0" applyNumberFormat="1" applyFont="1">
      <alignment vertical="center"/>
    </xf>
    <xf numFmtId="0" fontId="17" fillId="0" borderId="0" xfId="0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right" vertical="center" shrinkToFit="1"/>
    </xf>
    <xf numFmtId="183" fontId="20" fillId="0" borderId="0" xfId="0" applyNumberFormat="1" applyFont="1" applyBorder="1" applyAlignment="1">
      <alignment horizontal="center" vertical="center" shrinkToFit="1"/>
    </xf>
    <xf numFmtId="177" fontId="6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0" fontId="8" fillId="0" borderId="0" xfId="0" applyFont="1" applyFill="1">
      <alignment vertical="center"/>
    </xf>
    <xf numFmtId="0" fontId="6" fillId="0" borderId="13" xfId="0" applyFont="1" applyBorder="1" applyAlignment="1">
      <alignment horizontal="center" vertical="center"/>
    </xf>
    <xf numFmtId="178" fontId="7" fillId="0" borderId="13" xfId="0" applyNumberFormat="1" applyFont="1" applyBorder="1">
      <alignment vertical="center"/>
    </xf>
    <xf numFmtId="0" fontId="0" fillId="0" borderId="0" xfId="0" applyBorder="1" applyAlignment="1">
      <alignment horizontal="left" vertical="center"/>
    </xf>
    <xf numFmtId="9" fontId="14" fillId="0" borderId="47" xfId="0" applyNumberFormat="1" applyFont="1" applyBorder="1" applyAlignment="1">
      <alignment horizontal="right" vertical="center"/>
    </xf>
    <xf numFmtId="0" fontId="6" fillId="0" borderId="53" xfId="0" applyFont="1" applyBorder="1">
      <alignment vertical="center"/>
    </xf>
    <xf numFmtId="0" fontId="6" fillId="0" borderId="57" xfId="0" applyFont="1" applyBorder="1">
      <alignment vertical="center"/>
    </xf>
    <xf numFmtId="9" fontId="0" fillId="0" borderId="32" xfId="0" applyNumberFormat="1" applyBorder="1" applyAlignment="1">
      <alignment horizontal="right" vertical="center"/>
    </xf>
    <xf numFmtId="0" fontId="6" fillId="0" borderId="36" xfId="0" applyFont="1" applyBorder="1">
      <alignment vertical="center"/>
    </xf>
    <xf numFmtId="9" fontId="0" fillId="0" borderId="33" xfId="0" applyNumberFormat="1" applyBorder="1" applyAlignment="1">
      <alignment horizontal="right" vertical="center"/>
    </xf>
    <xf numFmtId="0" fontId="0" fillId="0" borderId="35" xfId="0" applyBorder="1" applyAlignment="1">
      <alignment horizontal="left" vertical="center"/>
    </xf>
    <xf numFmtId="0" fontId="6" fillId="0" borderId="35" xfId="0" applyFont="1" applyBorder="1">
      <alignment vertical="center"/>
    </xf>
    <xf numFmtId="0" fontId="6" fillId="0" borderId="56" xfId="0" applyFont="1" applyBorder="1">
      <alignment vertical="center"/>
    </xf>
    <xf numFmtId="0" fontId="14" fillId="0" borderId="0" xfId="0" applyFont="1" applyFill="1" applyAlignment="1">
      <alignment horizontal="left" vertical="center"/>
    </xf>
    <xf numFmtId="0" fontId="6" fillId="0" borderId="25" xfId="0" applyFont="1" applyBorder="1" applyAlignment="1">
      <alignment horizontal="center" vertical="center" shrinkToFit="1"/>
    </xf>
    <xf numFmtId="177" fontId="6" fillId="0" borderId="38" xfId="0" applyNumberFormat="1" applyFont="1" applyBorder="1" applyAlignment="1">
      <alignment horizontal="right" vertical="center" shrinkToFit="1"/>
    </xf>
    <xf numFmtId="183" fontId="6" fillId="0" borderId="4" xfId="0" applyNumberFormat="1" applyFont="1" applyBorder="1" applyAlignment="1">
      <alignment horizontal="right" vertical="center" shrinkToFit="1"/>
    </xf>
    <xf numFmtId="0" fontId="20" fillId="0" borderId="64" xfId="0" applyFont="1" applyBorder="1" applyAlignment="1" applyProtection="1">
      <alignment horizontal="center" vertical="center"/>
      <protection locked="0"/>
    </xf>
    <xf numFmtId="0" fontId="20" fillId="0" borderId="65" xfId="0" applyFont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1" fillId="0" borderId="66" xfId="0" applyFont="1" applyBorder="1" applyAlignment="1" applyProtection="1">
      <alignment horizontal="left" vertical="center"/>
      <protection locked="0"/>
    </xf>
    <xf numFmtId="0" fontId="20" fillId="0" borderId="66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>
      <alignment horizontal="right" vertical="center"/>
    </xf>
    <xf numFmtId="0" fontId="0" fillId="0" borderId="68" xfId="0" applyBorder="1">
      <alignment vertical="center"/>
    </xf>
    <xf numFmtId="0" fontId="0" fillId="0" borderId="17" xfId="0" applyBorder="1" applyProtection="1">
      <alignment vertical="center"/>
    </xf>
    <xf numFmtId="0" fontId="21" fillId="0" borderId="6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right" vertical="center"/>
    </xf>
    <xf numFmtId="184" fontId="6" fillId="0" borderId="12" xfId="0" applyNumberFormat="1" applyFont="1" applyBorder="1" applyProtection="1">
      <alignment vertical="center"/>
    </xf>
    <xf numFmtId="0" fontId="3" fillId="7" borderId="70" xfId="2" applyFont="1" applyFill="1" applyBorder="1" applyAlignment="1" applyProtection="1">
      <alignment horizontal="center" vertical="center" wrapText="1"/>
      <protection locked="0"/>
    </xf>
    <xf numFmtId="0" fontId="5" fillId="0" borderId="70" xfId="2" applyFont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7" fillId="3" borderId="12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178" fontId="1" fillId="0" borderId="0" xfId="0" applyNumberFormat="1" applyFont="1" applyFill="1" applyBorder="1" applyAlignment="1" applyProtection="1">
      <alignment horizontal="center" vertical="center"/>
    </xf>
    <xf numFmtId="183" fontId="0" fillId="0" borderId="0" xfId="0" applyNumberForma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9" fontId="5" fillId="0" borderId="71" xfId="0" applyNumberFormat="1" applyFont="1" applyBorder="1" applyAlignment="1">
      <alignment horizontal="center" vertical="center" wrapText="1"/>
    </xf>
    <xf numFmtId="179" fontId="5" fillId="0" borderId="72" xfId="0" applyNumberFormat="1" applyFont="1" applyBorder="1" applyAlignment="1">
      <alignment horizontal="center" vertical="center" wrapText="1"/>
    </xf>
    <xf numFmtId="179" fontId="5" fillId="0" borderId="73" xfId="0" applyNumberFormat="1" applyFont="1" applyBorder="1" applyAlignment="1">
      <alignment horizontal="center" vertical="center" wrapText="1"/>
    </xf>
    <xf numFmtId="179" fontId="5" fillId="0" borderId="74" xfId="0" applyNumberFormat="1" applyFont="1" applyBorder="1" applyAlignment="1">
      <alignment horizontal="center" vertical="center" wrapText="1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179" fontId="5" fillId="0" borderId="40" xfId="0" applyNumberFormat="1" applyFont="1" applyBorder="1" applyAlignment="1">
      <alignment horizontal="center" vertical="center" wrapText="1"/>
    </xf>
    <xf numFmtId="179" fontId="5" fillId="0" borderId="21" xfId="0" applyNumberFormat="1" applyFont="1" applyBorder="1" applyAlignment="1">
      <alignment horizontal="center" vertical="center" wrapText="1"/>
    </xf>
    <xf numFmtId="179" fontId="5" fillId="0" borderId="23" xfId="0" applyNumberFormat="1" applyFont="1" applyBorder="1" applyAlignment="1">
      <alignment horizontal="center" vertical="center" wrapText="1"/>
    </xf>
    <xf numFmtId="179" fontId="5" fillId="0" borderId="25" xfId="0" applyNumberFormat="1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79" fontId="5" fillId="0" borderId="39" xfId="0" applyNumberFormat="1" applyFont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center" vertical="center" wrapText="1"/>
    </xf>
    <xf numFmtId="0" fontId="3" fillId="0" borderId="76" xfId="0" applyFont="1" applyFill="1" applyBorder="1" applyAlignment="1">
      <alignment horizontal="center" vertical="center" wrapText="1"/>
    </xf>
    <xf numFmtId="178" fontId="5" fillId="0" borderId="74" xfId="0" applyNumberFormat="1" applyFont="1" applyBorder="1" applyAlignment="1">
      <alignment horizontal="center" vertical="center" wrapText="1"/>
    </xf>
    <xf numFmtId="178" fontId="5" fillId="0" borderId="72" xfId="0" applyNumberFormat="1" applyFont="1" applyBorder="1" applyAlignment="1">
      <alignment horizontal="center" vertical="center" wrapText="1"/>
    </xf>
    <xf numFmtId="178" fontId="5" fillId="0" borderId="71" xfId="0" applyNumberFormat="1" applyFont="1" applyBorder="1" applyAlignment="1">
      <alignment horizontal="center" vertical="center" wrapText="1"/>
    </xf>
    <xf numFmtId="178" fontId="5" fillId="0" borderId="73" xfId="0" applyNumberFormat="1" applyFont="1" applyBorder="1" applyAlignment="1">
      <alignment horizontal="center" vertical="center" wrapText="1"/>
    </xf>
    <xf numFmtId="178" fontId="5" fillId="0" borderId="26" xfId="0" applyNumberFormat="1" applyFont="1" applyBorder="1" applyAlignment="1">
      <alignment horizontal="center" vertical="center" wrapText="1"/>
    </xf>
    <xf numFmtId="178" fontId="5" fillId="0" borderId="34" xfId="0" applyNumberFormat="1" applyFont="1" applyBorder="1" applyAlignment="1">
      <alignment horizontal="center" vertical="center" wrapText="1"/>
    </xf>
    <xf numFmtId="178" fontId="5" fillId="0" borderId="31" xfId="0" applyNumberFormat="1" applyFont="1" applyBorder="1" applyAlignment="1">
      <alignment horizontal="center" vertical="center" wrapText="1"/>
    </xf>
    <xf numFmtId="178" fontId="5" fillId="0" borderId="39" xfId="0" applyNumberFormat="1" applyFont="1" applyBorder="1" applyAlignment="1">
      <alignment horizontal="center" vertical="center" wrapText="1"/>
    </xf>
    <xf numFmtId="178" fontId="5" fillId="0" borderId="40" xfId="0" applyNumberFormat="1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right" vertical="center"/>
    </xf>
    <xf numFmtId="176" fontId="7" fillId="3" borderId="40" xfId="0" applyNumberFormat="1" applyFont="1" applyFill="1" applyBorder="1">
      <alignment vertical="center"/>
    </xf>
    <xf numFmtId="177" fontId="6" fillId="0" borderId="33" xfId="0" applyNumberFormat="1" applyFont="1" applyBorder="1">
      <alignment vertical="center"/>
    </xf>
    <xf numFmtId="177" fontId="6" fillId="0" borderId="77" xfId="0" applyNumberFormat="1" applyFont="1" applyBorder="1">
      <alignment vertical="center"/>
    </xf>
    <xf numFmtId="0" fontId="6" fillId="0" borderId="78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177" fontId="6" fillId="0" borderId="47" xfId="0" applyNumberFormat="1" applyFont="1" applyBorder="1">
      <alignment vertical="center"/>
    </xf>
    <xf numFmtId="0" fontId="6" fillId="0" borderId="79" xfId="0" applyFont="1" applyBorder="1" applyAlignment="1">
      <alignment horizontal="right" vertical="center"/>
    </xf>
    <xf numFmtId="177" fontId="6" fillId="0" borderId="38" xfId="0" applyNumberFormat="1" applyFont="1" applyBorder="1">
      <alignment vertical="center"/>
    </xf>
    <xf numFmtId="183" fontId="6" fillId="0" borderId="38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0" fontId="6" fillId="0" borderId="57" xfId="0" applyFont="1" applyBorder="1" applyAlignment="1">
      <alignment horizontal="center" vertical="center"/>
    </xf>
    <xf numFmtId="181" fontId="6" fillId="0" borderId="80" xfId="0" applyNumberFormat="1" applyFont="1" applyBorder="1">
      <alignment vertical="center"/>
    </xf>
    <xf numFmtId="0" fontId="0" fillId="0" borderId="79" xfId="0" applyFill="1" applyBorder="1" applyAlignment="1">
      <alignment horizontal="center" vertical="center" wrapText="1"/>
    </xf>
    <xf numFmtId="179" fontId="6" fillId="0" borderId="81" xfId="0" applyNumberFormat="1" applyFont="1" applyBorder="1" applyAlignment="1">
      <alignment horizontal="right" vertical="center" shrinkToFit="1"/>
    </xf>
    <xf numFmtId="0" fontId="20" fillId="0" borderId="82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</xf>
    <xf numFmtId="0" fontId="6" fillId="0" borderId="35" xfId="0" applyFont="1" applyBorder="1" applyProtection="1">
      <alignment vertical="center"/>
    </xf>
    <xf numFmtId="0" fontId="7" fillId="0" borderId="11" xfId="0" applyFont="1" applyBorder="1" applyProtection="1">
      <alignment vertical="center"/>
      <protection locked="0"/>
    </xf>
    <xf numFmtId="0" fontId="7" fillId="0" borderId="83" xfId="0" applyFont="1" applyBorder="1" applyProtection="1">
      <alignment vertical="center"/>
      <protection locked="0"/>
    </xf>
    <xf numFmtId="0" fontId="7" fillId="0" borderId="85" xfId="0" applyFont="1" applyBorder="1" applyProtection="1">
      <alignment vertical="center"/>
      <protection locked="0"/>
    </xf>
    <xf numFmtId="0" fontId="7" fillId="0" borderId="86" xfId="0" applyFont="1" applyBorder="1" applyProtection="1">
      <alignment vertical="center"/>
      <protection locked="0"/>
    </xf>
    <xf numFmtId="0" fontId="7" fillId="0" borderId="87" xfId="0" applyFont="1" applyBorder="1" applyProtection="1">
      <alignment vertical="center"/>
      <protection locked="0"/>
    </xf>
    <xf numFmtId="0" fontId="14" fillId="3" borderId="84" xfId="0" applyFont="1" applyFill="1" applyBorder="1" applyAlignment="1" applyProtection="1">
      <alignment horizontal="center" vertical="center"/>
    </xf>
    <xf numFmtId="0" fontId="7" fillId="4" borderId="85" xfId="0" applyFont="1" applyFill="1" applyBorder="1" applyAlignment="1" applyProtection="1">
      <alignment horizontal="center" vertical="center" wrapText="1"/>
    </xf>
    <xf numFmtId="49" fontId="14" fillId="0" borderId="88" xfId="0" applyNumberFormat="1" applyFont="1" applyBorder="1" applyProtection="1">
      <alignment vertical="center"/>
      <protection locked="0"/>
    </xf>
    <xf numFmtId="49" fontId="14" fillId="0" borderId="89" xfId="0" applyNumberFormat="1" applyFont="1" applyBorder="1" applyProtection="1">
      <alignment vertical="center"/>
      <protection locked="0"/>
    </xf>
    <xf numFmtId="49" fontId="14" fillId="0" borderId="90" xfId="0" applyNumberFormat="1" applyFont="1" applyBorder="1" applyProtection="1">
      <alignment vertical="center"/>
      <protection locked="0"/>
    </xf>
    <xf numFmtId="182" fontId="7" fillId="0" borderId="0" xfId="0" applyNumberFormat="1" applyFont="1" applyFill="1" applyBorder="1">
      <alignment vertical="center"/>
    </xf>
    <xf numFmtId="0" fontId="6" fillId="4" borderId="42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85" fontId="6" fillId="0" borderId="22" xfId="0" applyNumberFormat="1" applyFont="1" applyBorder="1">
      <alignment vertical="center"/>
    </xf>
    <xf numFmtId="0" fontId="6" fillId="0" borderId="24" xfId="0" applyFont="1" applyBorder="1">
      <alignment vertical="center"/>
    </xf>
    <xf numFmtId="0" fontId="6" fillId="0" borderId="29" xfId="0" applyFont="1" applyBorder="1" applyAlignment="1">
      <alignment horizontal="center" vertical="center" wrapText="1"/>
    </xf>
    <xf numFmtId="185" fontId="6" fillId="0" borderId="17" xfId="0" applyNumberFormat="1" applyFont="1" applyBorder="1">
      <alignment vertical="center"/>
    </xf>
    <xf numFmtId="0" fontId="6" fillId="0" borderId="18" xfId="0" applyFont="1" applyBorder="1">
      <alignment vertical="center"/>
    </xf>
    <xf numFmtId="0" fontId="6" fillId="0" borderId="30" xfId="0" applyFont="1" applyBorder="1" applyAlignment="1">
      <alignment horizontal="center" vertical="center" wrapText="1"/>
    </xf>
    <xf numFmtId="184" fontId="6" fillId="0" borderId="23" xfId="0" applyNumberFormat="1" applyFont="1" applyBorder="1">
      <alignment vertical="center"/>
    </xf>
    <xf numFmtId="184" fontId="6" fillId="0" borderId="25" xfId="0" applyNumberFormat="1" applyFont="1" applyBorder="1">
      <alignment vertical="center"/>
    </xf>
    <xf numFmtId="184" fontId="7" fillId="3" borderId="40" xfId="0" applyNumberFormat="1" applyFont="1" applyFill="1" applyBorder="1">
      <alignment vertical="center"/>
    </xf>
    <xf numFmtId="0" fontId="7" fillId="3" borderId="40" xfId="0" applyFont="1" applyFill="1" applyBorder="1">
      <alignment vertical="center"/>
    </xf>
    <xf numFmtId="0" fontId="30" fillId="0" borderId="0" xfId="0" applyFont="1" applyProtection="1">
      <alignment vertical="center"/>
    </xf>
    <xf numFmtId="0" fontId="13" fillId="7" borderId="91" xfId="3" applyFill="1" applyBorder="1" applyAlignment="1" applyProtection="1">
      <alignment vertical="center" wrapText="1"/>
    </xf>
    <xf numFmtId="0" fontId="3" fillId="7" borderId="91" xfId="3" applyFont="1" applyFill="1" applyBorder="1" applyAlignment="1" applyProtection="1">
      <alignment horizontal="center" vertical="center" wrapText="1"/>
    </xf>
    <xf numFmtId="0" fontId="5" fillId="8" borderId="43" xfId="3" applyFont="1" applyFill="1" applyBorder="1" applyAlignment="1" applyProtection="1">
      <alignment horizontal="center" vertical="center" wrapText="1"/>
    </xf>
    <xf numFmtId="0" fontId="5" fillId="8" borderId="44" xfId="3" applyFont="1" applyFill="1" applyBorder="1" applyAlignment="1" applyProtection="1">
      <alignment horizontal="center" vertical="center" wrapText="1"/>
    </xf>
    <xf numFmtId="0" fontId="5" fillId="8" borderId="17" xfId="3" applyFont="1" applyFill="1" applyBorder="1" applyAlignment="1" applyProtection="1">
      <alignment horizontal="center" vertical="center" wrapText="1"/>
    </xf>
    <xf numFmtId="0" fontId="5" fillId="8" borderId="47" xfId="3" applyFont="1" applyFill="1" applyBorder="1" applyAlignment="1" applyProtection="1">
      <alignment horizontal="center" vertical="center" wrapText="1"/>
    </xf>
    <xf numFmtId="0" fontId="3" fillId="9" borderId="46" xfId="3" applyFont="1" applyFill="1" applyBorder="1" applyAlignment="1" applyProtection="1">
      <alignment horizontal="center" vertical="center" wrapText="1"/>
    </xf>
    <xf numFmtId="0" fontId="3" fillId="9" borderId="92" xfId="3" applyFont="1" applyFill="1" applyBorder="1" applyAlignment="1" applyProtection="1">
      <alignment horizontal="center" vertical="center" wrapText="1"/>
    </xf>
    <xf numFmtId="0" fontId="3" fillId="9" borderId="78" xfId="3" applyFont="1" applyFill="1" applyBorder="1" applyAlignment="1" applyProtection="1">
      <alignment horizontal="center" vertical="center" wrapText="1"/>
    </xf>
    <xf numFmtId="0" fontId="5" fillId="8" borderId="57" xfId="3" applyFont="1" applyFill="1" applyBorder="1" applyAlignment="1" applyProtection="1">
      <alignment horizontal="center" vertical="center" wrapText="1"/>
    </xf>
    <xf numFmtId="0" fontId="5" fillId="8" borderId="33" xfId="3" applyFont="1" applyFill="1" applyBorder="1" applyAlignment="1" applyProtection="1">
      <alignment horizontal="center" vertical="center" wrapText="1"/>
    </xf>
    <xf numFmtId="184" fontId="3" fillId="9" borderId="18" xfId="3" applyNumberFormat="1" applyFont="1" applyFill="1" applyBorder="1" applyAlignment="1" applyProtection="1">
      <alignment horizontal="center" vertical="center" wrapText="1"/>
    </xf>
    <xf numFmtId="184" fontId="3" fillId="9" borderId="25" xfId="3" applyNumberFormat="1" applyFont="1" applyFill="1" applyBorder="1" applyAlignment="1" applyProtection="1">
      <alignment horizontal="center" vertical="center" wrapText="1"/>
    </xf>
    <xf numFmtId="184" fontId="3" fillId="9" borderId="39" xfId="3" applyNumberFormat="1" applyFont="1" applyFill="1" applyBorder="1" applyAlignment="1" applyProtection="1">
      <alignment horizontal="center" vertical="center" wrapText="1"/>
    </xf>
    <xf numFmtId="0" fontId="5" fillId="8" borderId="56" xfId="3" applyFont="1" applyFill="1" applyBorder="1" applyAlignment="1" applyProtection="1">
      <alignment horizontal="center" vertical="center" wrapText="1"/>
    </xf>
    <xf numFmtId="0" fontId="26" fillId="0" borderId="22" xfId="3" applyFont="1" applyBorder="1" applyAlignment="1" applyProtection="1">
      <alignment horizontal="center" vertical="center" shrinkToFit="1"/>
    </xf>
    <xf numFmtId="0" fontId="26" fillId="0" borderId="17" xfId="3" applyFont="1" applyBorder="1" applyAlignment="1" applyProtection="1">
      <alignment horizontal="center" vertical="center" shrinkToFit="1"/>
    </xf>
    <xf numFmtId="0" fontId="26" fillId="0" borderId="23" xfId="3" applyFont="1" applyBorder="1" applyAlignment="1" applyProtection="1">
      <alignment horizontal="center" vertical="center" shrinkToFit="1"/>
    </xf>
    <xf numFmtId="0" fontId="26" fillId="0" borderId="36" xfId="3" applyFont="1" applyBorder="1" applyAlignment="1" applyProtection="1">
      <alignment horizontal="center" vertical="center" shrinkToFit="1"/>
    </xf>
    <xf numFmtId="0" fontId="3" fillId="0" borderId="81" xfId="3" applyFont="1" applyBorder="1" applyAlignment="1" applyProtection="1">
      <alignment horizontal="center" vertical="center" wrapText="1"/>
    </xf>
    <xf numFmtId="0" fontId="3" fillId="0" borderId="44" xfId="3" applyFont="1" applyBorder="1" applyAlignment="1" applyProtection="1">
      <alignment horizontal="center" vertical="center" wrapText="1"/>
    </xf>
    <xf numFmtId="0" fontId="3" fillId="0" borderId="58" xfId="3" applyFont="1" applyBorder="1" applyAlignment="1" applyProtection="1">
      <alignment horizontal="center" vertical="center" wrapText="1"/>
    </xf>
    <xf numFmtId="176" fontId="3" fillId="0" borderId="56" xfId="3" applyNumberFormat="1" applyFont="1" applyBorder="1" applyAlignment="1" applyProtection="1">
      <alignment horizontal="center" vertical="center" wrapText="1"/>
    </xf>
    <xf numFmtId="176" fontId="3" fillId="0" borderId="58" xfId="3" applyNumberFormat="1" applyFont="1" applyBorder="1" applyAlignment="1" applyProtection="1">
      <alignment horizontal="center" vertical="center" wrapText="1"/>
    </xf>
    <xf numFmtId="49" fontId="26" fillId="0" borderId="36" xfId="3" applyNumberFormat="1" applyFont="1" applyBorder="1" applyAlignment="1" applyProtection="1">
      <alignment horizontal="center" vertical="center" shrinkToFit="1"/>
    </xf>
    <xf numFmtId="49" fontId="26" fillId="0" borderId="23" xfId="3" applyNumberFormat="1" applyFont="1" applyBorder="1" applyAlignment="1" applyProtection="1">
      <alignment horizontal="center" vertical="center" shrinkToFit="1"/>
    </xf>
    <xf numFmtId="176" fontId="3" fillId="0" borderId="36" xfId="3" applyNumberFormat="1" applyFont="1" applyBorder="1" applyAlignment="1" applyProtection="1">
      <alignment horizontal="center" vertical="center" wrapText="1"/>
    </xf>
    <xf numFmtId="176" fontId="3" fillId="0" borderId="23" xfId="3" applyNumberFormat="1" applyFont="1" applyBorder="1" applyAlignment="1" applyProtection="1">
      <alignment horizontal="center" vertical="center" wrapText="1"/>
    </xf>
    <xf numFmtId="49" fontId="26" fillId="0" borderId="22" xfId="3" applyNumberFormat="1" applyFont="1" applyBorder="1" applyAlignment="1" applyProtection="1">
      <alignment horizontal="center" vertical="center" shrinkToFit="1"/>
    </xf>
    <xf numFmtId="49" fontId="26" fillId="0" borderId="17" xfId="3" applyNumberFormat="1" applyFont="1" applyBorder="1" applyAlignment="1" applyProtection="1">
      <alignment horizontal="center" vertical="center" shrinkToFit="1"/>
    </xf>
    <xf numFmtId="0" fontId="31" fillId="0" borderId="17" xfId="0" applyFont="1" applyBorder="1">
      <alignment vertical="center"/>
    </xf>
    <xf numFmtId="0" fontId="0" fillId="0" borderId="17" xfId="0" applyFont="1" applyBorder="1">
      <alignment vertical="center"/>
    </xf>
    <xf numFmtId="0" fontId="31" fillId="0" borderId="0" xfId="0" applyFont="1">
      <alignment vertical="center"/>
    </xf>
    <xf numFmtId="0" fontId="1" fillId="0" borderId="17" xfId="0" applyFont="1" applyBorder="1">
      <alignment vertical="center"/>
    </xf>
    <xf numFmtId="49" fontId="20" fillId="0" borderId="0" xfId="0" applyNumberFormat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5" fillId="0" borderId="45" xfId="0" applyFont="1" applyBorder="1" applyProtection="1">
      <alignment vertical="center"/>
      <protection locked="0"/>
    </xf>
    <xf numFmtId="0" fontId="6" fillId="0" borderId="98" xfId="0" applyFont="1" applyBorder="1" applyProtection="1">
      <alignment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44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84" xfId="0" applyFont="1" applyBorder="1" applyProtection="1">
      <alignment vertical="center"/>
      <protection locked="0"/>
    </xf>
    <xf numFmtId="0" fontId="31" fillId="0" borderId="0" xfId="0" applyFont="1" applyProtection="1">
      <alignment vertical="center"/>
    </xf>
    <xf numFmtId="0" fontId="6" fillId="0" borderId="27" xfId="0" applyFont="1" applyBorder="1" applyProtection="1">
      <alignment vertical="center"/>
      <protection locked="0"/>
    </xf>
    <xf numFmtId="0" fontId="14" fillId="3" borderId="93" xfId="0" applyFont="1" applyFill="1" applyBorder="1" applyAlignment="1" applyProtection="1">
      <alignment horizontal="center" vertical="center"/>
    </xf>
    <xf numFmtId="0" fontId="0" fillId="0" borderId="85" xfId="0" applyBorder="1" applyAlignment="1">
      <alignment horizontal="center" vertical="center"/>
    </xf>
    <xf numFmtId="0" fontId="3" fillId="7" borderId="43" xfId="3" applyFont="1" applyFill="1" applyBorder="1" applyAlignment="1" applyProtection="1">
      <alignment horizontal="center" vertical="center" wrapText="1"/>
    </xf>
    <xf numFmtId="0" fontId="3" fillId="7" borderId="44" xfId="3" applyFont="1" applyFill="1" applyBorder="1" applyAlignment="1" applyProtection="1">
      <alignment horizontal="center" vertical="center" wrapText="1"/>
    </xf>
    <xf numFmtId="0" fontId="3" fillId="9" borderId="92" xfId="3" applyFont="1" applyFill="1" applyBorder="1" applyAlignment="1" applyProtection="1">
      <alignment horizontal="center" vertical="center" wrapText="1"/>
    </xf>
    <xf numFmtId="0" fontId="3" fillId="9" borderId="25" xfId="3" applyFont="1" applyFill="1" applyBorder="1" applyAlignment="1" applyProtection="1">
      <alignment horizontal="center" vertical="center" wrapText="1"/>
    </xf>
    <xf numFmtId="0" fontId="3" fillId="9" borderId="94" xfId="3" applyFont="1" applyFill="1" applyBorder="1" applyAlignment="1" applyProtection="1">
      <alignment horizontal="center" vertical="center" wrapText="1"/>
    </xf>
    <xf numFmtId="0" fontId="3" fillId="9" borderId="24" xfId="3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14" fillId="3" borderId="95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7" fillId="9" borderId="63" xfId="0" applyFont="1" applyFill="1" applyBorder="1" applyAlignment="1">
      <alignment horizontal="center" vertical="center" wrapText="1"/>
    </xf>
    <xf numFmtId="0" fontId="7" fillId="9" borderId="99" xfId="0" applyFont="1" applyFill="1" applyBorder="1" applyAlignment="1">
      <alignment horizontal="center" vertical="center" wrapText="1"/>
    </xf>
    <xf numFmtId="0" fontId="7" fillId="4" borderId="59" xfId="0" applyFont="1" applyFill="1" applyBorder="1" applyAlignment="1">
      <alignment horizontal="center" vertical="center"/>
    </xf>
    <xf numFmtId="0" fontId="7" fillId="4" borderId="62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100" xfId="0" applyFont="1" applyFill="1" applyBorder="1" applyAlignment="1">
      <alignment horizontal="center" vertical="center"/>
    </xf>
    <xf numFmtId="0" fontId="7" fillId="4" borderId="9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7" borderId="59" xfId="0" applyFont="1" applyFill="1" applyBorder="1" applyAlignment="1">
      <alignment horizontal="center" vertical="center"/>
    </xf>
    <xf numFmtId="0" fontId="7" fillId="7" borderId="101" xfId="0" applyFont="1" applyFill="1" applyBorder="1" applyAlignment="1">
      <alignment horizontal="center" vertical="center"/>
    </xf>
    <xf numFmtId="0" fontId="7" fillId="7" borderId="6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98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45" xfId="0" applyFont="1" applyFill="1" applyBorder="1" applyAlignment="1">
      <alignment horizontal="center" vertical="center"/>
    </xf>
    <xf numFmtId="0" fontId="6" fillId="7" borderId="97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 shrinkToFit="1"/>
    </xf>
    <xf numFmtId="0" fontId="7" fillId="0" borderId="51" xfId="0" applyFont="1" applyFill="1" applyBorder="1" applyAlignment="1">
      <alignment horizontal="center" vertical="center" shrinkToFit="1"/>
    </xf>
    <xf numFmtId="0" fontId="7" fillId="0" borderId="52" xfId="0" applyFont="1" applyFill="1" applyBorder="1" applyAlignment="1">
      <alignment horizontal="center" vertical="center" shrinkToFit="1"/>
    </xf>
    <xf numFmtId="0" fontId="17" fillId="0" borderId="50" xfId="0" applyFont="1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14" fillId="0" borderId="60" xfId="0" applyFont="1" applyFill="1" applyBorder="1" applyAlignment="1">
      <alignment horizontal="center" vertical="center" wrapText="1"/>
    </xf>
    <xf numFmtId="0" fontId="14" fillId="0" borderId="102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/>
    </xf>
    <xf numFmtId="0" fontId="14" fillId="3" borderId="59" xfId="0" applyFont="1" applyFill="1" applyBorder="1" applyAlignment="1">
      <alignment horizontal="center" vertical="center" shrinkToFit="1"/>
    </xf>
    <xf numFmtId="0" fontId="14" fillId="3" borderId="61" xfId="0" applyFont="1" applyFill="1" applyBorder="1" applyAlignment="1">
      <alignment horizontal="center" vertical="center" shrinkToFit="1"/>
    </xf>
    <xf numFmtId="0" fontId="7" fillId="3" borderId="55" xfId="0" applyFont="1" applyFill="1" applyBorder="1" applyAlignment="1">
      <alignment horizontal="center" vertical="center"/>
    </xf>
    <xf numFmtId="176" fontId="11" fillId="0" borderId="67" xfId="0" applyNumberFormat="1" applyFont="1" applyBorder="1" applyAlignment="1">
      <alignment horizontal="right" vertical="center" shrinkToFit="1"/>
    </xf>
    <xf numFmtId="176" fontId="0" fillId="0" borderId="4" xfId="0" applyNumberFormat="1" applyBorder="1" applyAlignment="1">
      <alignment horizontal="right" vertical="center" shrinkToFi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103" xfId="0" applyFont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 wrapText="1"/>
    </xf>
    <xf numFmtId="0" fontId="7" fillId="6" borderId="80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14" fontId="1" fillId="0" borderId="32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8" fillId="0" borderId="50" xfId="0" applyFont="1" applyBorder="1" applyAlignment="1">
      <alignment horizontal="left" vertical="center" wrapText="1"/>
    </xf>
    <xf numFmtId="177" fontId="6" fillId="4" borderId="104" xfId="0" applyNumberFormat="1" applyFont="1" applyFill="1" applyBorder="1" applyAlignment="1">
      <alignment horizontal="center" vertical="center"/>
    </xf>
    <xf numFmtId="177" fontId="6" fillId="4" borderId="105" xfId="0" applyNumberFormat="1" applyFont="1" applyFill="1" applyBorder="1" applyAlignment="1">
      <alignment horizontal="center" vertical="center"/>
    </xf>
    <xf numFmtId="177" fontId="6" fillId="4" borderId="106" xfId="0" applyNumberFormat="1" applyFont="1" applyFill="1" applyBorder="1" applyAlignment="1">
      <alignment horizontal="center" vertical="center"/>
    </xf>
    <xf numFmtId="0" fontId="7" fillId="9" borderId="67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48" xfId="0" applyFont="1" applyFill="1" applyBorder="1" applyAlignment="1">
      <alignment horizontal="center" vertical="center" wrapText="1"/>
    </xf>
    <xf numFmtId="185" fontId="6" fillId="0" borderId="94" xfId="0" applyNumberFormat="1" applyFont="1" applyBorder="1" applyAlignment="1">
      <alignment vertical="center"/>
    </xf>
    <xf numFmtId="185" fontId="6" fillId="0" borderId="81" xfId="0" applyNumberFormat="1" applyFont="1" applyBorder="1" applyAlignment="1">
      <alignment vertical="center"/>
    </xf>
    <xf numFmtId="185" fontId="6" fillId="0" borderId="46" xfId="0" applyNumberFormat="1" applyFont="1" applyBorder="1" applyAlignment="1">
      <alignment vertical="center"/>
    </xf>
    <xf numFmtId="185" fontId="6" fillId="0" borderId="44" xfId="0" applyNumberFormat="1" applyFont="1" applyBorder="1" applyAlignment="1">
      <alignment vertical="center"/>
    </xf>
    <xf numFmtId="184" fontId="6" fillId="0" borderId="92" xfId="0" applyNumberFormat="1" applyFont="1" applyBorder="1" applyAlignment="1">
      <alignment vertical="center"/>
    </xf>
    <xf numFmtId="184" fontId="6" fillId="0" borderId="23" xfId="0" applyNumberFormat="1" applyFont="1" applyBorder="1" applyAlignment="1">
      <alignment vertical="center"/>
    </xf>
    <xf numFmtId="184" fontId="7" fillId="3" borderId="37" xfId="0" applyNumberFormat="1" applyFont="1" applyFill="1" applyBorder="1" applyAlignment="1">
      <alignment vertical="center"/>
    </xf>
    <xf numFmtId="185" fontId="6" fillId="0" borderId="22" xfId="0" applyNumberFormat="1" applyFont="1" applyBorder="1" applyAlignment="1">
      <alignment vertical="center"/>
    </xf>
    <xf numFmtId="185" fontId="6" fillId="0" borderId="17" xfId="0" applyNumberFormat="1" applyFont="1" applyBorder="1" applyAlignment="1">
      <alignment vertical="center"/>
    </xf>
    <xf numFmtId="184" fontId="7" fillId="3" borderId="52" xfId="0" applyNumberFormat="1" applyFont="1" applyFill="1" applyBorder="1" applyAlignment="1">
      <alignment vertical="center"/>
    </xf>
    <xf numFmtId="0" fontId="6" fillId="0" borderId="94" xfId="0" applyFont="1" applyBorder="1" applyAlignment="1">
      <alignment horizontal="right" vertical="center"/>
    </xf>
    <xf numFmtId="0" fontId="6" fillId="0" borderId="81" xfId="0" applyFont="1" applyBorder="1" applyAlignment="1">
      <alignment horizontal="right" vertical="center"/>
    </xf>
    <xf numFmtId="0" fontId="6" fillId="0" borderId="107" xfId="0" applyFont="1" applyBorder="1" applyAlignment="1">
      <alignment horizontal="right" vertical="center"/>
    </xf>
    <xf numFmtId="0" fontId="14" fillId="5" borderId="108" xfId="0" applyFont="1" applyFill="1" applyBorder="1" applyAlignment="1">
      <alignment horizontal="center" vertical="center"/>
    </xf>
    <xf numFmtId="0" fontId="14" fillId="5" borderId="55" xfId="0" applyFont="1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14" fillId="10" borderId="110" xfId="0" applyFont="1" applyFill="1" applyBorder="1" applyAlignment="1">
      <alignment horizontal="center" vertical="center"/>
    </xf>
    <xf numFmtId="0" fontId="14" fillId="10" borderId="42" xfId="0" applyFont="1" applyFill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83" fontId="6" fillId="0" borderId="46" xfId="0" applyNumberFormat="1" applyFont="1" applyBorder="1" applyAlignment="1">
      <alignment horizontal="center" vertical="center"/>
    </xf>
    <xf numFmtId="183" fontId="6" fillId="0" borderId="44" xfId="0" applyNumberFormat="1" applyFont="1" applyBorder="1" applyAlignment="1">
      <alignment horizontal="center" vertical="center"/>
    </xf>
    <xf numFmtId="183" fontId="6" fillId="0" borderId="17" xfId="0" applyNumberFormat="1" applyFont="1" applyBorder="1" applyAlignment="1">
      <alignment horizontal="center" vertical="center"/>
    </xf>
    <xf numFmtId="183" fontId="6" fillId="0" borderId="43" xfId="0" applyNumberFormat="1" applyFont="1" applyBorder="1" applyAlignment="1">
      <alignment horizontal="center" vertical="center"/>
    </xf>
    <xf numFmtId="0" fontId="7" fillId="9" borderId="47" xfId="0" applyFont="1" applyFill="1" applyBorder="1" applyAlignment="1">
      <alignment horizontal="center" vertical="center" wrapText="1"/>
    </xf>
    <xf numFmtId="0" fontId="7" fillId="9" borderId="33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7" borderId="98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14" fillId="11" borderId="67" xfId="0" applyFont="1" applyFill="1" applyBorder="1" applyAlignment="1">
      <alignment horizontal="center" vertical="center"/>
    </xf>
    <xf numFmtId="0" fontId="7" fillId="11" borderId="40" xfId="0" applyFont="1" applyFill="1" applyBorder="1" applyAlignment="1">
      <alignment horizontal="center" vertical="center" wrapText="1"/>
    </xf>
  </cellXfs>
  <cellStyles count="42">
    <cellStyle name="RSOStyle" xfId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標準" xfId="0" builtinId="0"/>
    <cellStyle name="標準_2.測定データ貼付け用シート" xfId="2"/>
    <cellStyle name="標準_コピー ～ 標品のORAC-1.xpt (0004)" xfId="3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(0-90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5340080"/>
        <c:axId val="-1057878752"/>
      </c:scatterChart>
      <c:valAx>
        <c:axId val="-104534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57878752"/>
        <c:crosses val="autoZero"/>
        <c:crossBetween val="midCat"/>
      </c:valAx>
      <c:valAx>
        <c:axId val="-1057878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4534008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7274788194"/>
          <c:y val="0.119266589317792"/>
          <c:w val="0.851188002267013"/>
          <c:h val="0.7706456540534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2'!$N$7:$N$52</c:f>
              <c:numCache>
                <c:formatCode>0.000_ </c:formatCode>
                <c:ptCount val="46"/>
                <c:pt idx="0">
                  <c:v>1.0</c:v>
                </c:pt>
                <c:pt idx="1">
                  <c:v>0.990855862368079</c:v>
                </c:pt>
                <c:pt idx="2">
                  <c:v>0.992012433135752</c:v>
                </c:pt>
                <c:pt idx="3">
                  <c:v>0.991289576405956</c:v>
                </c:pt>
                <c:pt idx="4">
                  <c:v>0.989627005927425</c:v>
                </c:pt>
                <c:pt idx="5">
                  <c:v>0.991687147607344</c:v>
                </c:pt>
                <c:pt idx="6">
                  <c:v>0.990783576695099</c:v>
                </c:pt>
                <c:pt idx="7">
                  <c:v>0.99056671967616</c:v>
                </c:pt>
                <c:pt idx="8">
                  <c:v>0.987277721555588</c:v>
                </c:pt>
                <c:pt idx="9">
                  <c:v>0.988289720977302</c:v>
                </c:pt>
                <c:pt idx="10">
                  <c:v>0.986410293479832</c:v>
                </c:pt>
                <c:pt idx="11">
                  <c:v>0.983482723724158</c:v>
                </c:pt>
                <c:pt idx="12">
                  <c:v>0.976651727627584</c:v>
                </c:pt>
                <c:pt idx="13">
                  <c:v>0.953411883764638</c:v>
                </c:pt>
                <c:pt idx="14">
                  <c:v>0.823478386583779</c:v>
                </c:pt>
                <c:pt idx="15">
                  <c:v>0.589092091947376</c:v>
                </c:pt>
                <c:pt idx="16">
                  <c:v>0.373825357814081</c:v>
                </c:pt>
                <c:pt idx="17">
                  <c:v>0.212809021251988</c:v>
                </c:pt>
                <c:pt idx="18">
                  <c:v>0.113090935376608</c:v>
                </c:pt>
                <c:pt idx="19">
                  <c:v>0.0618042503975712</c:v>
                </c:pt>
                <c:pt idx="20">
                  <c:v>0.0405522625415643</c:v>
                </c:pt>
                <c:pt idx="21">
                  <c:v>0.0329984097151944</c:v>
                </c:pt>
                <c:pt idx="22">
                  <c:v>0.0307936966893162</c:v>
                </c:pt>
                <c:pt idx="23">
                  <c:v>0.0299262686135608</c:v>
                </c:pt>
                <c:pt idx="24">
                  <c:v>0.0296371259216423</c:v>
                </c:pt>
                <c:pt idx="25">
                  <c:v>0.0292034118837646</c:v>
                </c:pt>
                <c:pt idx="26">
                  <c:v>0.0293118403932341</c:v>
                </c:pt>
                <c:pt idx="27">
                  <c:v>0.0294564117391933</c:v>
                </c:pt>
                <c:pt idx="28">
                  <c:v>0.0292756975567442</c:v>
                </c:pt>
                <c:pt idx="29">
                  <c:v>0.0289865548648258</c:v>
                </c:pt>
                <c:pt idx="30">
                  <c:v>0.0291672690472748</c:v>
                </c:pt>
                <c:pt idx="31">
                  <c:v>0.0290949833742952</c:v>
                </c:pt>
                <c:pt idx="32">
                  <c:v>0.029131126210785</c:v>
                </c:pt>
                <c:pt idx="33">
                  <c:v>0.0290588405378054</c:v>
                </c:pt>
                <c:pt idx="34">
                  <c:v>0.028950412028336</c:v>
                </c:pt>
                <c:pt idx="35">
                  <c:v>0.029131126210785</c:v>
                </c:pt>
                <c:pt idx="36">
                  <c:v>0.0289142691918462</c:v>
                </c:pt>
                <c:pt idx="37">
                  <c:v>0.0289865548648258</c:v>
                </c:pt>
                <c:pt idx="38">
                  <c:v>0.0289142691918462</c:v>
                </c:pt>
                <c:pt idx="39">
                  <c:v>0.0290949833742952</c:v>
                </c:pt>
                <c:pt idx="40">
                  <c:v>0.0288058406823767</c:v>
                </c:pt>
                <c:pt idx="41">
                  <c:v>0.0290949833742952</c:v>
                </c:pt>
                <c:pt idx="42">
                  <c:v>0.0289142691918462</c:v>
                </c:pt>
                <c:pt idx="43">
                  <c:v>0.0288781263553564</c:v>
                </c:pt>
                <c:pt idx="44">
                  <c:v>0.0289865548648258</c:v>
                </c:pt>
                <c:pt idx="45">
                  <c:v>0.0288419835188666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2'!$O$7:$O$52</c:f>
              <c:numCache>
                <c:formatCode>0.000_ </c:formatCode>
                <c:ptCount val="46"/>
                <c:pt idx="0">
                  <c:v>1.0</c:v>
                </c:pt>
                <c:pt idx="1">
                  <c:v>0.987950932713943</c:v>
                </c:pt>
                <c:pt idx="2">
                  <c:v>0.989511504681716</c:v>
                </c:pt>
                <c:pt idx="3">
                  <c:v>0.986571822602889</c:v>
                </c:pt>
                <c:pt idx="4">
                  <c:v>0.98965667416709</c:v>
                </c:pt>
                <c:pt idx="5">
                  <c:v>0.989402627567685</c:v>
                </c:pt>
                <c:pt idx="6">
                  <c:v>0.986971038687668</c:v>
                </c:pt>
                <c:pt idx="7">
                  <c:v>0.985737098061987</c:v>
                </c:pt>
                <c:pt idx="8">
                  <c:v>0.985918559918705</c:v>
                </c:pt>
                <c:pt idx="9">
                  <c:v>0.985301589605865</c:v>
                </c:pt>
                <c:pt idx="10">
                  <c:v>0.983958771866154</c:v>
                </c:pt>
                <c:pt idx="11">
                  <c:v>0.979712564418959</c:v>
                </c:pt>
                <c:pt idx="12">
                  <c:v>0.970131378384264</c:v>
                </c:pt>
                <c:pt idx="13">
                  <c:v>0.944291209987661</c:v>
                </c:pt>
                <c:pt idx="14">
                  <c:v>0.781229585541119</c:v>
                </c:pt>
                <c:pt idx="15">
                  <c:v>0.539486100021775</c:v>
                </c:pt>
                <c:pt idx="16">
                  <c:v>0.330841257167743</c:v>
                </c:pt>
                <c:pt idx="17">
                  <c:v>0.183457937141613</c:v>
                </c:pt>
                <c:pt idx="18">
                  <c:v>0.0959570298323292</c:v>
                </c:pt>
                <c:pt idx="19">
                  <c:v>0.0543659722726283</c:v>
                </c:pt>
                <c:pt idx="20">
                  <c:v>0.0380344051680337</c:v>
                </c:pt>
                <c:pt idx="21">
                  <c:v>0.0329534731799376</c:v>
                </c:pt>
                <c:pt idx="22">
                  <c:v>0.031247731726791</c:v>
                </c:pt>
                <c:pt idx="23">
                  <c:v>0.0306307614139508</c:v>
                </c:pt>
                <c:pt idx="24">
                  <c:v>0.0303041300718589</c:v>
                </c:pt>
                <c:pt idx="25">
                  <c:v>0.0300500834724541</c:v>
                </c:pt>
                <c:pt idx="26">
                  <c:v>0.0299049139870799</c:v>
                </c:pt>
                <c:pt idx="27">
                  <c:v>0.029977498729767</c:v>
                </c:pt>
                <c:pt idx="28">
                  <c:v>0.029977498729767</c:v>
                </c:pt>
                <c:pt idx="29">
                  <c:v>0.0299412063584235</c:v>
                </c:pt>
                <c:pt idx="30">
                  <c:v>0.0299049139870799</c:v>
                </c:pt>
                <c:pt idx="31">
                  <c:v>0.0298686216157364</c:v>
                </c:pt>
                <c:pt idx="32">
                  <c:v>0.0296508673876751</c:v>
                </c:pt>
                <c:pt idx="33">
                  <c:v>0.0298323292443928</c:v>
                </c:pt>
                <c:pt idx="34">
                  <c:v>0.0297597445017057</c:v>
                </c:pt>
                <c:pt idx="35">
                  <c:v>0.029578282644988</c:v>
                </c:pt>
                <c:pt idx="36">
                  <c:v>0.0296871597590186</c:v>
                </c:pt>
                <c:pt idx="37">
                  <c:v>0.0298323292443928</c:v>
                </c:pt>
                <c:pt idx="38">
                  <c:v>0.0296508673876751</c:v>
                </c:pt>
                <c:pt idx="39">
                  <c:v>0.0296871597590186</c:v>
                </c:pt>
                <c:pt idx="40">
                  <c:v>0.0297597445017057</c:v>
                </c:pt>
                <c:pt idx="41">
                  <c:v>0.0297234521303622</c:v>
                </c:pt>
                <c:pt idx="42">
                  <c:v>0.0296145750163316</c:v>
                </c:pt>
                <c:pt idx="43">
                  <c:v>0.0295056979023009</c:v>
                </c:pt>
                <c:pt idx="44">
                  <c:v>0.0295419902736445</c:v>
                </c:pt>
                <c:pt idx="45">
                  <c:v>0.0297234521303622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2'!$P$7:$P$52</c:f>
              <c:numCache>
                <c:formatCode>0.000_ </c:formatCode>
                <c:ptCount val="46"/>
                <c:pt idx="0">
                  <c:v>1.0</c:v>
                </c:pt>
                <c:pt idx="1">
                  <c:v>0.983222585263776</c:v>
                </c:pt>
                <c:pt idx="2">
                  <c:v>0.986269686846066</c:v>
                </c:pt>
                <c:pt idx="3">
                  <c:v>0.984470795550497</c:v>
                </c:pt>
                <c:pt idx="4">
                  <c:v>0.986526671316862</c:v>
                </c:pt>
                <c:pt idx="5">
                  <c:v>0.984948052424832</c:v>
                </c:pt>
                <c:pt idx="6">
                  <c:v>0.983663130070854</c:v>
                </c:pt>
                <c:pt idx="7">
                  <c:v>0.981570542237233</c:v>
                </c:pt>
                <c:pt idx="8">
                  <c:v>0.983149161129263</c:v>
                </c:pt>
                <c:pt idx="9">
                  <c:v>0.982525055985903</c:v>
                </c:pt>
                <c:pt idx="10">
                  <c:v>0.978670288923969</c:v>
                </c:pt>
                <c:pt idx="11">
                  <c:v>0.976284004552296</c:v>
                </c:pt>
                <c:pt idx="12">
                  <c:v>0.967069275670913</c:v>
                </c:pt>
                <c:pt idx="13">
                  <c:v>0.94933734718602</c:v>
                </c:pt>
                <c:pt idx="14">
                  <c:v>0.834024743933331</c:v>
                </c:pt>
                <c:pt idx="15">
                  <c:v>0.615844928227908</c:v>
                </c:pt>
                <c:pt idx="16">
                  <c:v>0.407430522412717</c:v>
                </c:pt>
                <c:pt idx="17">
                  <c:v>0.245126473071699</c:v>
                </c:pt>
                <c:pt idx="18">
                  <c:v>0.134916847167664</c:v>
                </c:pt>
                <c:pt idx="19">
                  <c:v>0.0740115275891185</c:v>
                </c:pt>
                <c:pt idx="20">
                  <c:v>0.045963508205147</c:v>
                </c:pt>
                <c:pt idx="21">
                  <c:v>0.0353904328352729</c:v>
                </c:pt>
                <c:pt idx="22">
                  <c:v>0.0319762105804178</c:v>
                </c:pt>
                <c:pt idx="23">
                  <c:v>0.0307280002936965</c:v>
                </c:pt>
                <c:pt idx="24">
                  <c:v>0.0300671830830794</c:v>
                </c:pt>
                <c:pt idx="25">
                  <c:v>0.0298836227467969</c:v>
                </c:pt>
                <c:pt idx="26">
                  <c:v>0.0297367744777708</c:v>
                </c:pt>
                <c:pt idx="27">
                  <c:v>0.0296633503432578</c:v>
                </c:pt>
                <c:pt idx="28">
                  <c:v>0.0295899262087448</c:v>
                </c:pt>
                <c:pt idx="29">
                  <c:v>0.0294797900069753</c:v>
                </c:pt>
                <c:pt idx="30">
                  <c:v>0.0295899262087448</c:v>
                </c:pt>
                <c:pt idx="31">
                  <c:v>0.0294797900069753</c:v>
                </c:pt>
                <c:pt idx="32">
                  <c:v>0.0295532141414883</c:v>
                </c:pt>
                <c:pt idx="33">
                  <c:v>0.0293329417379493</c:v>
                </c:pt>
                <c:pt idx="34">
                  <c:v>0.0294063658724623</c:v>
                </c:pt>
                <c:pt idx="35">
                  <c:v>0.0291860934689232</c:v>
                </c:pt>
                <c:pt idx="36">
                  <c:v>0.0293696538052058</c:v>
                </c:pt>
                <c:pt idx="37">
                  <c:v>0.0292962296706928</c:v>
                </c:pt>
                <c:pt idx="38">
                  <c:v>0.0293329417379493</c:v>
                </c:pt>
                <c:pt idx="39">
                  <c:v>0.0292595176034362</c:v>
                </c:pt>
                <c:pt idx="40">
                  <c:v>0.0292962296706928</c:v>
                </c:pt>
                <c:pt idx="41">
                  <c:v>0.0293329417379493</c:v>
                </c:pt>
                <c:pt idx="42">
                  <c:v>0.0292595176034362</c:v>
                </c:pt>
                <c:pt idx="43">
                  <c:v>0.0290759572671537</c:v>
                </c:pt>
                <c:pt idx="44">
                  <c:v>0.0290392451998972</c:v>
                </c:pt>
                <c:pt idx="45">
                  <c:v>0.0292228055361797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2'!$Q$7:$Q$52</c:f>
              <c:numCache>
                <c:formatCode>0.000_ </c:formatCode>
                <c:ptCount val="46"/>
                <c:pt idx="0">
                  <c:v>1.0</c:v>
                </c:pt>
                <c:pt idx="1">
                  <c:v>0.984663023679417</c:v>
                </c:pt>
                <c:pt idx="2">
                  <c:v>0.984845173041894</c:v>
                </c:pt>
                <c:pt idx="3">
                  <c:v>0.985027322404372</c:v>
                </c:pt>
                <c:pt idx="4">
                  <c:v>0.984007285974499</c:v>
                </c:pt>
                <c:pt idx="5">
                  <c:v>0.984189435336976</c:v>
                </c:pt>
                <c:pt idx="6">
                  <c:v>0.98327868852459</c:v>
                </c:pt>
                <c:pt idx="7">
                  <c:v>0.983642987249545</c:v>
                </c:pt>
                <c:pt idx="8">
                  <c:v>0.981020036429872</c:v>
                </c:pt>
                <c:pt idx="9">
                  <c:v>0.9808014571949</c:v>
                </c:pt>
                <c:pt idx="10">
                  <c:v>0.978979963570127</c:v>
                </c:pt>
                <c:pt idx="11">
                  <c:v>0.972495446265938</c:v>
                </c:pt>
                <c:pt idx="12">
                  <c:v>0.96327868852459</c:v>
                </c:pt>
                <c:pt idx="13">
                  <c:v>0.921748633879781</c:v>
                </c:pt>
                <c:pt idx="14">
                  <c:v>0.736575591985428</c:v>
                </c:pt>
                <c:pt idx="15">
                  <c:v>0.505100182149362</c:v>
                </c:pt>
                <c:pt idx="16">
                  <c:v>0.30976320582878</c:v>
                </c:pt>
                <c:pt idx="17">
                  <c:v>0.171876138433515</c:v>
                </c:pt>
                <c:pt idx="18">
                  <c:v>0.0916939890710382</c:v>
                </c:pt>
                <c:pt idx="19">
                  <c:v>0.0529326047358834</c:v>
                </c:pt>
                <c:pt idx="20">
                  <c:v>0.0382513661202186</c:v>
                </c:pt>
                <c:pt idx="21">
                  <c:v>0.0331147540983606</c:v>
                </c:pt>
                <c:pt idx="22">
                  <c:v>0.0314389799635701</c:v>
                </c:pt>
                <c:pt idx="23">
                  <c:v>0.0308925318761384</c:v>
                </c:pt>
                <c:pt idx="24">
                  <c:v>0.0306375227686703</c:v>
                </c:pt>
                <c:pt idx="25">
                  <c:v>0.030528233151184</c:v>
                </c:pt>
                <c:pt idx="26">
                  <c:v>0.0302003642987249</c:v>
                </c:pt>
                <c:pt idx="27">
                  <c:v>0.0300546448087432</c:v>
                </c:pt>
                <c:pt idx="28">
                  <c:v>0.0302003642987249</c:v>
                </c:pt>
                <c:pt idx="29">
                  <c:v>0.0299453551912568</c:v>
                </c:pt>
                <c:pt idx="30">
                  <c:v>0.029799635701275</c:v>
                </c:pt>
                <c:pt idx="31">
                  <c:v>0.0300546448087432</c:v>
                </c:pt>
                <c:pt idx="32">
                  <c:v>0.0297632058287796</c:v>
                </c:pt>
                <c:pt idx="33">
                  <c:v>0.0299817850637523</c:v>
                </c:pt>
                <c:pt idx="34">
                  <c:v>0.0299089253187614</c:v>
                </c:pt>
                <c:pt idx="35">
                  <c:v>0.0300910746812386</c:v>
                </c:pt>
                <c:pt idx="36">
                  <c:v>0.0296903460837887</c:v>
                </c:pt>
                <c:pt idx="37">
                  <c:v>0.0297632058287796</c:v>
                </c:pt>
                <c:pt idx="38">
                  <c:v>0.029799635701275</c:v>
                </c:pt>
                <c:pt idx="39">
                  <c:v>0.0300546448087432</c:v>
                </c:pt>
                <c:pt idx="40">
                  <c:v>0.0298360655737705</c:v>
                </c:pt>
                <c:pt idx="41">
                  <c:v>0.0297267759562841</c:v>
                </c:pt>
                <c:pt idx="42">
                  <c:v>0.0297267759562841</c:v>
                </c:pt>
                <c:pt idx="43">
                  <c:v>0.029799635701275</c:v>
                </c:pt>
                <c:pt idx="44">
                  <c:v>0.0296903460837887</c:v>
                </c:pt>
                <c:pt idx="45">
                  <c:v>0.0296903460837887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8949952"/>
        <c:axId val="-1058941312"/>
      </c:scatterChart>
      <c:valAx>
        <c:axId val="-1058949952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58941312"/>
        <c:crosses val="autoZero"/>
        <c:crossBetween val="midCat"/>
      </c:valAx>
      <c:valAx>
        <c:axId val="-105894131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5894995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2857661033525"/>
          <c:y val="0.11818142473336"/>
          <c:w val="0.857143455038682"/>
          <c:h val="0.772724700179665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4'!$B$6:$B$51</c:f>
              <c:numCache>
                <c:formatCode>0.0000_ </c:formatCode>
                <c:ptCount val="46"/>
                <c:pt idx="0">
                  <c:v>1.0</c:v>
                </c:pt>
                <c:pt idx="1">
                  <c:v>0.86953379567249</c:v>
                </c:pt>
                <c:pt idx="2">
                  <c:v>0.74074452547362</c:v>
                </c:pt>
                <c:pt idx="3">
                  <c:v>0.58141983754091</c:v>
                </c:pt>
                <c:pt idx="4">
                  <c:v>0.420304908279776</c:v>
                </c:pt>
                <c:pt idx="5">
                  <c:v>0.280743869268974</c:v>
                </c:pt>
                <c:pt idx="6">
                  <c:v>0.172395663387205</c:v>
                </c:pt>
                <c:pt idx="7">
                  <c:v>0.100099775650422</c:v>
                </c:pt>
                <c:pt idx="8">
                  <c:v>0.0603424004131043</c:v>
                </c:pt>
                <c:pt idx="9">
                  <c:v>0.0419756751387414</c:v>
                </c:pt>
                <c:pt idx="10">
                  <c:v>0.0348283265254023</c:v>
                </c:pt>
                <c:pt idx="11">
                  <c:v>0.0322861353359612</c:v>
                </c:pt>
                <c:pt idx="12">
                  <c:v>0.0313588122491238</c:v>
                </c:pt>
                <c:pt idx="13">
                  <c:v>0.0311411816315105</c:v>
                </c:pt>
                <c:pt idx="14">
                  <c:v>0.0309053204344383</c:v>
                </c:pt>
                <c:pt idx="15">
                  <c:v>0.0308407237547665</c:v>
                </c:pt>
                <c:pt idx="16">
                  <c:v>0.0307412571165214</c:v>
                </c:pt>
                <c:pt idx="17">
                  <c:v>0.0306596640801097</c:v>
                </c:pt>
                <c:pt idx="18">
                  <c:v>0.0305233457487432</c:v>
                </c:pt>
                <c:pt idx="19">
                  <c:v>0.030495386942559</c:v>
                </c:pt>
                <c:pt idx="20">
                  <c:v>0.0304596339799699</c:v>
                </c:pt>
                <c:pt idx="21">
                  <c:v>0.0303777013253534</c:v>
                </c:pt>
                <c:pt idx="22">
                  <c:v>0.0303323255165224</c:v>
                </c:pt>
                <c:pt idx="23">
                  <c:v>0.0300775596727136</c:v>
                </c:pt>
                <c:pt idx="24">
                  <c:v>0.0300048099521288</c:v>
                </c:pt>
                <c:pt idx="25">
                  <c:v>0.0297682892642903</c:v>
                </c:pt>
                <c:pt idx="26">
                  <c:v>0.0297230672552687</c:v>
                </c:pt>
                <c:pt idx="27">
                  <c:v>0.029695082751415</c:v>
                </c:pt>
                <c:pt idx="28">
                  <c:v>0.0296497087668125</c:v>
                </c:pt>
                <c:pt idx="29">
                  <c:v>0.0296138188844943</c:v>
                </c:pt>
                <c:pt idx="30">
                  <c:v>0.0296411934686922</c:v>
                </c:pt>
                <c:pt idx="31">
                  <c:v>0.0296593227954652</c:v>
                </c:pt>
                <c:pt idx="32">
                  <c:v>0.0295589666391839</c:v>
                </c:pt>
                <c:pt idx="33">
                  <c:v>0.0296496802862339</c:v>
                </c:pt>
                <c:pt idx="34">
                  <c:v>0.0295400392707908</c:v>
                </c:pt>
                <c:pt idx="35">
                  <c:v>0.0295496817800221</c:v>
                </c:pt>
                <c:pt idx="36">
                  <c:v>0.0294859616729999</c:v>
                </c:pt>
                <c:pt idx="37">
                  <c:v>0.0295409549658368</c:v>
                </c:pt>
                <c:pt idx="38">
                  <c:v>0.029495668329853</c:v>
                </c:pt>
                <c:pt idx="39">
                  <c:v>0.029513529658744</c:v>
                </c:pt>
                <c:pt idx="40">
                  <c:v>0.0294407403364224</c:v>
                </c:pt>
                <c:pt idx="41">
                  <c:v>0.0295046997676442</c:v>
                </c:pt>
                <c:pt idx="42">
                  <c:v>0.0293952079448728</c:v>
                </c:pt>
                <c:pt idx="43">
                  <c:v>0.0294310320484445</c:v>
                </c:pt>
                <c:pt idx="44">
                  <c:v>0.0294490722023702</c:v>
                </c:pt>
                <c:pt idx="45">
                  <c:v>0.0293224086531775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4'!$D$6:$D$51</c:f>
              <c:numCache>
                <c:formatCode>0.0000_ </c:formatCode>
                <c:ptCount val="46"/>
                <c:pt idx="0">
                  <c:v>1.0</c:v>
                </c:pt>
                <c:pt idx="1">
                  <c:v>0.985834617338525</c:v>
                </c:pt>
                <c:pt idx="2">
                  <c:v>0.986567417451035</c:v>
                </c:pt>
                <c:pt idx="3">
                  <c:v>0.986344381816469</c:v>
                </c:pt>
                <c:pt idx="4">
                  <c:v>0.985113058046428</c:v>
                </c:pt>
                <c:pt idx="5">
                  <c:v>0.983308923598733</c:v>
                </c:pt>
                <c:pt idx="6">
                  <c:v>0.978135496758925</c:v>
                </c:pt>
                <c:pt idx="7">
                  <c:v>0.970014226118704</c:v>
                </c:pt>
                <c:pt idx="8">
                  <c:v>0.943236855471251</c:v>
                </c:pt>
                <c:pt idx="9">
                  <c:v>0.803836303878678</c:v>
                </c:pt>
                <c:pt idx="10">
                  <c:v>0.587774366219231</c:v>
                </c:pt>
                <c:pt idx="11">
                  <c:v>0.385613230312672</c:v>
                </c:pt>
                <c:pt idx="12">
                  <c:v>0.228707176765158</c:v>
                </c:pt>
                <c:pt idx="13">
                  <c:v>0.125290482519854</c:v>
                </c:pt>
                <c:pt idx="14">
                  <c:v>0.0684359702738318</c:v>
                </c:pt>
                <c:pt idx="15">
                  <c:v>0.0435193895373835</c:v>
                </c:pt>
                <c:pt idx="16">
                  <c:v>0.0342238393441065</c:v>
                </c:pt>
                <c:pt idx="17">
                  <c:v>0.0312428889380363</c:v>
                </c:pt>
                <c:pt idx="18">
                  <c:v>0.0302550895411001</c:v>
                </c:pt>
                <c:pt idx="19">
                  <c:v>0.0298652832267583</c:v>
                </c:pt>
                <c:pt idx="20">
                  <c:v>0.029683879774651</c:v>
                </c:pt>
                <c:pt idx="21">
                  <c:v>0.0296475419139594</c:v>
                </c:pt>
                <c:pt idx="22">
                  <c:v>0.0296209369333488</c:v>
                </c:pt>
                <c:pt idx="23">
                  <c:v>0.0295578866639322</c:v>
                </c:pt>
                <c:pt idx="24">
                  <c:v>0.0294472453098741</c:v>
                </c:pt>
                <c:pt idx="25">
                  <c:v>0.0294753306449693</c:v>
                </c:pt>
                <c:pt idx="26">
                  <c:v>0.0294298725801987</c:v>
                </c:pt>
                <c:pt idx="27">
                  <c:v>0.0294030138255928</c:v>
                </c:pt>
                <c:pt idx="28">
                  <c:v>0.0293566173317867</c:v>
                </c:pt>
                <c:pt idx="29">
                  <c:v>0.0292854036653242</c:v>
                </c:pt>
                <c:pt idx="30">
                  <c:v>0.0292937545476868</c:v>
                </c:pt>
                <c:pt idx="31">
                  <c:v>0.0293117868615933</c:v>
                </c:pt>
                <c:pt idx="32">
                  <c:v>0.0292669392418876</c:v>
                </c:pt>
                <c:pt idx="33">
                  <c:v>0.0292479684205119</c:v>
                </c:pt>
                <c:pt idx="34">
                  <c:v>0.029220715314823</c:v>
                </c:pt>
                <c:pt idx="35">
                  <c:v>0.0291672058998627</c:v>
                </c:pt>
                <c:pt idx="36">
                  <c:v>0.029157967958568</c:v>
                </c:pt>
                <c:pt idx="37">
                  <c:v>0.0291036515418778</c:v>
                </c:pt>
                <c:pt idx="38">
                  <c:v>0.0291577256437255</c:v>
                </c:pt>
                <c:pt idx="39">
                  <c:v>0.0291482693775117</c:v>
                </c:pt>
                <c:pt idx="40">
                  <c:v>0.0291212757361777</c:v>
                </c:pt>
                <c:pt idx="41">
                  <c:v>0.0290584644006149</c:v>
                </c:pt>
                <c:pt idx="42">
                  <c:v>0.0290760532242723</c:v>
                </c:pt>
                <c:pt idx="43">
                  <c:v>0.0290491716297944</c:v>
                </c:pt>
                <c:pt idx="44">
                  <c:v>0.0290120392981436</c:v>
                </c:pt>
                <c:pt idx="45">
                  <c:v>0.0290044565874459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4'!$E$6:$E$51</c:f>
              <c:numCache>
                <c:formatCode>0.0000_ </c:formatCode>
                <c:ptCount val="46"/>
                <c:pt idx="0">
                  <c:v>1.0</c:v>
                </c:pt>
                <c:pt idx="1">
                  <c:v>0.986673101006304</c:v>
                </c:pt>
                <c:pt idx="2">
                  <c:v>0.988159699426357</c:v>
                </c:pt>
                <c:pt idx="3">
                  <c:v>0.986839879240929</c:v>
                </c:pt>
                <c:pt idx="4">
                  <c:v>0.987454409346469</c:v>
                </c:pt>
                <c:pt idx="5">
                  <c:v>0.987556815734209</c:v>
                </c:pt>
                <c:pt idx="6">
                  <c:v>0.986174108494553</c:v>
                </c:pt>
                <c:pt idx="7">
                  <c:v>0.985379336806231</c:v>
                </c:pt>
                <c:pt idx="8">
                  <c:v>0.984341369758357</c:v>
                </c:pt>
                <c:pt idx="9">
                  <c:v>0.984229455940992</c:v>
                </c:pt>
                <c:pt idx="10">
                  <c:v>0.982004829460021</c:v>
                </c:pt>
                <c:pt idx="11">
                  <c:v>0.977993684740338</c:v>
                </c:pt>
                <c:pt idx="12">
                  <c:v>0.969282767551838</c:v>
                </c:pt>
                <c:pt idx="13">
                  <c:v>0.942197268704525</c:v>
                </c:pt>
                <c:pt idx="14">
                  <c:v>0.793827077010914</c:v>
                </c:pt>
                <c:pt idx="15">
                  <c:v>0.562380825586606</c:v>
                </c:pt>
                <c:pt idx="16">
                  <c:v>0.35546508580583</c:v>
                </c:pt>
                <c:pt idx="17">
                  <c:v>0.203317392474704</c:v>
                </c:pt>
                <c:pt idx="18">
                  <c:v>0.10891470036191</c:v>
                </c:pt>
                <c:pt idx="19">
                  <c:v>0.0607785887488004</c:v>
                </c:pt>
                <c:pt idx="20">
                  <c:v>0.0407003855087409</c:v>
                </c:pt>
                <c:pt idx="21">
                  <c:v>0.0336142674571914</c:v>
                </c:pt>
                <c:pt idx="22">
                  <c:v>0.0313641547400238</c:v>
                </c:pt>
                <c:pt idx="23">
                  <c:v>0.0305443905493366</c:v>
                </c:pt>
                <c:pt idx="24">
                  <c:v>0.0301614904613127</c:v>
                </c:pt>
                <c:pt idx="25">
                  <c:v>0.0299163378135499</c:v>
                </c:pt>
                <c:pt idx="26">
                  <c:v>0.0297884732892024</c:v>
                </c:pt>
                <c:pt idx="27">
                  <c:v>0.0297879764052403</c:v>
                </c:pt>
                <c:pt idx="28">
                  <c:v>0.0297608716984952</c:v>
                </c:pt>
                <c:pt idx="29">
                  <c:v>0.0295882266053703</c:v>
                </c:pt>
                <c:pt idx="30">
                  <c:v>0.0296154362360936</c:v>
                </c:pt>
                <c:pt idx="31">
                  <c:v>0.0296245099514375</c:v>
                </c:pt>
                <c:pt idx="32">
                  <c:v>0.029524603392182</c:v>
                </c:pt>
                <c:pt idx="33">
                  <c:v>0.0295514741459749</c:v>
                </c:pt>
                <c:pt idx="34">
                  <c:v>0.0295063619303163</c:v>
                </c:pt>
                <c:pt idx="35">
                  <c:v>0.0294966442514837</c:v>
                </c:pt>
                <c:pt idx="36">
                  <c:v>0.0294153572099648</c:v>
                </c:pt>
                <c:pt idx="37">
                  <c:v>0.0294695799021727</c:v>
                </c:pt>
                <c:pt idx="38">
                  <c:v>0.0294244285046864</c:v>
                </c:pt>
                <c:pt idx="39">
                  <c:v>0.0295240763863733</c:v>
                </c:pt>
                <c:pt idx="40">
                  <c:v>0.0294244701071364</c:v>
                </c:pt>
                <c:pt idx="41">
                  <c:v>0.0294695382997227</c:v>
                </c:pt>
                <c:pt idx="42">
                  <c:v>0.0293787844419745</c:v>
                </c:pt>
                <c:pt idx="43">
                  <c:v>0.0293148543065215</c:v>
                </c:pt>
                <c:pt idx="44">
                  <c:v>0.029314534105539</c:v>
                </c:pt>
                <c:pt idx="45">
                  <c:v>0.0293696468172993</c:v>
                </c:pt>
              </c:numCache>
            </c:numRef>
          </c:yVal>
          <c:smooth val="0"/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4055696"/>
        <c:axId val="-1102908832"/>
      </c:scatterChart>
      <c:valAx>
        <c:axId val="-106405569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102908832"/>
        <c:crosses val="autoZero"/>
        <c:crossBetween val="midCat"/>
      </c:valAx>
      <c:valAx>
        <c:axId val="-1102908832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640556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2'!$V$7:$V$52</c:f>
              <c:numCache>
                <c:formatCode>0.000_ </c:formatCode>
                <c:ptCount val="46"/>
                <c:pt idx="0">
                  <c:v>1.0</c:v>
                </c:pt>
                <c:pt idx="1">
                  <c:v>0.982528189055802</c:v>
                </c:pt>
                <c:pt idx="2">
                  <c:v>0.979394070391585</c:v>
                </c:pt>
                <c:pt idx="3">
                  <c:v>0.98123131236716</c:v>
                </c:pt>
                <c:pt idx="4">
                  <c:v>0.981087214957311</c:v>
                </c:pt>
                <c:pt idx="5">
                  <c:v>0.977772974530783</c:v>
                </c:pt>
                <c:pt idx="6">
                  <c:v>0.972189199899132</c:v>
                </c:pt>
                <c:pt idx="7">
                  <c:v>0.964263842357434</c:v>
                </c:pt>
                <c:pt idx="8">
                  <c:v>0.95752728844699</c:v>
                </c:pt>
                <c:pt idx="9">
                  <c:v>0.944882740732735</c:v>
                </c:pt>
                <c:pt idx="10">
                  <c:v>0.924709103353867</c:v>
                </c:pt>
                <c:pt idx="11">
                  <c:v>0.896502035375914</c:v>
                </c:pt>
                <c:pt idx="12">
                  <c:v>0.855506322273857</c:v>
                </c:pt>
                <c:pt idx="13">
                  <c:v>0.799488454195036</c:v>
                </c:pt>
                <c:pt idx="14">
                  <c:v>0.726791310926186</c:v>
                </c:pt>
                <c:pt idx="15">
                  <c:v>0.642926618394034</c:v>
                </c:pt>
                <c:pt idx="16">
                  <c:v>0.549443423754458</c:v>
                </c:pt>
                <c:pt idx="17">
                  <c:v>0.453762743614684</c:v>
                </c:pt>
                <c:pt idx="18">
                  <c:v>0.356749162433805</c:v>
                </c:pt>
                <c:pt idx="19">
                  <c:v>0.26503116106488</c:v>
                </c:pt>
                <c:pt idx="20">
                  <c:v>0.186678194459455</c:v>
                </c:pt>
                <c:pt idx="21">
                  <c:v>0.123815699412803</c:v>
                </c:pt>
                <c:pt idx="22">
                  <c:v>0.0800821355236139</c:v>
                </c:pt>
                <c:pt idx="23">
                  <c:v>0.0535682121113873</c:v>
                </c:pt>
                <c:pt idx="24">
                  <c:v>0.0396267877084909</c:v>
                </c:pt>
                <c:pt idx="25">
                  <c:v>0.0332144529702079</c:v>
                </c:pt>
                <c:pt idx="26">
                  <c:v>0.0308008213552361</c:v>
                </c:pt>
                <c:pt idx="27">
                  <c:v>0.0296840664289059</c:v>
                </c:pt>
                <c:pt idx="28">
                  <c:v>0.029287798551821</c:v>
                </c:pt>
                <c:pt idx="29">
                  <c:v>0.029143701141972</c:v>
                </c:pt>
                <c:pt idx="30">
                  <c:v>0.0289996037321229</c:v>
                </c:pt>
                <c:pt idx="31">
                  <c:v>0.0289275550271984</c:v>
                </c:pt>
                <c:pt idx="32">
                  <c:v>0.0289996037321229</c:v>
                </c:pt>
                <c:pt idx="33">
                  <c:v>0.0288555063222739</c:v>
                </c:pt>
                <c:pt idx="34">
                  <c:v>0.0287114089124248</c:v>
                </c:pt>
                <c:pt idx="35">
                  <c:v>0.0287114089124248</c:v>
                </c:pt>
                <c:pt idx="36">
                  <c:v>0.0287834576173493</c:v>
                </c:pt>
                <c:pt idx="37">
                  <c:v>0.0287474332648871</c:v>
                </c:pt>
                <c:pt idx="38">
                  <c:v>0.0286753845599625</c:v>
                </c:pt>
                <c:pt idx="39">
                  <c:v>0.028603335855038</c:v>
                </c:pt>
                <c:pt idx="40">
                  <c:v>0.0285673115025757</c:v>
                </c:pt>
                <c:pt idx="41">
                  <c:v>0.0286393602075003</c:v>
                </c:pt>
                <c:pt idx="42">
                  <c:v>0.0284952627976512</c:v>
                </c:pt>
                <c:pt idx="43">
                  <c:v>0.0285312871501135</c:v>
                </c:pt>
                <c:pt idx="44">
                  <c:v>0.0284232140927267</c:v>
                </c:pt>
                <c:pt idx="45">
                  <c:v>0.0285673115025757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2'!$W$7:$W$52</c:f>
              <c:numCache>
                <c:formatCode>0.000_ </c:formatCode>
                <c:ptCount val="46"/>
                <c:pt idx="0">
                  <c:v>1.0</c:v>
                </c:pt>
                <c:pt idx="1">
                  <c:v>0.98034299832861</c:v>
                </c:pt>
                <c:pt idx="2">
                  <c:v>0.982559407019839</c:v>
                </c:pt>
                <c:pt idx="3">
                  <c:v>0.981360366252453</c:v>
                </c:pt>
                <c:pt idx="4">
                  <c:v>0.979216626698641</c:v>
                </c:pt>
                <c:pt idx="5">
                  <c:v>0.976128188358404</c:v>
                </c:pt>
                <c:pt idx="6">
                  <c:v>0.967989244967662</c:v>
                </c:pt>
                <c:pt idx="7">
                  <c:v>0.96366543129133</c:v>
                </c:pt>
                <c:pt idx="8">
                  <c:v>0.952292711285517</c:v>
                </c:pt>
                <c:pt idx="9">
                  <c:v>0.935506140542112</c:v>
                </c:pt>
                <c:pt idx="10">
                  <c:v>0.909526923915413</c:v>
                </c:pt>
                <c:pt idx="11">
                  <c:v>0.875626771310225</c:v>
                </c:pt>
                <c:pt idx="12">
                  <c:v>0.826357096141269</c:v>
                </c:pt>
                <c:pt idx="13">
                  <c:v>0.758375118087348</c:v>
                </c:pt>
                <c:pt idx="14">
                  <c:v>0.676985684179929</c:v>
                </c:pt>
                <c:pt idx="15">
                  <c:v>0.585131894484412</c:v>
                </c:pt>
                <c:pt idx="16">
                  <c:v>0.489426640505777</c:v>
                </c:pt>
                <c:pt idx="17">
                  <c:v>0.38994259138144</c:v>
                </c:pt>
                <c:pt idx="18">
                  <c:v>0.294273671971514</c:v>
                </c:pt>
                <c:pt idx="19">
                  <c:v>0.208923770074849</c:v>
                </c:pt>
                <c:pt idx="20">
                  <c:v>0.139561078409999</c:v>
                </c:pt>
                <c:pt idx="21">
                  <c:v>0.0902550686723348</c:v>
                </c:pt>
                <c:pt idx="22">
                  <c:v>0.0593343507012572</c:v>
                </c:pt>
                <c:pt idx="23">
                  <c:v>0.0426204490952692</c:v>
                </c:pt>
                <c:pt idx="24">
                  <c:v>0.0346631785480706</c:v>
                </c:pt>
                <c:pt idx="25">
                  <c:v>0.0315020710704164</c:v>
                </c:pt>
                <c:pt idx="26">
                  <c:v>0.0304847031465736</c:v>
                </c:pt>
                <c:pt idx="27">
                  <c:v>0.0300850228907783</c:v>
                </c:pt>
                <c:pt idx="28">
                  <c:v>0.0296490080662742</c:v>
                </c:pt>
                <c:pt idx="29">
                  <c:v>0.0295400043601482</c:v>
                </c:pt>
                <c:pt idx="30">
                  <c:v>0.0295036697914396</c:v>
                </c:pt>
                <c:pt idx="31">
                  <c:v>0.0294673352227309</c:v>
                </c:pt>
                <c:pt idx="32">
                  <c:v>0.0294673352227309</c:v>
                </c:pt>
                <c:pt idx="33">
                  <c:v>0.0293946660853136</c:v>
                </c:pt>
                <c:pt idx="34">
                  <c:v>0.0294310006540222</c:v>
                </c:pt>
                <c:pt idx="35">
                  <c:v>0.0292856623791876</c:v>
                </c:pt>
                <c:pt idx="36">
                  <c:v>0.0295400043601482</c:v>
                </c:pt>
                <c:pt idx="37">
                  <c:v>0.0291766586730615</c:v>
                </c:pt>
                <c:pt idx="38">
                  <c:v>0.0291766586730615</c:v>
                </c:pt>
                <c:pt idx="39">
                  <c:v>0.0293219969478962</c:v>
                </c:pt>
                <c:pt idx="40">
                  <c:v>0.0294310006540222</c:v>
                </c:pt>
                <c:pt idx="41">
                  <c:v>0.0292129932417702</c:v>
                </c:pt>
                <c:pt idx="42">
                  <c:v>0.0292493278104789</c:v>
                </c:pt>
                <c:pt idx="43">
                  <c:v>0.0292129932417702</c:v>
                </c:pt>
                <c:pt idx="44">
                  <c:v>0.0293583315166049</c:v>
                </c:pt>
                <c:pt idx="45">
                  <c:v>0.0291403241043529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2'!$X$7:$X$52</c:f>
              <c:numCache>
                <c:formatCode>0.000_ </c:formatCode>
                <c:ptCount val="46"/>
                <c:pt idx="0">
                  <c:v>1.0</c:v>
                </c:pt>
                <c:pt idx="1">
                  <c:v>0.980228852838934</c:v>
                </c:pt>
                <c:pt idx="2">
                  <c:v>0.974507531865585</c:v>
                </c:pt>
                <c:pt idx="3">
                  <c:v>0.96704808806489</c:v>
                </c:pt>
                <c:pt idx="4">
                  <c:v>0.956003765932793</c:v>
                </c:pt>
                <c:pt idx="5">
                  <c:v>0.937862108922364</c:v>
                </c:pt>
                <c:pt idx="6">
                  <c:v>0.907698435689455</c:v>
                </c:pt>
                <c:pt idx="7">
                  <c:v>0.864498841251448</c:v>
                </c:pt>
                <c:pt idx="8">
                  <c:v>0.798920915411356</c:v>
                </c:pt>
                <c:pt idx="9">
                  <c:v>0.708393684820394</c:v>
                </c:pt>
                <c:pt idx="10">
                  <c:v>0.596031286210892</c:v>
                </c:pt>
                <c:pt idx="11">
                  <c:v>0.475014484356894</c:v>
                </c:pt>
                <c:pt idx="12">
                  <c:v>0.357329084588644</c:v>
                </c:pt>
                <c:pt idx="13">
                  <c:v>0.250362108922364</c:v>
                </c:pt>
                <c:pt idx="14">
                  <c:v>0.16356460023175</c:v>
                </c:pt>
                <c:pt idx="15">
                  <c:v>0.101426709154114</c:v>
                </c:pt>
                <c:pt idx="16">
                  <c:v>0.0633690614136732</c:v>
                </c:pt>
                <c:pt idx="17">
                  <c:v>0.0435617033603708</c:v>
                </c:pt>
                <c:pt idx="18">
                  <c:v>0.0351245654692932</c:v>
                </c:pt>
                <c:pt idx="19">
                  <c:v>0.031720741599073</c:v>
                </c:pt>
                <c:pt idx="20">
                  <c:v>0.0305982039397451</c:v>
                </c:pt>
                <c:pt idx="21">
                  <c:v>0.0300912514484357</c:v>
                </c:pt>
                <c:pt idx="22">
                  <c:v>0.0298739860950174</c:v>
                </c:pt>
                <c:pt idx="23">
                  <c:v>0.029837775202781</c:v>
                </c:pt>
                <c:pt idx="24">
                  <c:v>0.0295842989571263</c:v>
                </c:pt>
                <c:pt idx="25">
                  <c:v>0.0296929316338355</c:v>
                </c:pt>
                <c:pt idx="26">
                  <c:v>0.0295118771726535</c:v>
                </c:pt>
                <c:pt idx="27">
                  <c:v>0.0294756662804171</c:v>
                </c:pt>
                <c:pt idx="28">
                  <c:v>0.0295480880648899</c:v>
                </c:pt>
                <c:pt idx="29">
                  <c:v>0.0294756662804171</c:v>
                </c:pt>
                <c:pt idx="30">
                  <c:v>0.0292946118192352</c:v>
                </c:pt>
                <c:pt idx="31">
                  <c:v>0.0294032444959444</c:v>
                </c:pt>
                <c:pt idx="32">
                  <c:v>0.029367033603708</c:v>
                </c:pt>
                <c:pt idx="33">
                  <c:v>0.0292584009269988</c:v>
                </c:pt>
                <c:pt idx="34">
                  <c:v>0.0292946118192352</c:v>
                </c:pt>
                <c:pt idx="35">
                  <c:v>0.0291497682502897</c:v>
                </c:pt>
                <c:pt idx="36">
                  <c:v>0.0292221900347624</c:v>
                </c:pt>
                <c:pt idx="37">
                  <c:v>0.0293308227114716</c:v>
                </c:pt>
                <c:pt idx="38">
                  <c:v>0.0291497682502897</c:v>
                </c:pt>
                <c:pt idx="39">
                  <c:v>0.0291135573580533</c:v>
                </c:pt>
                <c:pt idx="40">
                  <c:v>0.0292946118192352</c:v>
                </c:pt>
                <c:pt idx="41">
                  <c:v>0.0290411355735805</c:v>
                </c:pt>
                <c:pt idx="42">
                  <c:v>0.0292584009269988</c:v>
                </c:pt>
                <c:pt idx="43">
                  <c:v>0.0290049246813441</c:v>
                </c:pt>
                <c:pt idx="44">
                  <c:v>0.0290049246813441</c:v>
                </c:pt>
                <c:pt idx="45">
                  <c:v>0.0293308227114716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2'!$Y$7:$Y$52</c:f>
              <c:numCache>
                <c:formatCode>0.000_ </c:formatCode>
                <c:ptCount val="46"/>
                <c:pt idx="0">
                  <c:v>1.0</c:v>
                </c:pt>
                <c:pt idx="1">
                  <c:v>0.975011925292628</c:v>
                </c:pt>
                <c:pt idx="2">
                  <c:v>0.97225993468609</c:v>
                </c:pt>
                <c:pt idx="3">
                  <c:v>0.965471691189961</c:v>
                </c:pt>
                <c:pt idx="4">
                  <c:v>0.948299269805159</c:v>
                </c:pt>
                <c:pt idx="5">
                  <c:v>0.929328881224085</c:v>
                </c:pt>
                <c:pt idx="6">
                  <c:v>0.893993321836128</c:v>
                </c:pt>
                <c:pt idx="7">
                  <c:v>0.843760319964774</c:v>
                </c:pt>
                <c:pt idx="8">
                  <c:v>0.766374344108905</c:v>
                </c:pt>
                <c:pt idx="9">
                  <c:v>0.664697464499321</c:v>
                </c:pt>
                <c:pt idx="10">
                  <c:v>0.544637287638058</c:v>
                </c:pt>
                <c:pt idx="11">
                  <c:v>0.422155359043041</c:v>
                </c:pt>
                <c:pt idx="12">
                  <c:v>0.305470957325799</c:v>
                </c:pt>
                <c:pt idx="13">
                  <c:v>0.205371885663964</c:v>
                </c:pt>
                <c:pt idx="14">
                  <c:v>0.129306865299233</c:v>
                </c:pt>
                <c:pt idx="15">
                  <c:v>0.0788170109712692</c:v>
                </c:pt>
                <c:pt idx="16">
                  <c:v>0.0513337981139691</c:v>
                </c:pt>
                <c:pt idx="17">
                  <c:v>0.0387113345319781</c:v>
                </c:pt>
                <c:pt idx="18">
                  <c:v>0.0335008989835981</c:v>
                </c:pt>
                <c:pt idx="19">
                  <c:v>0.0314827725388031</c:v>
                </c:pt>
                <c:pt idx="20">
                  <c:v>0.031079147249844</c:v>
                </c:pt>
                <c:pt idx="21">
                  <c:v>0.030675521960885</c:v>
                </c:pt>
                <c:pt idx="22">
                  <c:v>0.0306021355447107</c:v>
                </c:pt>
                <c:pt idx="23">
                  <c:v>0.0304920559204491</c:v>
                </c:pt>
                <c:pt idx="24">
                  <c:v>0.0303452830881004</c:v>
                </c:pt>
                <c:pt idx="25">
                  <c:v>0.0303819762961876</c:v>
                </c:pt>
                <c:pt idx="26">
                  <c:v>0.030271896671926</c:v>
                </c:pt>
                <c:pt idx="27">
                  <c:v>0.0301618170476645</c:v>
                </c:pt>
                <c:pt idx="28">
                  <c:v>0.0301618170476645</c:v>
                </c:pt>
                <c:pt idx="29">
                  <c:v>0.0300884306314901</c:v>
                </c:pt>
                <c:pt idx="30">
                  <c:v>0.0302352034638388</c:v>
                </c:pt>
                <c:pt idx="31">
                  <c:v>0.0301985102557517</c:v>
                </c:pt>
                <c:pt idx="32">
                  <c:v>0.0301251238395773</c:v>
                </c:pt>
                <c:pt idx="33">
                  <c:v>0.0301251238395773</c:v>
                </c:pt>
                <c:pt idx="34">
                  <c:v>0.0299783510072286</c:v>
                </c:pt>
                <c:pt idx="35">
                  <c:v>0.0299416577991414</c:v>
                </c:pt>
                <c:pt idx="36">
                  <c:v>0.0301251238395773</c:v>
                </c:pt>
                <c:pt idx="37">
                  <c:v>0.0300150442153157</c:v>
                </c:pt>
                <c:pt idx="38">
                  <c:v>0.0300517374234029</c:v>
                </c:pt>
                <c:pt idx="39">
                  <c:v>0.0300884306314901</c:v>
                </c:pt>
                <c:pt idx="40">
                  <c:v>0.0300150442153157</c:v>
                </c:pt>
                <c:pt idx="41">
                  <c:v>0.0299049645910542</c:v>
                </c:pt>
                <c:pt idx="42">
                  <c:v>0.0299416577991414</c:v>
                </c:pt>
                <c:pt idx="43">
                  <c:v>0.0299416577991414</c:v>
                </c:pt>
                <c:pt idx="44">
                  <c:v>0.0300884306314901</c:v>
                </c:pt>
                <c:pt idx="45">
                  <c:v>0.029868271382967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5331920"/>
        <c:axId val="-1057864976"/>
      </c:scatterChart>
      <c:valAx>
        <c:axId val="-1045331920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57864976"/>
        <c:crosses val="autoZero"/>
        <c:crossBetween val="midCat"/>
      </c:valAx>
      <c:valAx>
        <c:axId val="-105786497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4533192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3808948061067"/>
          <c:w val="0.852069775000903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2'!$Z$7:$Z$52</c:f>
              <c:numCache>
                <c:formatCode>0.000_ </c:formatCode>
                <c:ptCount val="46"/>
                <c:pt idx="0">
                  <c:v>1.0</c:v>
                </c:pt>
                <c:pt idx="1">
                  <c:v>0.983998555174282</c:v>
                </c:pt>
                <c:pt idx="2">
                  <c:v>0.980097525735958</c:v>
                </c:pt>
                <c:pt idx="3">
                  <c:v>0.97229546685931</c:v>
                </c:pt>
                <c:pt idx="4">
                  <c:v>0.957811089037385</c:v>
                </c:pt>
                <c:pt idx="5">
                  <c:v>0.935777496839444</c:v>
                </c:pt>
                <c:pt idx="6">
                  <c:v>0.911612786707603</c:v>
                </c:pt>
                <c:pt idx="7">
                  <c:v>0.883872132923966</c:v>
                </c:pt>
                <c:pt idx="8">
                  <c:v>0.848871229907892</c:v>
                </c:pt>
                <c:pt idx="9">
                  <c:v>0.808163265306122</c:v>
                </c:pt>
                <c:pt idx="10">
                  <c:v>0.76734693877551</c:v>
                </c:pt>
                <c:pt idx="11">
                  <c:v>0.719450966227199</c:v>
                </c:pt>
                <c:pt idx="12">
                  <c:v>0.672096803323099</c:v>
                </c:pt>
                <c:pt idx="13">
                  <c:v>0.622539281199205</c:v>
                </c:pt>
                <c:pt idx="14">
                  <c:v>0.571898139786888</c:v>
                </c:pt>
                <c:pt idx="15">
                  <c:v>0.519270363012462</c:v>
                </c:pt>
                <c:pt idx="16">
                  <c:v>0.472096803323099</c:v>
                </c:pt>
                <c:pt idx="17">
                  <c:v>0.423695141773524</c:v>
                </c:pt>
                <c:pt idx="18">
                  <c:v>0.378435976160376</c:v>
                </c:pt>
                <c:pt idx="19">
                  <c:v>0.335741376196496</c:v>
                </c:pt>
                <c:pt idx="20">
                  <c:v>0.29597254831136</c:v>
                </c:pt>
                <c:pt idx="21">
                  <c:v>0.261152248510023</c:v>
                </c:pt>
                <c:pt idx="22">
                  <c:v>0.228752031786166</c:v>
                </c:pt>
                <c:pt idx="23">
                  <c:v>0.199638793570526</c:v>
                </c:pt>
                <c:pt idx="24">
                  <c:v>0.173234603575944</c:v>
                </c:pt>
                <c:pt idx="25">
                  <c:v>0.150767563662633</c:v>
                </c:pt>
                <c:pt idx="26">
                  <c:v>0.131262416471013</c:v>
                </c:pt>
                <c:pt idx="27">
                  <c:v>0.114213472999819</c:v>
                </c:pt>
                <c:pt idx="28">
                  <c:v>0.099801336463789</c:v>
                </c:pt>
                <c:pt idx="29">
                  <c:v>0.0875564385046054</c:v>
                </c:pt>
                <c:pt idx="30">
                  <c:v>0.0769730901210042</c:v>
                </c:pt>
                <c:pt idx="31">
                  <c:v>0.06826801517067</c:v>
                </c:pt>
                <c:pt idx="32">
                  <c:v>0.0609716452952862</c:v>
                </c:pt>
                <c:pt idx="33">
                  <c:v>0.0549756185660105</c:v>
                </c:pt>
                <c:pt idx="34">
                  <c:v>0.0500270904822106</c:v>
                </c:pt>
                <c:pt idx="35">
                  <c:v>0.045837095900307</c:v>
                </c:pt>
                <c:pt idx="36">
                  <c:v>0.0426584793209319</c:v>
                </c:pt>
                <c:pt idx="37">
                  <c:v>0.0399133104569261</c:v>
                </c:pt>
                <c:pt idx="38">
                  <c:v>0.0377460718800795</c:v>
                </c:pt>
                <c:pt idx="39">
                  <c:v>0.0359039190897598</c:v>
                </c:pt>
                <c:pt idx="40">
                  <c:v>0.0345313346577569</c:v>
                </c:pt>
                <c:pt idx="41">
                  <c:v>0.0333754740834387</c:v>
                </c:pt>
                <c:pt idx="42">
                  <c:v>0.0325808199385949</c:v>
                </c:pt>
                <c:pt idx="43">
                  <c:v>0.0318945277225935</c:v>
                </c:pt>
                <c:pt idx="44">
                  <c:v>0.0313888387213292</c:v>
                </c:pt>
                <c:pt idx="45">
                  <c:v>0.0309915116489073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2'!$AA$7:$AA$52</c:f>
              <c:numCache>
                <c:formatCode>0.000_ </c:formatCode>
                <c:ptCount val="46"/>
                <c:pt idx="0">
                  <c:v>1.0</c:v>
                </c:pt>
                <c:pt idx="1">
                  <c:v>0.976712029692162</c:v>
                </c:pt>
                <c:pt idx="2">
                  <c:v>0.973764645950076</c:v>
                </c:pt>
                <c:pt idx="3">
                  <c:v>0.961574848992068</c:v>
                </c:pt>
                <c:pt idx="4">
                  <c:v>0.944836620333309</c:v>
                </c:pt>
                <c:pt idx="5">
                  <c:v>0.922312786551197</c:v>
                </c:pt>
                <c:pt idx="6">
                  <c:v>0.895677170511607</c:v>
                </c:pt>
                <c:pt idx="7">
                  <c:v>0.863328724255877</c:v>
                </c:pt>
                <c:pt idx="8">
                  <c:v>0.825886034495306</c:v>
                </c:pt>
                <c:pt idx="9">
                  <c:v>0.78294883924023</c:v>
                </c:pt>
                <c:pt idx="10">
                  <c:v>0.738701695655338</c:v>
                </c:pt>
                <c:pt idx="11">
                  <c:v>0.69259879193654</c:v>
                </c:pt>
                <c:pt idx="12">
                  <c:v>0.642493268321083</c:v>
                </c:pt>
                <c:pt idx="13">
                  <c:v>0.58962229823157</c:v>
                </c:pt>
                <c:pt idx="14">
                  <c:v>0.537697401935812</c:v>
                </c:pt>
                <c:pt idx="15">
                  <c:v>0.488428789753293</c:v>
                </c:pt>
                <c:pt idx="16">
                  <c:v>0.439414889746016</c:v>
                </c:pt>
                <c:pt idx="17">
                  <c:v>0.391638163161342</c:v>
                </c:pt>
                <c:pt idx="18">
                  <c:v>0.34720908230842</c:v>
                </c:pt>
                <c:pt idx="19">
                  <c:v>0.306527909176916</c:v>
                </c:pt>
                <c:pt idx="20">
                  <c:v>0.269667418674041</c:v>
                </c:pt>
                <c:pt idx="21">
                  <c:v>0.235790699366858</c:v>
                </c:pt>
                <c:pt idx="22">
                  <c:v>0.204788588894549</c:v>
                </c:pt>
                <c:pt idx="23">
                  <c:v>0.177825485772506</c:v>
                </c:pt>
                <c:pt idx="24">
                  <c:v>0.154683065279092</c:v>
                </c:pt>
                <c:pt idx="25">
                  <c:v>0.134014991630886</c:v>
                </c:pt>
                <c:pt idx="26">
                  <c:v>0.116185139363947</c:v>
                </c:pt>
                <c:pt idx="27">
                  <c:v>0.101666545375155</c:v>
                </c:pt>
                <c:pt idx="28">
                  <c:v>0.0884578997161778</c:v>
                </c:pt>
                <c:pt idx="29">
                  <c:v>0.0777599883560148</c:v>
                </c:pt>
                <c:pt idx="30">
                  <c:v>0.0688450622225456</c:v>
                </c:pt>
                <c:pt idx="31">
                  <c:v>0.0613492467797103</c:v>
                </c:pt>
                <c:pt idx="32">
                  <c:v>0.0550178298522669</c:v>
                </c:pt>
                <c:pt idx="33">
                  <c:v>0.0501055236154574</c:v>
                </c:pt>
                <c:pt idx="34">
                  <c:v>0.0461392911724037</c:v>
                </c:pt>
                <c:pt idx="35">
                  <c:v>0.0424641583581981</c:v>
                </c:pt>
                <c:pt idx="36">
                  <c:v>0.0399170366057783</c:v>
                </c:pt>
                <c:pt idx="37">
                  <c:v>0.0377337893894185</c:v>
                </c:pt>
                <c:pt idx="38">
                  <c:v>0.0358780292555127</c:v>
                </c:pt>
                <c:pt idx="39">
                  <c:v>0.0346408558329088</c:v>
                </c:pt>
                <c:pt idx="40">
                  <c:v>0.0337311694927589</c:v>
                </c:pt>
                <c:pt idx="41">
                  <c:v>0.032785095699003</c:v>
                </c:pt>
                <c:pt idx="42">
                  <c:v>0.032093734080489</c:v>
                </c:pt>
                <c:pt idx="43">
                  <c:v>0.0314751473691871</c:v>
                </c:pt>
                <c:pt idx="44">
                  <c:v>0.0311840477403391</c:v>
                </c:pt>
                <c:pt idx="45">
                  <c:v>0.0309293355650971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2'!$AB$7:$AB$52</c:f>
              <c:numCache>
                <c:formatCode>0.000_ </c:formatCode>
                <c:ptCount val="46"/>
                <c:pt idx="0">
                  <c:v>1.0</c:v>
                </c:pt>
                <c:pt idx="1">
                  <c:v>0.974810263823636</c:v>
                </c:pt>
                <c:pt idx="2">
                  <c:v>0.959016985905313</c:v>
                </c:pt>
                <c:pt idx="3">
                  <c:v>0.930502349114565</c:v>
                </c:pt>
                <c:pt idx="4">
                  <c:v>0.888651969642212</c:v>
                </c:pt>
                <c:pt idx="5">
                  <c:v>0.841886519696422</c:v>
                </c:pt>
                <c:pt idx="6">
                  <c:v>0.781387784604264</c:v>
                </c:pt>
                <c:pt idx="7">
                  <c:v>0.712143115287315</c:v>
                </c:pt>
                <c:pt idx="8">
                  <c:v>0.637549692808095</c:v>
                </c:pt>
                <c:pt idx="9">
                  <c:v>0.562631008312252</c:v>
                </c:pt>
                <c:pt idx="10">
                  <c:v>0.486049873509216</c:v>
                </c:pt>
                <c:pt idx="11">
                  <c:v>0.413408023129743</c:v>
                </c:pt>
                <c:pt idx="12">
                  <c:v>0.3455728225515</c:v>
                </c:pt>
                <c:pt idx="13">
                  <c:v>0.283230936031803</c:v>
                </c:pt>
                <c:pt idx="14">
                  <c:v>0.231044452475605</c:v>
                </c:pt>
                <c:pt idx="15">
                  <c:v>0.185146367907481</c:v>
                </c:pt>
                <c:pt idx="16">
                  <c:v>0.147741235995663</c:v>
                </c:pt>
                <c:pt idx="17">
                  <c:v>0.117383447777376</c:v>
                </c:pt>
                <c:pt idx="18">
                  <c:v>0.0940007228044814</c:v>
                </c:pt>
                <c:pt idx="19">
                  <c:v>0.0762197325623419</c:v>
                </c:pt>
                <c:pt idx="20">
                  <c:v>0.0623780267437658</c:v>
                </c:pt>
                <c:pt idx="21">
                  <c:v>0.0524394651246838</c:v>
                </c:pt>
                <c:pt idx="22">
                  <c:v>0.0450668594145284</c:v>
                </c:pt>
                <c:pt idx="23">
                  <c:v>0.0398265269244669</c:v>
                </c:pt>
                <c:pt idx="24">
                  <c:v>0.0363932056378749</c:v>
                </c:pt>
                <c:pt idx="25">
                  <c:v>0.034080231297434</c:v>
                </c:pt>
                <c:pt idx="26">
                  <c:v>0.0325262016624503</c:v>
                </c:pt>
                <c:pt idx="27">
                  <c:v>0.0312612938200217</c:v>
                </c:pt>
                <c:pt idx="28">
                  <c:v>0.0307191904589808</c:v>
                </c:pt>
                <c:pt idx="29">
                  <c:v>0.0301048066498012</c:v>
                </c:pt>
                <c:pt idx="30">
                  <c:v>0.0299241055294543</c:v>
                </c:pt>
                <c:pt idx="31">
                  <c:v>0.0295988435128298</c:v>
                </c:pt>
                <c:pt idx="32">
                  <c:v>0.0296349837368992</c:v>
                </c:pt>
                <c:pt idx="33">
                  <c:v>0.0296349837368992</c:v>
                </c:pt>
                <c:pt idx="34">
                  <c:v>0.0295627032887604</c:v>
                </c:pt>
                <c:pt idx="35">
                  <c:v>0.0293097217202747</c:v>
                </c:pt>
                <c:pt idx="36">
                  <c:v>0.0291651608239971</c:v>
                </c:pt>
                <c:pt idx="37">
                  <c:v>0.029345861944344</c:v>
                </c:pt>
                <c:pt idx="38">
                  <c:v>0.0292735814962053</c:v>
                </c:pt>
                <c:pt idx="39">
                  <c:v>0.0292013010480665</c:v>
                </c:pt>
                <c:pt idx="40">
                  <c:v>0.0290928803758583</c:v>
                </c:pt>
                <c:pt idx="41">
                  <c:v>0.0291651608239971</c:v>
                </c:pt>
                <c:pt idx="42">
                  <c:v>0.0292735814962053</c:v>
                </c:pt>
                <c:pt idx="43">
                  <c:v>0.0290928803758583</c:v>
                </c:pt>
                <c:pt idx="44">
                  <c:v>0.0290567401517889</c:v>
                </c:pt>
                <c:pt idx="45">
                  <c:v>0.0292374412721359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2'!$AC$7:$AC$52</c:f>
              <c:numCache>
                <c:formatCode>0.000_ </c:formatCode>
                <c:ptCount val="46"/>
                <c:pt idx="0">
                  <c:v>1.0</c:v>
                </c:pt>
                <c:pt idx="1">
                  <c:v>0.964106271462136</c:v>
                </c:pt>
                <c:pt idx="2">
                  <c:v>0.944659316826315</c:v>
                </c:pt>
                <c:pt idx="3">
                  <c:v>0.916681727814929</c:v>
                </c:pt>
                <c:pt idx="4">
                  <c:v>0.874859931321164</c:v>
                </c:pt>
                <c:pt idx="5">
                  <c:v>0.819266220856678</c:v>
                </c:pt>
                <c:pt idx="6">
                  <c:v>0.756623893005603</c:v>
                </c:pt>
                <c:pt idx="7">
                  <c:v>0.686354599674679</c:v>
                </c:pt>
                <c:pt idx="8">
                  <c:v>0.611747695644316</c:v>
                </c:pt>
                <c:pt idx="9">
                  <c:v>0.533887583589373</c:v>
                </c:pt>
                <c:pt idx="10">
                  <c:v>0.458123983372492</c:v>
                </c:pt>
                <c:pt idx="11">
                  <c:v>0.385288270377734</c:v>
                </c:pt>
                <c:pt idx="12">
                  <c:v>0.319826495572022</c:v>
                </c:pt>
                <c:pt idx="13">
                  <c:v>0.261449484908729</c:v>
                </c:pt>
                <c:pt idx="14">
                  <c:v>0.210446412434484</c:v>
                </c:pt>
                <c:pt idx="15">
                  <c:v>0.167937827579975</c:v>
                </c:pt>
                <c:pt idx="16">
                  <c:v>0.133020061449485</c:v>
                </c:pt>
                <c:pt idx="17">
                  <c:v>0.105801554310501</c:v>
                </c:pt>
                <c:pt idx="18">
                  <c:v>0.0843665281041026</c:v>
                </c:pt>
                <c:pt idx="19">
                  <c:v>0.0684258087836617</c:v>
                </c:pt>
                <c:pt idx="20">
                  <c:v>0.0567142598951744</c:v>
                </c:pt>
                <c:pt idx="21">
                  <c:v>0.0483282125429243</c:v>
                </c:pt>
                <c:pt idx="22">
                  <c:v>0.0421471172962227</c:v>
                </c:pt>
                <c:pt idx="23">
                  <c:v>0.0378095065967829</c:v>
                </c:pt>
                <c:pt idx="24">
                  <c:v>0.0350262063979758</c:v>
                </c:pt>
                <c:pt idx="25">
                  <c:v>0.0331465750948852</c:v>
                </c:pt>
                <c:pt idx="26">
                  <c:v>0.0320260256641966</c:v>
                </c:pt>
                <c:pt idx="27">
                  <c:v>0.031013916500994</c:v>
                </c:pt>
                <c:pt idx="28">
                  <c:v>0.0304355684077354</c:v>
                </c:pt>
                <c:pt idx="29">
                  <c:v>0.0301825411169347</c:v>
                </c:pt>
                <c:pt idx="30">
                  <c:v>0.0300741008494488</c:v>
                </c:pt>
                <c:pt idx="31">
                  <c:v>0.0300741008494488</c:v>
                </c:pt>
                <c:pt idx="32">
                  <c:v>0.0298572203144768</c:v>
                </c:pt>
                <c:pt idx="33">
                  <c:v>0.0296403397795048</c:v>
                </c:pt>
                <c:pt idx="34">
                  <c:v>0.0297126332911621</c:v>
                </c:pt>
                <c:pt idx="35">
                  <c:v>0.0296764865353334</c:v>
                </c:pt>
                <c:pt idx="36">
                  <c:v>0.0296041930236761</c:v>
                </c:pt>
                <c:pt idx="37">
                  <c:v>0.0295680462678475</c:v>
                </c:pt>
                <c:pt idx="38">
                  <c:v>0.0296041930236761</c:v>
                </c:pt>
                <c:pt idx="39">
                  <c:v>0.0294957527561901</c:v>
                </c:pt>
                <c:pt idx="40">
                  <c:v>0.0294957527561901</c:v>
                </c:pt>
                <c:pt idx="41">
                  <c:v>0.0294957527561901</c:v>
                </c:pt>
                <c:pt idx="42">
                  <c:v>0.0294957527561901</c:v>
                </c:pt>
                <c:pt idx="43">
                  <c:v>0.0293511657328755</c:v>
                </c:pt>
                <c:pt idx="44">
                  <c:v>0.0294596060003615</c:v>
                </c:pt>
                <c:pt idx="45">
                  <c:v>0.0294234592445328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38669232"/>
        <c:axId val="-1038665312"/>
      </c:scatterChart>
      <c:valAx>
        <c:axId val="-1038669232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38665312"/>
        <c:crosses val="autoZero"/>
        <c:crossBetween val="midCat"/>
      </c:valAx>
      <c:valAx>
        <c:axId val="-103866531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3866923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6"/>
          <c:y val="0.12264122696504"/>
          <c:w val="0.857956330642001"/>
          <c:h val="0.76414918339755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2'!$AD$7:$AD$52</c:f>
              <c:numCache>
                <c:formatCode>0.000_ </c:formatCode>
                <c:ptCount val="46"/>
                <c:pt idx="0">
                  <c:v>1.0</c:v>
                </c:pt>
                <c:pt idx="1">
                  <c:v>0.981017436634909</c:v>
                </c:pt>
                <c:pt idx="2">
                  <c:v>0.984109293546647</c:v>
                </c:pt>
                <c:pt idx="3">
                  <c:v>0.985583318353406</c:v>
                </c:pt>
                <c:pt idx="4">
                  <c:v>0.984756426388639</c:v>
                </c:pt>
                <c:pt idx="5">
                  <c:v>0.982419557792558</c:v>
                </c:pt>
                <c:pt idx="6">
                  <c:v>0.978500808916052</c:v>
                </c:pt>
                <c:pt idx="7">
                  <c:v>0.972784468811792</c:v>
                </c:pt>
                <c:pt idx="8">
                  <c:v>0.956534244112889</c:v>
                </c:pt>
                <c:pt idx="9">
                  <c:v>0.928743483731799</c:v>
                </c:pt>
                <c:pt idx="10">
                  <c:v>0.887434837317994</c:v>
                </c:pt>
                <c:pt idx="11">
                  <c:v>0.834693510695668</c:v>
                </c:pt>
                <c:pt idx="12">
                  <c:v>0.76253819881359</c:v>
                </c:pt>
                <c:pt idx="13">
                  <c:v>0.679849002336869</c:v>
                </c:pt>
                <c:pt idx="14">
                  <c:v>0.593205105159087</c:v>
                </c:pt>
                <c:pt idx="15">
                  <c:v>0.502534603631134</c:v>
                </c:pt>
                <c:pt idx="16">
                  <c:v>0.418371382347654</c:v>
                </c:pt>
                <c:pt idx="17">
                  <c:v>0.338666187309006</c:v>
                </c:pt>
                <c:pt idx="18">
                  <c:v>0.268056803882797</c:v>
                </c:pt>
                <c:pt idx="19">
                  <c:v>0.207873449577566</c:v>
                </c:pt>
                <c:pt idx="20">
                  <c:v>0.158619449937084</c:v>
                </c:pt>
                <c:pt idx="21">
                  <c:v>0.119827431242136</c:v>
                </c:pt>
                <c:pt idx="22">
                  <c:v>0.0909581161243933</c:v>
                </c:pt>
                <c:pt idx="23">
                  <c:v>0.0695667805141111</c:v>
                </c:pt>
                <c:pt idx="24">
                  <c:v>0.0547905806219666</c:v>
                </c:pt>
                <c:pt idx="25">
                  <c:v>0.0451914434657559</c:v>
                </c:pt>
                <c:pt idx="26">
                  <c:v>0.0387201150458386</c:v>
                </c:pt>
                <c:pt idx="27">
                  <c:v>0.0348373179938882</c:v>
                </c:pt>
                <c:pt idx="28">
                  <c:v>0.0325004493978069</c:v>
                </c:pt>
                <c:pt idx="29">
                  <c:v>0.0311342800647133</c:v>
                </c:pt>
                <c:pt idx="30">
                  <c:v>0.0304511953981665</c:v>
                </c:pt>
                <c:pt idx="31">
                  <c:v>0.0301276289771706</c:v>
                </c:pt>
                <c:pt idx="32">
                  <c:v>0.0297321589070645</c:v>
                </c:pt>
                <c:pt idx="33">
                  <c:v>0.0294804961351789</c:v>
                </c:pt>
                <c:pt idx="34">
                  <c:v>0.029552399784289</c:v>
                </c:pt>
                <c:pt idx="35">
                  <c:v>0.0294445443106238</c:v>
                </c:pt>
                <c:pt idx="36">
                  <c:v>0.0293007370124034</c:v>
                </c:pt>
                <c:pt idx="37">
                  <c:v>0.0293726406615136</c:v>
                </c:pt>
                <c:pt idx="38">
                  <c:v>0.0294085924860687</c:v>
                </c:pt>
                <c:pt idx="39">
                  <c:v>0.0294085924860687</c:v>
                </c:pt>
                <c:pt idx="40">
                  <c:v>0.0293007370124034</c:v>
                </c:pt>
                <c:pt idx="41">
                  <c:v>0.0294445443106238</c:v>
                </c:pt>
                <c:pt idx="42">
                  <c:v>0.0293726406615136</c:v>
                </c:pt>
                <c:pt idx="43">
                  <c:v>0.0293007370124034</c:v>
                </c:pt>
                <c:pt idx="44">
                  <c:v>0.0293007370124034</c:v>
                </c:pt>
                <c:pt idx="45">
                  <c:v>0.0293366888369585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2'!$AE$7:$AE$52</c:f>
              <c:numCache>
                <c:formatCode>0.000_ </c:formatCode>
                <c:ptCount val="46"/>
                <c:pt idx="0">
                  <c:v>1.0</c:v>
                </c:pt>
                <c:pt idx="1">
                  <c:v>0.983489028894199</c:v>
                </c:pt>
                <c:pt idx="2">
                  <c:v>0.984720110073141</c:v>
                </c:pt>
                <c:pt idx="3">
                  <c:v>0.983633861974075</c:v>
                </c:pt>
                <c:pt idx="4">
                  <c:v>0.981606198855819</c:v>
                </c:pt>
                <c:pt idx="5">
                  <c:v>0.982728655224853</c:v>
                </c:pt>
                <c:pt idx="6">
                  <c:v>0.978419871098559</c:v>
                </c:pt>
                <c:pt idx="7">
                  <c:v>0.968462596857122</c:v>
                </c:pt>
                <c:pt idx="8">
                  <c:v>0.949018755883844</c:v>
                </c:pt>
                <c:pt idx="9">
                  <c:v>0.914765732493301</c:v>
                </c:pt>
                <c:pt idx="10">
                  <c:v>0.86936056195235</c:v>
                </c:pt>
                <c:pt idx="11">
                  <c:v>0.805271924107466</c:v>
                </c:pt>
                <c:pt idx="12">
                  <c:v>0.727641393294228</c:v>
                </c:pt>
                <c:pt idx="13">
                  <c:v>0.642153667897748</c:v>
                </c:pt>
                <c:pt idx="14">
                  <c:v>0.552429574914911</c:v>
                </c:pt>
                <c:pt idx="15">
                  <c:v>0.46375552176117</c:v>
                </c:pt>
                <c:pt idx="16">
                  <c:v>0.379354044463755</c:v>
                </c:pt>
                <c:pt idx="17">
                  <c:v>0.303425302339054</c:v>
                </c:pt>
                <c:pt idx="18">
                  <c:v>0.235752045767253</c:v>
                </c:pt>
                <c:pt idx="19">
                  <c:v>0.181475849083931</c:v>
                </c:pt>
                <c:pt idx="20">
                  <c:v>0.136975885292201</c:v>
                </c:pt>
                <c:pt idx="21">
                  <c:v>0.102940111521471</c:v>
                </c:pt>
                <c:pt idx="22">
                  <c:v>0.0780288217828952</c:v>
                </c:pt>
                <c:pt idx="23">
                  <c:v>0.0604678108479977</c:v>
                </c:pt>
                <c:pt idx="24">
                  <c:v>0.0487725396480556</c:v>
                </c:pt>
                <c:pt idx="25">
                  <c:v>0.0409515533347817</c:v>
                </c:pt>
                <c:pt idx="26">
                  <c:v>0.0360272286190166</c:v>
                </c:pt>
                <c:pt idx="27">
                  <c:v>0.0330219422116011</c:v>
                </c:pt>
                <c:pt idx="28">
                  <c:v>0.0314287783329712</c:v>
                </c:pt>
                <c:pt idx="29">
                  <c:v>0.0304149467738431</c:v>
                </c:pt>
                <c:pt idx="30">
                  <c:v>0.0299080309942791</c:v>
                </c:pt>
                <c:pt idx="31">
                  <c:v>0.0296907813744659</c:v>
                </c:pt>
                <c:pt idx="32">
                  <c:v>0.0292924904048085</c:v>
                </c:pt>
                <c:pt idx="33">
                  <c:v>0.0293286986747773</c:v>
                </c:pt>
                <c:pt idx="34">
                  <c:v>0.0293286986747773</c:v>
                </c:pt>
                <c:pt idx="35">
                  <c:v>0.0290390325150264</c:v>
                </c:pt>
                <c:pt idx="36">
                  <c:v>0.0291838655949019</c:v>
                </c:pt>
                <c:pt idx="37">
                  <c:v>0.029147657324933</c:v>
                </c:pt>
                <c:pt idx="38">
                  <c:v>0.0290752407849953</c:v>
                </c:pt>
                <c:pt idx="39">
                  <c:v>0.0291838655949019</c:v>
                </c:pt>
                <c:pt idx="40">
                  <c:v>0.029147657324933</c:v>
                </c:pt>
                <c:pt idx="41">
                  <c:v>0.0289666159750887</c:v>
                </c:pt>
                <c:pt idx="42">
                  <c:v>0.0290390325150264</c:v>
                </c:pt>
                <c:pt idx="43">
                  <c:v>0.0289666159750887</c:v>
                </c:pt>
                <c:pt idx="44">
                  <c:v>0.0290028242450576</c:v>
                </c:pt>
                <c:pt idx="45">
                  <c:v>0.0290752407849953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2'!$AF$7:$AF$52</c:f>
              <c:numCache>
                <c:formatCode>0.000_ </c:formatCode>
                <c:ptCount val="46"/>
                <c:pt idx="0">
                  <c:v>1.0</c:v>
                </c:pt>
                <c:pt idx="1">
                  <c:v>0.987401007919366</c:v>
                </c:pt>
                <c:pt idx="2">
                  <c:v>0.988804895608351</c:v>
                </c:pt>
                <c:pt idx="3">
                  <c:v>0.988372930165587</c:v>
                </c:pt>
                <c:pt idx="4">
                  <c:v>0.979373650107991</c:v>
                </c:pt>
                <c:pt idx="5">
                  <c:v>0.954571634269258</c:v>
                </c:pt>
                <c:pt idx="6">
                  <c:v>0.910547156227502</c:v>
                </c:pt>
                <c:pt idx="7">
                  <c:v>0.836069114470842</c:v>
                </c:pt>
                <c:pt idx="8">
                  <c:v>0.737293016558675</c:v>
                </c:pt>
                <c:pt idx="9">
                  <c:v>0.622462203023758</c:v>
                </c:pt>
                <c:pt idx="10">
                  <c:v>0.505723542116631</c:v>
                </c:pt>
                <c:pt idx="11">
                  <c:v>0.393196544276458</c:v>
                </c:pt>
                <c:pt idx="12">
                  <c:v>0.292080633549316</c:v>
                </c:pt>
                <c:pt idx="13">
                  <c:v>0.208711303095752</c:v>
                </c:pt>
                <c:pt idx="14">
                  <c:v>0.144960403167747</c:v>
                </c:pt>
                <c:pt idx="15">
                  <c:v>0.0990280777537797</c:v>
                </c:pt>
                <c:pt idx="16">
                  <c:v>0.0689344852411807</c:v>
                </c:pt>
                <c:pt idx="17">
                  <c:v>0.050287976961843</c:v>
                </c:pt>
                <c:pt idx="18">
                  <c:v>0.0398488120950324</c:v>
                </c:pt>
                <c:pt idx="19">
                  <c:v>0.0344492440604752</c:v>
                </c:pt>
                <c:pt idx="20">
                  <c:v>0.0317134629229662</c:v>
                </c:pt>
                <c:pt idx="21">
                  <c:v>0.0305615550755939</c:v>
                </c:pt>
                <c:pt idx="22">
                  <c:v>0.0299136069114471</c:v>
                </c:pt>
                <c:pt idx="23">
                  <c:v>0.0294096472282217</c:v>
                </c:pt>
                <c:pt idx="24">
                  <c:v>0.0295896328293736</c:v>
                </c:pt>
                <c:pt idx="25">
                  <c:v>0.0293736501079914</c:v>
                </c:pt>
                <c:pt idx="26">
                  <c:v>0.0293016558675306</c:v>
                </c:pt>
                <c:pt idx="27">
                  <c:v>0.0291576673866091</c:v>
                </c:pt>
                <c:pt idx="28">
                  <c:v>0.0292656587473002</c:v>
                </c:pt>
                <c:pt idx="29">
                  <c:v>0.0292656587473002</c:v>
                </c:pt>
                <c:pt idx="30">
                  <c:v>0.0290136789056875</c:v>
                </c:pt>
                <c:pt idx="31">
                  <c:v>0.0292656587473002</c:v>
                </c:pt>
                <c:pt idx="32">
                  <c:v>0.0291216702663787</c:v>
                </c:pt>
                <c:pt idx="33">
                  <c:v>0.0289776817854572</c:v>
                </c:pt>
                <c:pt idx="34">
                  <c:v>0.0289776817854572</c:v>
                </c:pt>
                <c:pt idx="35">
                  <c:v>0.0291576673866091</c:v>
                </c:pt>
                <c:pt idx="36">
                  <c:v>0.0290136789056875</c:v>
                </c:pt>
                <c:pt idx="37">
                  <c:v>0.028869690424766</c:v>
                </c:pt>
                <c:pt idx="38">
                  <c:v>0.0290136789056875</c:v>
                </c:pt>
                <c:pt idx="39">
                  <c:v>0.0289056875449964</c:v>
                </c:pt>
                <c:pt idx="40">
                  <c:v>0.0290496760259179</c:v>
                </c:pt>
                <c:pt idx="41">
                  <c:v>0.0288336933045356</c:v>
                </c:pt>
                <c:pt idx="42">
                  <c:v>0.0287616990640749</c:v>
                </c:pt>
                <c:pt idx="43">
                  <c:v>0.0286897048236141</c:v>
                </c:pt>
                <c:pt idx="44">
                  <c:v>0.0288336933045356</c:v>
                </c:pt>
                <c:pt idx="45">
                  <c:v>0.0287616990640749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2'!$AG$7:$AG$52</c:f>
              <c:numCache>
                <c:formatCode>0.000_ </c:formatCode>
                <c:ptCount val="46"/>
                <c:pt idx="0">
                  <c:v>1.0</c:v>
                </c:pt>
                <c:pt idx="1">
                  <c:v>0.97896451846488</c:v>
                </c:pt>
                <c:pt idx="2">
                  <c:v>0.983309196234613</c:v>
                </c:pt>
                <c:pt idx="3">
                  <c:v>0.977914554670529</c:v>
                </c:pt>
                <c:pt idx="4">
                  <c:v>0.970564808110065</c:v>
                </c:pt>
                <c:pt idx="5">
                  <c:v>0.944460535843592</c:v>
                </c:pt>
                <c:pt idx="6">
                  <c:v>0.894315713251267</c:v>
                </c:pt>
                <c:pt idx="7">
                  <c:v>0.812925416364953</c:v>
                </c:pt>
                <c:pt idx="8">
                  <c:v>0.712237509051412</c:v>
                </c:pt>
                <c:pt idx="9">
                  <c:v>0.595582910934106</c:v>
                </c:pt>
                <c:pt idx="10">
                  <c:v>0.476719768283852</c:v>
                </c:pt>
                <c:pt idx="11">
                  <c:v>0.367197682838523</c:v>
                </c:pt>
                <c:pt idx="12">
                  <c:v>0.269876900796524</c:v>
                </c:pt>
                <c:pt idx="13">
                  <c:v>0.192070963070239</c:v>
                </c:pt>
                <c:pt idx="14">
                  <c:v>0.131860970311369</c:v>
                </c:pt>
                <c:pt idx="15">
                  <c:v>0.0904417089065894</c:v>
                </c:pt>
                <c:pt idx="16">
                  <c:v>0.0629978276611151</c:v>
                </c:pt>
                <c:pt idx="17">
                  <c:v>0.0471759594496741</c:v>
                </c:pt>
                <c:pt idx="18">
                  <c:v>0.0385228095582911</c:v>
                </c:pt>
                <c:pt idx="19">
                  <c:v>0.0338522809558291</c:v>
                </c:pt>
                <c:pt idx="20">
                  <c:v>0.0317161477190442</c:v>
                </c:pt>
                <c:pt idx="21">
                  <c:v>0.0307748008689355</c:v>
                </c:pt>
                <c:pt idx="22">
                  <c:v>0.0301955104996379</c:v>
                </c:pt>
                <c:pt idx="23">
                  <c:v>0.0300506879073135</c:v>
                </c:pt>
                <c:pt idx="24">
                  <c:v>0.0298334540188269</c:v>
                </c:pt>
                <c:pt idx="25">
                  <c:v>0.0296524257784214</c:v>
                </c:pt>
                <c:pt idx="26">
                  <c:v>0.0297610427226647</c:v>
                </c:pt>
                <c:pt idx="27">
                  <c:v>0.029869659666908</c:v>
                </c:pt>
                <c:pt idx="28">
                  <c:v>0.0296162201303403</c:v>
                </c:pt>
                <c:pt idx="29">
                  <c:v>0.0296886314265025</c:v>
                </c:pt>
                <c:pt idx="30">
                  <c:v>0.0294351918899348</c:v>
                </c:pt>
                <c:pt idx="31">
                  <c:v>0.0295800144822592</c:v>
                </c:pt>
                <c:pt idx="32">
                  <c:v>0.0296524257784214</c:v>
                </c:pt>
                <c:pt idx="33">
                  <c:v>0.0296162201303403</c:v>
                </c:pt>
                <c:pt idx="34">
                  <c:v>0.0294351918899348</c:v>
                </c:pt>
                <c:pt idx="35">
                  <c:v>0.0294351918899348</c:v>
                </c:pt>
                <c:pt idx="36">
                  <c:v>0.0295438088341781</c:v>
                </c:pt>
                <c:pt idx="37">
                  <c:v>0.0295438088341781</c:v>
                </c:pt>
                <c:pt idx="38">
                  <c:v>0.0295438088341781</c:v>
                </c:pt>
                <c:pt idx="39">
                  <c:v>0.0292179580014482</c:v>
                </c:pt>
                <c:pt idx="40">
                  <c:v>0.0295800144822592</c:v>
                </c:pt>
                <c:pt idx="41">
                  <c:v>0.0293265749456915</c:v>
                </c:pt>
                <c:pt idx="42">
                  <c:v>0.0293627805937726</c:v>
                </c:pt>
                <c:pt idx="43">
                  <c:v>0.0292903692976104</c:v>
                </c:pt>
                <c:pt idx="44">
                  <c:v>0.0293989862418537</c:v>
                </c:pt>
                <c:pt idx="45">
                  <c:v>0.0294351918899348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0228000"/>
        <c:axId val="-1060672592"/>
      </c:scatterChart>
      <c:valAx>
        <c:axId val="-1060228000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60672592"/>
        <c:crosses val="autoZero"/>
        <c:crossBetween val="midCat"/>
      </c:valAx>
      <c:valAx>
        <c:axId val="-1060672592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6022800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41504057860536"/>
          <c:y val="0.132899042268673"/>
          <c:w val="0.852069775000903"/>
          <c:h val="0.766355140186916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2'!$AH$7:$AH$52</c:f>
              <c:numCache>
                <c:formatCode>0.000_ </c:formatCode>
                <c:ptCount val="46"/>
                <c:pt idx="0">
                  <c:v>1.0</c:v>
                </c:pt>
                <c:pt idx="1">
                  <c:v>0.887942332896461</c:v>
                </c:pt>
                <c:pt idx="2">
                  <c:v>0.769440803844473</c:v>
                </c:pt>
                <c:pt idx="3">
                  <c:v>0.614860929081112</c:v>
                </c:pt>
                <c:pt idx="4">
                  <c:v>0.454747342362021</c:v>
                </c:pt>
                <c:pt idx="5">
                  <c:v>0.311963011504296</c:v>
                </c:pt>
                <c:pt idx="6">
                  <c:v>0.198012232415902</c:v>
                </c:pt>
                <c:pt idx="7">
                  <c:v>0.117409349060725</c:v>
                </c:pt>
                <c:pt idx="8">
                  <c:v>0.0696082714431338</c:v>
                </c:pt>
                <c:pt idx="9">
                  <c:v>0.045944371632445</c:v>
                </c:pt>
                <c:pt idx="10">
                  <c:v>0.0363695937090432</c:v>
                </c:pt>
                <c:pt idx="11">
                  <c:v>0.0326197757390418</c:v>
                </c:pt>
                <c:pt idx="12">
                  <c:v>0.031272753749818</c:v>
                </c:pt>
                <c:pt idx="13">
                  <c:v>0.0307266637541867</c:v>
                </c:pt>
                <c:pt idx="14">
                  <c:v>0.0302897917576817</c:v>
                </c:pt>
                <c:pt idx="15">
                  <c:v>0.0301805737585554</c:v>
                </c:pt>
                <c:pt idx="16">
                  <c:v>0.0299985437600116</c:v>
                </c:pt>
                <c:pt idx="17">
                  <c:v>0.0298529197611766</c:v>
                </c:pt>
                <c:pt idx="18">
                  <c:v>0.0297437017620504</c:v>
                </c:pt>
                <c:pt idx="19">
                  <c:v>0.0297072957623416</c:v>
                </c:pt>
                <c:pt idx="20">
                  <c:v>0.0297072957623416</c:v>
                </c:pt>
                <c:pt idx="21">
                  <c:v>0.0298165137614679</c:v>
                </c:pt>
                <c:pt idx="22">
                  <c:v>0.0296344837629241</c:v>
                </c:pt>
                <c:pt idx="23">
                  <c:v>0.0294160477646716</c:v>
                </c:pt>
                <c:pt idx="24">
                  <c:v>0.0291612057667103</c:v>
                </c:pt>
                <c:pt idx="25">
                  <c:v>0.0292704237658366</c:v>
                </c:pt>
                <c:pt idx="26">
                  <c:v>0.0293432357652541</c:v>
                </c:pt>
                <c:pt idx="27">
                  <c:v>0.0293432357652541</c:v>
                </c:pt>
                <c:pt idx="28">
                  <c:v>0.0293068297655454</c:v>
                </c:pt>
                <c:pt idx="29">
                  <c:v>0.0291247997670016</c:v>
                </c:pt>
                <c:pt idx="30">
                  <c:v>0.0291976117664191</c:v>
                </c:pt>
                <c:pt idx="31">
                  <c:v>0.0292340177661278</c:v>
                </c:pt>
                <c:pt idx="32">
                  <c:v>0.0292704237658366</c:v>
                </c:pt>
                <c:pt idx="33">
                  <c:v>0.0291247997670016</c:v>
                </c:pt>
                <c:pt idx="34">
                  <c:v>0.0293796417649629</c:v>
                </c:pt>
                <c:pt idx="35">
                  <c:v>0.0291612057667103</c:v>
                </c:pt>
                <c:pt idx="36">
                  <c:v>0.0291976117664191</c:v>
                </c:pt>
                <c:pt idx="37">
                  <c:v>0.0289427697684578</c:v>
                </c:pt>
                <c:pt idx="38">
                  <c:v>0.0292340177661278</c:v>
                </c:pt>
                <c:pt idx="39">
                  <c:v>0.0291612057667103</c:v>
                </c:pt>
                <c:pt idx="40">
                  <c:v>0.0289427697684578</c:v>
                </c:pt>
                <c:pt idx="41">
                  <c:v>0.0290883937672928</c:v>
                </c:pt>
                <c:pt idx="42">
                  <c:v>0.0289791757681666</c:v>
                </c:pt>
                <c:pt idx="43">
                  <c:v>0.0290519877675841</c:v>
                </c:pt>
                <c:pt idx="44">
                  <c:v>0.0290155817678753</c:v>
                </c:pt>
                <c:pt idx="45">
                  <c:v>0.0290883937672928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2'!$AI$7:$AI$52</c:f>
              <c:numCache>
                <c:formatCode>0.000_ </c:formatCode>
                <c:ptCount val="46"/>
                <c:pt idx="0">
                  <c:v>1.0</c:v>
                </c:pt>
                <c:pt idx="1">
                  <c:v>0.850073143754237</c:v>
                </c:pt>
                <c:pt idx="2">
                  <c:v>0.718521425768009</c:v>
                </c:pt>
                <c:pt idx="3">
                  <c:v>0.562350590502016</c:v>
                </c:pt>
                <c:pt idx="4">
                  <c:v>0.408641666963999</c:v>
                </c:pt>
                <c:pt idx="5">
                  <c:v>0.274699397010026</c:v>
                </c:pt>
                <c:pt idx="6">
                  <c:v>0.170514147072466</c:v>
                </c:pt>
                <c:pt idx="7">
                  <c:v>0.100403182645306</c:v>
                </c:pt>
                <c:pt idx="8">
                  <c:v>0.0607985157169872</c:v>
                </c:pt>
                <c:pt idx="9">
                  <c:v>0.0419238591358333</c:v>
                </c:pt>
                <c:pt idx="10">
                  <c:v>0.0345381239519035</c:v>
                </c:pt>
                <c:pt idx="11">
                  <c:v>0.0315766939023085</c:v>
                </c:pt>
                <c:pt idx="12">
                  <c:v>0.0305776572590716</c:v>
                </c:pt>
                <c:pt idx="13">
                  <c:v>0.0301494986976844</c:v>
                </c:pt>
                <c:pt idx="14">
                  <c:v>0.0299710992971064</c:v>
                </c:pt>
                <c:pt idx="15">
                  <c:v>0.0297570200164127</c:v>
                </c:pt>
                <c:pt idx="16">
                  <c:v>0.0294002212152567</c:v>
                </c:pt>
                <c:pt idx="17">
                  <c:v>0.0293645413351411</c:v>
                </c:pt>
                <c:pt idx="18">
                  <c:v>0.0292575016947943</c:v>
                </c:pt>
                <c:pt idx="19">
                  <c:v>0.0291861419345631</c:v>
                </c:pt>
                <c:pt idx="20">
                  <c:v>0.0289363827737539</c:v>
                </c:pt>
                <c:pt idx="21">
                  <c:v>0.0289007028936383</c:v>
                </c:pt>
                <c:pt idx="22">
                  <c:v>0.0287579833731759</c:v>
                </c:pt>
                <c:pt idx="23">
                  <c:v>0.0287936632532915</c:v>
                </c:pt>
                <c:pt idx="24">
                  <c:v>0.0289007028936383</c:v>
                </c:pt>
                <c:pt idx="25">
                  <c:v>0.0287936632532915</c:v>
                </c:pt>
                <c:pt idx="26">
                  <c:v>0.0287223034930603</c:v>
                </c:pt>
                <c:pt idx="27">
                  <c:v>0.0288293431334071</c:v>
                </c:pt>
                <c:pt idx="28">
                  <c:v>0.0288650230135227</c:v>
                </c:pt>
                <c:pt idx="29">
                  <c:v>0.0286152638527134</c:v>
                </c:pt>
                <c:pt idx="30">
                  <c:v>0.0287579833731759</c:v>
                </c:pt>
                <c:pt idx="31">
                  <c:v>0.0286509437328291</c:v>
                </c:pt>
                <c:pt idx="32">
                  <c:v>0.0286152638527134</c:v>
                </c:pt>
                <c:pt idx="33">
                  <c:v>0.0285439040924822</c:v>
                </c:pt>
                <c:pt idx="34">
                  <c:v>0.0285439040924822</c:v>
                </c:pt>
                <c:pt idx="35">
                  <c:v>0.0283655046919042</c:v>
                </c:pt>
                <c:pt idx="36">
                  <c:v>0.028472544332251</c:v>
                </c:pt>
                <c:pt idx="37">
                  <c:v>0.0285795839725978</c:v>
                </c:pt>
                <c:pt idx="38">
                  <c:v>0.0285082242123666</c:v>
                </c:pt>
                <c:pt idx="39">
                  <c:v>0.0286509437328291</c:v>
                </c:pt>
                <c:pt idx="40">
                  <c:v>0.0284368644521354</c:v>
                </c:pt>
                <c:pt idx="41">
                  <c:v>0.0285439040924822</c:v>
                </c:pt>
                <c:pt idx="42">
                  <c:v>0.0285439040924822</c:v>
                </c:pt>
                <c:pt idx="43">
                  <c:v>0.028294144931673</c:v>
                </c:pt>
                <c:pt idx="44">
                  <c:v>0.0285795839725978</c:v>
                </c:pt>
                <c:pt idx="45">
                  <c:v>0.0281871052913262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2'!$AJ$7:$AJ$52</c:f>
              <c:numCache>
                <c:formatCode>0.000_ </c:formatCode>
                <c:ptCount val="46"/>
                <c:pt idx="0">
                  <c:v>1.0</c:v>
                </c:pt>
                <c:pt idx="1">
                  <c:v>0.878535596114847</c:v>
                </c:pt>
                <c:pt idx="2">
                  <c:v>0.762158892802505</c:v>
                </c:pt>
                <c:pt idx="3">
                  <c:v>0.607855694311026</c:v>
                </c:pt>
                <c:pt idx="4">
                  <c:v>0.450314868182303</c:v>
                </c:pt>
                <c:pt idx="5">
                  <c:v>0.309922795033266</c:v>
                </c:pt>
                <c:pt idx="6">
                  <c:v>0.197637599174583</c:v>
                </c:pt>
                <c:pt idx="7">
                  <c:v>0.118511402853382</c:v>
                </c:pt>
                <c:pt idx="8">
                  <c:v>0.0702316149002028</c:v>
                </c:pt>
                <c:pt idx="9">
                  <c:v>0.0460739317607713</c:v>
                </c:pt>
                <c:pt idx="10">
                  <c:v>0.0357206389867293</c:v>
                </c:pt>
                <c:pt idx="11">
                  <c:v>0.032127228092646</c:v>
                </c:pt>
                <c:pt idx="12">
                  <c:v>0.0305617817625502</c:v>
                </c:pt>
                <c:pt idx="13">
                  <c:v>0.0300636852029743</c:v>
                </c:pt>
                <c:pt idx="14">
                  <c:v>0.0296723236204504</c:v>
                </c:pt>
                <c:pt idx="15">
                  <c:v>0.0295300103177144</c:v>
                </c:pt>
                <c:pt idx="16">
                  <c:v>0.0295655886433984</c:v>
                </c:pt>
                <c:pt idx="17">
                  <c:v>0.0294588536663465</c:v>
                </c:pt>
                <c:pt idx="18">
                  <c:v>0.0295300103177144</c:v>
                </c:pt>
                <c:pt idx="19">
                  <c:v>0.0292453837122425</c:v>
                </c:pt>
                <c:pt idx="20">
                  <c:v>0.0292809620379265</c:v>
                </c:pt>
                <c:pt idx="21">
                  <c:v>0.0292809620379265</c:v>
                </c:pt>
                <c:pt idx="22">
                  <c:v>0.0291030704095065</c:v>
                </c:pt>
                <c:pt idx="23">
                  <c:v>0.0289607571067705</c:v>
                </c:pt>
                <c:pt idx="24">
                  <c:v>0.0292453837122425</c:v>
                </c:pt>
                <c:pt idx="25">
                  <c:v>0.0291386487351905</c:v>
                </c:pt>
                <c:pt idx="26">
                  <c:v>0.0290319137581385</c:v>
                </c:pt>
                <c:pt idx="27">
                  <c:v>0.0290319137581385</c:v>
                </c:pt>
                <c:pt idx="28">
                  <c:v>0.0290319137581385</c:v>
                </c:pt>
                <c:pt idx="29">
                  <c:v>0.0288540221297186</c:v>
                </c:pt>
                <c:pt idx="30">
                  <c:v>0.0289963354324545</c:v>
                </c:pt>
                <c:pt idx="31">
                  <c:v>0.0289251787810866</c:v>
                </c:pt>
                <c:pt idx="32">
                  <c:v>0.0289607571067705</c:v>
                </c:pt>
                <c:pt idx="33">
                  <c:v>0.0289963354324545</c:v>
                </c:pt>
                <c:pt idx="34">
                  <c:v>0.0288184438040346</c:v>
                </c:pt>
                <c:pt idx="35">
                  <c:v>0.0287472871526666</c:v>
                </c:pt>
                <c:pt idx="36">
                  <c:v>0.0288896004554026</c:v>
                </c:pt>
                <c:pt idx="37">
                  <c:v>0.0287472871526666</c:v>
                </c:pt>
                <c:pt idx="38">
                  <c:v>0.0287828654783506</c:v>
                </c:pt>
                <c:pt idx="39">
                  <c:v>0.0288896004554026</c:v>
                </c:pt>
                <c:pt idx="40">
                  <c:v>0.0287117088269826</c:v>
                </c:pt>
                <c:pt idx="41">
                  <c:v>0.0286405521756146</c:v>
                </c:pt>
                <c:pt idx="42">
                  <c:v>0.0289251787810866</c:v>
                </c:pt>
                <c:pt idx="43">
                  <c:v>0.0288896004554026</c:v>
                </c:pt>
                <c:pt idx="44">
                  <c:v>0.0288184438040346</c:v>
                </c:pt>
                <c:pt idx="45">
                  <c:v>0.0287472871526666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2'!$AK$7:$AK$52</c:f>
              <c:numCache>
                <c:formatCode>0.000_ </c:formatCode>
                <c:ptCount val="46"/>
                <c:pt idx="0">
                  <c:v>1.0</c:v>
                </c:pt>
                <c:pt idx="1">
                  <c:v>0.859095346566873</c:v>
                </c:pt>
                <c:pt idx="2">
                  <c:v>0.730918031601403</c:v>
                </c:pt>
                <c:pt idx="3">
                  <c:v>0.574357305564595</c:v>
                </c:pt>
                <c:pt idx="4">
                  <c:v>0.419785226163358</c:v>
                </c:pt>
                <c:pt idx="5">
                  <c:v>0.283544853020935</c:v>
                </c:pt>
                <c:pt idx="6">
                  <c:v>0.17742343710453</c:v>
                </c:pt>
                <c:pt idx="7">
                  <c:v>0.104494341396392</c:v>
                </c:pt>
                <c:pt idx="8">
                  <c:v>0.0632389630111726</c:v>
                </c:pt>
                <c:pt idx="9">
                  <c:v>0.0433524966554579</c:v>
                </c:pt>
                <c:pt idx="10">
                  <c:v>0.0352171240553928</c:v>
                </c:pt>
                <c:pt idx="11">
                  <c:v>0.0325053331887045</c:v>
                </c:pt>
                <c:pt idx="12">
                  <c:v>0.0310228875149148</c:v>
                </c:pt>
                <c:pt idx="13">
                  <c:v>0.0307336298224681</c:v>
                </c:pt>
                <c:pt idx="14">
                  <c:v>0.0303720577069096</c:v>
                </c:pt>
                <c:pt idx="15">
                  <c:v>0.0302635860722421</c:v>
                </c:pt>
                <c:pt idx="16">
                  <c:v>0.0300104855913512</c:v>
                </c:pt>
                <c:pt idx="17">
                  <c:v>0.0299381711682395</c:v>
                </c:pt>
                <c:pt idx="18">
                  <c:v>0.030046642802907</c:v>
                </c:pt>
                <c:pt idx="19">
                  <c:v>0.030046642802907</c:v>
                </c:pt>
                <c:pt idx="20">
                  <c:v>0.0296850706873486</c:v>
                </c:pt>
                <c:pt idx="21">
                  <c:v>0.029829699533572</c:v>
                </c:pt>
                <c:pt idx="22">
                  <c:v>0.0296127562642369</c:v>
                </c:pt>
                <c:pt idx="23">
                  <c:v>0.0296850706873486</c:v>
                </c:pt>
                <c:pt idx="24">
                  <c:v>0.0296850706873486</c:v>
                </c:pt>
                <c:pt idx="25">
                  <c:v>0.0297573851104603</c:v>
                </c:pt>
                <c:pt idx="26">
                  <c:v>0.0294681274180135</c:v>
                </c:pt>
                <c:pt idx="27">
                  <c:v>0.0297212278989044</c:v>
                </c:pt>
                <c:pt idx="28">
                  <c:v>0.0295404418411252</c:v>
                </c:pt>
                <c:pt idx="29">
                  <c:v>0.029576599052681</c:v>
                </c:pt>
                <c:pt idx="30">
                  <c:v>0.0294681274180135</c:v>
                </c:pt>
                <c:pt idx="31">
                  <c:v>0.0292511841486784</c:v>
                </c:pt>
                <c:pt idx="32">
                  <c:v>0.0294319702064577</c:v>
                </c:pt>
                <c:pt idx="33">
                  <c:v>0.0294681274180135</c:v>
                </c:pt>
                <c:pt idx="34">
                  <c:v>0.0292873413602343</c:v>
                </c:pt>
                <c:pt idx="35">
                  <c:v>0.0293234985717901</c:v>
                </c:pt>
                <c:pt idx="36">
                  <c:v>0.0294319702064577</c:v>
                </c:pt>
                <c:pt idx="37">
                  <c:v>0.0293234985717901</c:v>
                </c:pt>
                <c:pt idx="38">
                  <c:v>0.0293958129949018</c:v>
                </c:pt>
                <c:pt idx="39">
                  <c:v>0.0292150269371226</c:v>
                </c:pt>
                <c:pt idx="40">
                  <c:v>0.029359655783346</c:v>
                </c:pt>
                <c:pt idx="41">
                  <c:v>0.0293958129949018</c:v>
                </c:pt>
                <c:pt idx="42">
                  <c:v>0.0293234985717901</c:v>
                </c:pt>
                <c:pt idx="43">
                  <c:v>0.0292873413602343</c:v>
                </c:pt>
                <c:pt idx="44">
                  <c:v>0.0292150269371226</c:v>
                </c:pt>
                <c:pt idx="45">
                  <c:v>0.0292873413602343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38573072"/>
        <c:axId val="-1038569872"/>
      </c:scatterChart>
      <c:valAx>
        <c:axId val="-1038573072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38569872"/>
        <c:crosses val="autoZero"/>
        <c:crossBetween val="midCat"/>
      </c:valAx>
      <c:valAx>
        <c:axId val="-1038569872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3857307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9523809524"/>
          <c:y val="0.0905061452189325"/>
          <c:w val="0.851188002267013"/>
          <c:h val="0.772724700179665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2'!$AL$7:$AL$52</c:f>
              <c:numCache>
                <c:formatCode>0.000_ </c:formatCode>
                <c:ptCount val="46"/>
                <c:pt idx="0">
                  <c:v>1.0</c:v>
                </c:pt>
                <c:pt idx="1">
                  <c:v>0.884764225311739</c:v>
                </c:pt>
                <c:pt idx="2">
                  <c:v>0.769600114662462</c:v>
                </c:pt>
                <c:pt idx="3">
                  <c:v>0.616561559409488</c:v>
                </c:pt>
                <c:pt idx="4">
                  <c:v>0.458004873154651</c:v>
                </c:pt>
                <c:pt idx="5">
                  <c:v>0.316898380392719</c:v>
                </c:pt>
                <c:pt idx="6">
                  <c:v>0.201877597821413</c:v>
                </c:pt>
                <c:pt idx="7">
                  <c:v>0.120037265300272</c:v>
                </c:pt>
                <c:pt idx="8">
                  <c:v>0.0708757345563996</c:v>
                </c:pt>
                <c:pt idx="9">
                  <c:v>0.0460799770675075</c:v>
                </c:pt>
                <c:pt idx="10">
                  <c:v>0.0359753475705891</c:v>
                </c:pt>
                <c:pt idx="11">
                  <c:v>0.0321413214848789</c:v>
                </c:pt>
                <c:pt idx="12">
                  <c:v>0.030815536763652</c:v>
                </c:pt>
                <c:pt idx="13">
                  <c:v>0.0301705604127849</c:v>
                </c:pt>
                <c:pt idx="14">
                  <c:v>0.0299197362763365</c:v>
                </c:pt>
                <c:pt idx="15">
                  <c:v>0.0298480722373513</c:v>
                </c:pt>
                <c:pt idx="16">
                  <c:v>0.0297405761788734</c:v>
                </c:pt>
                <c:pt idx="17">
                  <c:v>0.0295614160814103</c:v>
                </c:pt>
                <c:pt idx="18">
                  <c:v>0.0296330801203956</c:v>
                </c:pt>
                <c:pt idx="19">
                  <c:v>0.0296689121398882</c:v>
                </c:pt>
                <c:pt idx="20">
                  <c:v>0.0296330801203956</c:v>
                </c:pt>
                <c:pt idx="21">
                  <c:v>0.0295614160814103</c:v>
                </c:pt>
                <c:pt idx="22">
                  <c:v>0.0294180880034399</c:v>
                </c:pt>
                <c:pt idx="23">
                  <c:v>0.0295614160814103</c:v>
                </c:pt>
                <c:pt idx="24">
                  <c:v>0.0294180880034399</c:v>
                </c:pt>
                <c:pt idx="25">
                  <c:v>0.0295255840619177</c:v>
                </c:pt>
                <c:pt idx="26">
                  <c:v>0.0294180880034399</c:v>
                </c:pt>
                <c:pt idx="27">
                  <c:v>0.0293822559839472</c:v>
                </c:pt>
                <c:pt idx="28">
                  <c:v>0.0294539200229325</c:v>
                </c:pt>
                <c:pt idx="29">
                  <c:v>0.0293822559839472</c:v>
                </c:pt>
                <c:pt idx="30">
                  <c:v>0.0294180880034399</c:v>
                </c:pt>
                <c:pt idx="31">
                  <c:v>0.0291314318474989</c:v>
                </c:pt>
                <c:pt idx="32">
                  <c:v>0.0292030958864842</c:v>
                </c:pt>
                <c:pt idx="33">
                  <c:v>0.0291314318474989</c:v>
                </c:pt>
                <c:pt idx="34">
                  <c:v>0.0292747599254694</c:v>
                </c:pt>
                <c:pt idx="35">
                  <c:v>0.0292030958864842</c:v>
                </c:pt>
                <c:pt idx="36">
                  <c:v>0.0290597678085137</c:v>
                </c:pt>
                <c:pt idx="37">
                  <c:v>0.0291672638669915</c:v>
                </c:pt>
                <c:pt idx="38">
                  <c:v>0.0291314318474989</c:v>
                </c:pt>
                <c:pt idx="39">
                  <c:v>0.029310591944962</c:v>
                </c:pt>
                <c:pt idx="40">
                  <c:v>0.0290597678085137</c:v>
                </c:pt>
                <c:pt idx="41">
                  <c:v>0.0290239357890211</c:v>
                </c:pt>
                <c:pt idx="42">
                  <c:v>0.0292030958864842</c:v>
                </c:pt>
                <c:pt idx="43">
                  <c:v>0.0289881037695284</c:v>
                </c:pt>
                <c:pt idx="44">
                  <c:v>0.0291314318474989</c:v>
                </c:pt>
                <c:pt idx="45">
                  <c:v>0.0290597678085137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2'!$AM$7:$AM$52</c:f>
              <c:numCache>
                <c:formatCode>0.000_ </c:formatCode>
                <c:ptCount val="46"/>
                <c:pt idx="0">
                  <c:v>1.0</c:v>
                </c:pt>
                <c:pt idx="1">
                  <c:v>0.852815884476534</c:v>
                </c:pt>
                <c:pt idx="2">
                  <c:v>0.723682310469314</c:v>
                </c:pt>
                <c:pt idx="3">
                  <c:v>0.564801444043321</c:v>
                </c:pt>
                <c:pt idx="4">
                  <c:v>0.4114440433213</c:v>
                </c:pt>
                <c:pt idx="5">
                  <c:v>0.276245487364621</c:v>
                </c:pt>
                <c:pt idx="6">
                  <c:v>0.171696750902527</c:v>
                </c:pt>
                <c:pt idx="7">
                  <c:v>0.101335740072202</c:v>
                </c:pt>
                <c:pt idx="8">
                  <c:v>0.0610830324909747</c:v>
                </c:pt>
                <c:pt idx="9">
                  <c:v>0.0422021660649819</c:v>
                </c:pt>
                <c:pt idx="10">
                  <c:v>0.0344765342960289</c:v>
                </c:pt>
                <c:pt idx="11">
                  <c:v>0.0314801444043321</c:v>
                </c:pt>
                <c:pt idx="12">
                  <c:v>0.0304332129963899</c:v>
                </c:pt>
                <c:pt idx="13">
                  <c:v>0.0299638989169675</c:v>
                </c:pt>
                <c:pt idx="14">
                  <c:v>0.0301083032490975</c:v>
                </c:pt>
                <c:pt idx="15">
                  <c:v>0.029783393501805</c:v>
                </c:pt>
                <c:pt idx="16">
                  <c:v>0.0297111913357401</c:v>
                </c:pt>
                <c:pt idx="17">
                  <c:v>0.0295306859205776</c:v>
                </c:pt>
                <c:pt idx="18">
                  <c:v>0.0296750902527076</c:v>
                </c:pt>
                <c:pt idx="19">
                  <c:v>0.0296028880866426</c:v>
                </c:pt>
                <c:pt idx="20">
                  <c:v>0.0293862815884476</c:v>
                </c:pt>
                <c:pt idx="21">
                  <c:v>0.0294945848375451</c:v>
                </c:pt>
                <c:pt idx="22">
                  <c:v>0.0294223826714801</c:v>
                </c:pt>
                <c:pt idx="23">
                  <c:v>0.0294945848375451</c:v>
                </c:pt>
                <c:pt idx="24">
                  <c:v>0.0294584837545126</c:v>
                </c:pt>
                <c:pt idx="25">
                  <c:v>0.0292418772563177</c:v>
                </c:pt>
                <c:pt idx="26">
                  <c:v>0.0292779783393502</c:v>
                </c:pt>
                <c:pt idx="27">
                  <c:v>0.0293501805054152</c:v>
                </c:pt>
                <c:pt idx="28">
                  <c:v>0.0292779783393502</c:v>
                </c:pt>
                <c:pt idx="29">
                  <c:v>0.0293862815884476</c:v>
                </c:pt>
                <c:pt idx="30">
                  <c:v>0.0289891696750902</c:v>
                </c:pt>
                <c:pt idx="31">
                  <c:v>0.0291335740072202</c:v>
                </c:pt>
                <c:pt idx="32">
                  <c:v>0.0292057761732852</c:v>
                </c:pt>
                <c:pt idx="33">
                  <c:v>0.0290613718411552</c:v>
                </c:pt>
                <c:pt idx="34">
                  <c:v>0.0290974729241877</c:v>
                </c:pt>
                <c:pt idx="35">
                  <c:v>0.0289891696750902</c:v>
                </c:pt>
                <c:pt idx="36">
                  <c:v>0.0291696750902527</c:v>
                </c:pt>
                <c:pt idx="37">
                  <c:v>0.0292057761732852</c:v>
                </c:pt>
                <c:pt idx="38">
                  <c:v>0.0289169675090253</c:v>
                </c:pt>
                <c:pt idx="39">
                  <c:v>0.0289169675090253</c:v>
                </c:pt>
                <c:pt idx="40">
                  <c:v>0.0289169675090253</c:v>
                </c:pt>
                <c:pt idx="41">
                  <c:v>0.0290252707581227</c:v>
                </c:pt>
                <c:pt idx="42">
                  <c:v>0.0289530685920578</c:v>
                </c:pt>
                <c:pt idx="43">
                  <c:v>0.0290613718411552</c:v>
                </c:pt>
                <c:pt idx="44">
                  <c:v>0.0288447653429603</c:v>
                </c:pt>
                <c:pt idx="45">
                  <c:v>0.0289530685920578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2'!$AN$7:$AN$52</c:f>
              <c:numCache>
                <c:formatCode>0.000_ </c:formatCode>
                <c:ptCount val="46"/>
                <c:pt idx="0">
                  <c:v>1.0</c:v>
                </c:pt>
                <c:pt idx="1">
                  <c:v>0.87192523899889</c:v>
                </c:pt>
                <c:pt idx="2">
                  <c:v>0.748397722797093</c:v>
                </c:pt>
                <c:pt idx="3">
                  <c:v>0.594077840237746</c:v>
                </c:pt>
                <c:pt idx="4">
                  <c:v>0.437538042894482</c:v>
                </c:pt>
                <c:pt idx="5">
                  <c:v>0.298220487665151</c:v>
                </c:pt>
                <c:pt idx="6">
                  <c:v>0.187188943392173</c:v>
                </c:pt>
                <c:pt idx="7">
                  <c:v>0.110709298578538</c:v>
                </c:pt>
                <c:pt idx="8">
                  <c:v>0.0657381216656522</c:v>
                </c:pt>
                <c:pt idx="9">
                  <c:v>0.0438254144437681</c:v>
                </c:pt>
                <c:pt idx="10">
                  <c:v>0.0344444842278635</c:v>
                </c:pt>
                <c:pt idx="11">
                  <c:v>0.0310071968205091</c:v>
                </c:pt>
                <c:pt idx="12">
                  <c:v>0.0298256292742311</c:v>
                </c:pt>
                <c:pt idx="13">
                  <c:v>0.0294675785026317</c:v>
                </c:pt>
                <c:pt idx="14">
                  <c:v>0.0293243581939919</c:v>
                </c:pt>
                <c:pt idx="15">
                  <c:v>0.0291095277310323</c:v>
                </c:pt>
                <c:pt idx="16">
                  <c:v>0.0291453328081922</c:v>
                </c:pt>
                <c:pt idx="17">
                  <c:v>0.0291811378853521</c:v>
                </c:pt>
                <c:pt idx="18">
                  <c:v>0.0290021124995524</c:v>
                </c:pt>
                <c:pt idx="19">
                  <c:v>0.0288946972680726</c:v>
                </c:pt>
                <c:pt idx="20">
                  <c:v>0.028679866805113</c:v>
                </c:pt>
                <c:pt idx="21">
                  <c:v>0.0288588921909127</c:v>
                </c:pt>
                <c:pt idx="22">
                  <c:v>0.0287156718822729</c:v>
                </c:pt>
                <c:pt idx="23">
                  <c:v>0.0287156718822729</c:v>
                </c:pt>
                <c:pt idx="24">
                  <c:v>0.028644061727953</c:v>
                </c:pt>
                <c:pt idx="25">
                  <c:v>0.0288230871137527</c:v>
                </c:pt>
                <c:pt idx="26">
                  <c:v>0.0287514769594328</c:v>
                </c:pt>
                <c:pt idx="27">
                  <c:v>0.0287156718822729</c:v>
                </c:pt>
                <c:pt idx="28">
                  <c:v>0.0287872820365928</c:v>
                </c:pt>
                <c:pt idx="29">
                  <c:v>0.028644061727953</c:v>
                </c:pt>
                <c:pt idx="30">
                  <c:v>0.0286082566507931</c:v>
                </c:pt>
                <c:pt idx="31">
                  <c:v>0.0285724515736331</c:v>
                </c:pt>
                <c:pt idx="32">
                  <c:v>0.028679866805113</c:v>
                </c:pt>
                <c:pt idx="33">
                  <c:v>0.0285008414193133</c:v>
                </c:pt>
                <c:pt idx="34">
                  <c:v>0.0283934261878334</c:v>
                </c:pt>
                <c:pt idx="35">
                  <c:v>0.028679866805113</c:v>
                </c:pt>
                <c:pt idx="36">
                  <c:v>0.0283934261878334</c:v>
                </c:pt>
                <c:pt idx="37">
                  <c:v>0.0283576211106735</c:v>
                </c:pt>
                <c:pt idx="38">
                  <c:v>0.0283576211106735</c:v>
                </c:pt>
                <c:pt idx="39">
                  <c:v>0.0285366464964732</c:v>
                </c:pt>
                <c:pt idx="40">
                  <c:v>0.0285366464964732</c:v>
                </c:pt>
                <c:pt idx="41">
                  <c:v>0.0283576211106735</c:v>
                </c:pt>
                <c:pt idx="42">
                  <c:v>0.0283218160335135</c:v>
                </c:pt>
                <c:pt idx="43">
                  <c:v>0.0285724515736331</c:v>
                </c:pt>
                <c:pt idx="44">
                  <c:v>0.0284650363421533</c:v>
                </c:pt>
                <c:pt idx="45">
                  <c:v>0.0281427906477138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2'!$AO$7:$AO$52</c:f>
              <c:numCache>
                <c:formatCode>0.000_ </c:formatCode>
                <c:ptCount val="46"/>
                <c:pt idx="0">
                  <c:v>1.0</c:v>
                </c:pt>
                <c:pt idx="1">
                  <c:v>0.86955589695952</c:v>
                </c:pt>
                <c:pt idx="2">
                  <c:v>0.74900853906892</c:v>
                </c:pt>
                <c:pt idx="3">
                  <c:v>0.595555396763014</c:v>
                </c:pt>
                <c:pt idx="4">
                  <c:v>0.439601271928258</c:v>
                </c:pt>
                <c:pt idx="5">
                  <c:v>0.301261209760977</c:v>
                </c:pt>
                <c:pt idx="6">
                  <c:v>0.190146128836329</c:v>
                </c:pt>
                <c:pt idx="7">
                  <c:v>0.112901497016685</c:v>
                </c:pt>
                <c:pt idx="8">
                  <c:v>0.0672407017042409</c:v>
                </c:pt>
                <c:pt idx="9">
                  <c:v>0.0445532173353817</c:v>
                </c:pt>
                <c:pt idx="10">
                  <c:v>0.0349065704383865</c:v>
                </c:pt>
                <c:pt idx="11">
                  <c:v>0.0314409232198364</c:v>
                </c:pt>
                <c:pt idx="12">
                  <c:v>0.0301904319554111</c:v>
                </c:pt>
                <c:pt idx="13">
                  <c:v>0.0295830504841188</c:v>
                </c:pt>
                <c:pt idx="14">
                  <c:v>0.0296187788059595</c:v>
                </c:pt>
                <c:pt idx="15">
                  <c:v>0.0294401371967559</c:v>
                </c:pt>
                <c:pt idx="16">
                  <c:v>0.0294044088749151</c:v>
                </c:pt>
                <c:pt idx="17">
                  <c:v>0.0292614955875522</c:v>
                </c:pt>
                <c:pt idx="18">
                  <c:v>0.0291900389438708</c:v>
                </c:pt>
                <c:pt idx="19">
                  <c:v>0.0291543106220301</c:v>
                </c:pt>
                <c:pt idx="20">
                  <c:v>0.0291900389438708</c:v>
                </c:pt>
                <c:pt idx="21">
                  <c:v>0.0291900389438708</c:v>
                </c:pt>
                <c:pt idx="22">
                  <c:v>0.0290471256565079</c:v>
                </c:pt>
                <c:pt idx="23">
                  <c:v>0.0289756690128265</c:v>
                </c:pt>
                <c:pt idx="24">
                  <c:v>0.0291185823001894</c:v>
                </c:pt>
                <c:pt idx="25">
                  <c:v>0.0292614955875522</c:v>
                </c:pt>
                <c:pt idx="26">
                  <c:v>0.0291900389438708</c:v>
                </c:pt>
                <c:pt idx="27">
                  <c:v>0.0288327557254636</c:v>
                </c:pt>
                <c:pt idx="28">
                  <c:v>0.0289756690128265</c:v>
                </c:pt>
                <c:pt idx="29">
                  <c:v>0.028904212369145</c:v>
                </c:pt>
                <c:pt idx="30">
                  <c:v>0.0289756690128265</c:v>
                </c:pt>
                <c:pt idx="31">
                  <c:v>0.0288684840473043</c:v>
                </c:pt>
                <c:pt idx="32">
                  <c:v>0.028904212369145</c:v>
                </c:pt>
                <c:pt idx="33">
                  <c:v>0.0288327557254636</c:v>
                </c:pt>
                <c:pt idx="34">
                  <c:v>0.0290113973346672</c:v>
                </c:pt>
                <c:pt idx="35">
                  <c:v>0.0287255707599414</c:v>
                </c:pt>
                <c:pt idx="36">
                  <c:v>0.0288327557254636</c:v>
                </c:pt>
                <c:pt idx="37">
                  <c:v>0.0287612990817821</c:v>
                </c:pt>
                <c:pt idx="38">
                  <c:v>0.0288684840473043</c:v>
                </c:pt>
                <c:pt idx="39">
                  <c:v>0.028904212369145</c:v>
                </c:pt>
                <c:pt idx="40">
                  <c:v>0.0286898424381007</c:v>
                </c:pt>
                <c:pt idx="41">
                  <c:v>0.02865411411626</c:v>
                </c:pt>
                <c:pt idx="42">
                  <c:v>0.0286898424381007</c:v>
                </c:pt>
                <c:pt idx="43">
                  <c:v>0.0287970274036228</c:v>
                </c:pt>
                <c:pt idx="44">
                  <c:v>0.0288327557254636</c:v>
                </c:pt>
                <c:pt idx="45">
                  <c:v>0.0286183857944192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39055344"/>
        <c:axId val="-1039052144"/>
      </c:scatterChart>
      <c:valAx>
        <c:axId val="-1039055344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39052144"/>
        <c:crosses val="autoZero"/>
        <c:crossBetween val="midCat"/>
      </c:valAx>
      <c:valAx>
        <c:axId val="-1039052144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3905534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95142293458"/>
          <c:y val="0.0730336076939852"/>
          <c:w val="0.514017909703092"/>
          <c:h val="0.70786419764939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3'!$B$5:$B$8</c:f>
              <c:numCache>
                <c:formatCode>0.0_ </c:formatCode>
                <c:ptCount val="4"/>
                <c:pt idx="0">
                  <c:v>6.052897140062234</c:v>
                </c:pt>
                <c:pt idx="1">
                  <c:v>11.37373257335363</c:v>
                </c:pt>
                <c:pt idx="2">
                  <c:v>20.68090479388298</c:v>
                </c:pt>
                <c:pt idx="3">
                  <c:v>36.86371942052983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3'!$C$5:$C$8</c:f>
              <c:numCache>
                <c:formatCode>0.0_ </c:formatCode>
                <c:ptCount val="4"/>
                <c:pt idx="0">
                  <c:v>5.908756785940225</c:v>
                </c:pt>
                <c:pt idx="1">
                  <c:v>11.20783571710157</c:v>
                </c:pt>
                <c:pt idx="2">
                  <c:v>20.25672655427674</c:v>
                </c:pt>
                <c:pt idx="3">
                  <c:v>35.69488772731926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0.47114096610623"/>
                  <c:y val="0.27040328589399"/>
                </c:manualLayout>
              </c:layout>
              <c:numFmt formatCode="0.000000_ " sourceLinked="0"/>
              <c:spPr>
                <a:solidFill>
                  <a:srgbClr val="FFFF99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3'!$F$5:$F$8</c:f>
              <c:numCache>
                <c:formatCode>0.0_ </c:formatCode>
                <c:ptCount val="4"/>
                <c:pt idx="0">
                  <c:v>5.715594606452212</c:v>
                </c:pt>
                <c:pt idx="1">
                  <c:v>11.09222010576289</c:v>
                </c:pt>
                <c:pt idx="2">
                  <c:v>20.42565523656231</c:v>
                </c:pt>
                <c:pt idx="3">
                  <c:v>36.17777727855255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3'!$D$5:$D$8</c:f>
              <c:numCache>
                <c:formatCode>0.0_ </c:formatCode>
                <c:ptCount val="4"/>
                <c:pt idx="0">
                  <c:v>5.498198735398448</c:v>
                </c:pt>
                <c:pt idx="1">
                  <c:v>10.97514579230375</c:v>
                </c:pt>
                <c:pt idx="2">
                  <c:v>20.86405411768751</c:v>
                </c:pt>
                <c:pt idx="3">
                  <c:v>36.32011992209151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3'!$E$5:$E$8</c:f>
              <c:numCache>
                <c:formatCode>0.0_ </c:formatCode>
                <c:ptCount val="4"/>
                <c:pt idx="0">
                  <c:v>5.402525764407942</c:v>
                </c:pt>
                <c:pt idx="1">
                  <c:v>10.81216634029262</c:v>
                </c:pt>
                <c:pt idx="2">
                  <c:v>19.90093548040199</c:v>
                </c:pt>
                <c:pt idx="3">
                  <c:v>35.83238204426956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38964720"/>
        <c:axId val="-1038953568"/>
      </c:scatterChart>
      <c:valAx>
        <c:axId val="-1038964720"/>
        <c:scaling>
          <c:logBase val="10.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Trolox (uM)</a:t>
                </a:r>
              </a:p>
            </c:rich>
          </c:tx>
          <c:layout>
            <c:manualLayout>
              <c:xMode val="edge"/>
              <c:yMode val="edge"/>
              <c:x val="0.30841072436039"/>
              <c:y val="0.8820211448288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38953568"/>
        <c:crosses val="autoZero"/>
        <c:crossBetween val="midCat"/>
      </c:valAx>
      <c:valAx>
        <c:axId val="-1038953568"/>
        <c:scaling>
          <c:logBase val="10.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layout>
            <c:manualLayout>
              <c:xMode val="edge"/>
              <c:yMode val="edge"/>
              <c:x val="0.0124610591900311"/>
              <c:y val="0.3426961868530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3896472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2'!$AP$7:$AP$52</c:f>
              <c:numCache>
                <c:formatCode>0.000_ </c:formatCode>
                <c:ptCount val="46"/>
                <c:pt idx="0">
                  <c:v>1.0</c:v>
                </c:pt>
                <c:pt idx="1">
                  <c:v>0.876650075741182</c:v>
                </c:pt>
                <c:pt idx="2">
                  <c:v>0.755969126451706</c:v>
                </c:pt>
                <c:pt idx="3">
                  <c:v>0.598102863738008</c:v>
                </c:pt>
                <c:pt idx="4">
                  <c:v>0.440344802712256</c:v>
                </c:pt>
                <c:pt idx="5">
                  <c:v>0.299285868859554</c:v>
                </c:pt>
                <c:pt idx="6">
                  <c:v>0.187477457981678</c:v>
                </c:pt>
                <c:pt idx="7">
                  <c:v>0.110582125081151</c:v>
                </c:pt>
                <c:pt idx="8">
                  <c:v>0.0652456178316382</c:v>
                </c:pt>
                <c:pt idx="9">
                  <c:v>0.0436052802423718</c:v>
                </c:pt>
                <c:pt idx="10">
                  <c:v>0.0344802712255644</c:v>
                </c:pt>
                <c:pt idx="11">
                  <c:v>0.0310538844405973</c:v>
                </c:pt>
                <c:pt idx="12">
                  <c:v>0.0298636658731876</c:v>
                </c:pt>
                <c:pt idx="13">
                  <c:v>0.0293587246627714</c:v>
                </c:pt>
                <c:pt idx="14">
                  <c:v>0.0292865902041405</c:v>
                </c:pt>
                <c:pt idx="15">
                  <c:v>0.0291062540575633</c:v>
                </c:pt>
                <c:pt idx="16">
                  <c:v>0.0291783885161942</c:v>
                </c:pt>
                <c:pt idx="17">
                  <c:v>0.0288898506816706</c:v>
                </c:pt>
                <c:pt idx="18">
                  <c:v>0.0291423212868787</c:v>
                </c:pt>
                <c:pt idx="19">
                  <c:v>0.0288177162230397</c:v>
                </c:pt>
                <c:pt idx="20">
                  <c:v>0.0288898506816706</c:v>
                </c:pt>
                <c:pt idx="21">
                  <c:v>0.0289259179109861</c:v>
                </c:pt>
                <c:pt idx="22">
                  <c:v>0.0289619851403015</c:v>
                </c:pt>
                <c:pt idx="23">
                  <c:v>0.0287816489937243</c:v>
                </c:pt>
                <c:pt idx="24">
                  <c:v>0.0286373800764625</c:v>
                </c:pt>
                <c:pt idx="25">
                  <c:v>0.028673447305778</c:v>
                </c:pt>
                <c:pt idx="26">
                  <c:v>0.0288898506816706</c:v>
                </c:pt>
                <c:pt idx="27">
                  <c:v>0.0287095145350934</c:v>
                </c:pt>
                <c:pt idx="28">
                  <c:v>0.0288177162230397</c:v>
                </c:pt>
                <c:pt idx="29">
                  <c:v>0.0285291783885162</c:v>
                </c:pt>
                <c:pt idx="30">
                  <c:v>0.0286373800764625</c:v>
                </c:pt>
                <c:pt idx="31">
                  <c:v>0.0287816489937243</c:v>
                </c:pt>
                <c:pt idx="32">
                  <c:v>0.028673447305778</c:v>
                </c:pt>
                <c:pt idx="33">
                  <c:v>0.0286013128471471</c:v>
                </c:pt>
                <c:pt idx="34">
                  <c:v>0.0285652456178316</c:v>
                </c:pt>
                <c:pt idx="35">
                  <c:v>0.0286013128471471</c:v>
                </c:pt>
                <c:pt idx="36">
                  <c:v>0.0283849094712544</c:v>
                </c:pt>
                <c:pt idx="37">
                  <c:v>0.0284931111592007</c:v>
                </c:pt>
                <c:pt idx="38">
                  <c:v>0.0284570439298853</c:v>
                </c:pt>
                <c:pt idx="39">
                  <c:v>0.0284570439298853</c:v>
                </c:pt>
                <c:pt idx="40">
                  <c:v>0.0284209767005699</c:v>
                </c:pt>
                <c:pt idx="41">
                  <c:v>0.0284209767005699</c:v>
                </c:pt>
                <c:pt idx="42">
                  <c:v>0.0284570439298853</c:v>
                </c:pt>
                <c:pt idx="43">
                  <c:v>0.0287095145350934</c:v>
                </c:pt>
                <c:pt idx="44">
                  <c:v>0.0284570439298853</c:v>
                </c:pt>
                <c:pt idx="45">
                  <c:v>0.0284209767005699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2'!$AQ$7:$AQ$52</c:f>
              <c:numCache>
                <c:formatCode>0.000_ </c:formatCode>
                <c:ptCount val="46"/>
                <c:pt idx="0">
                  <c:v>1.0</c:v>
                </c:pt>
                <c:pt idx="1">
                  <c:v>0.857316898380393</c:v>
                </c:pt>
                <c:pt idx="2">
                  <c:v>0.727389995700158</c:v>
                </c:pt>
                <c:pt idx="3">
                  <c:v>0.572595671492045</c:v>
                </c:pt>
                <c:pt idx="4">
                  <c:v>0.416833882757632</c:v>
                </c:pt>
                <c:pt idx="5">
                  <c:v>0.281138024939086</c:v>
                </c:pt>
                <c:pt idx="6">
                  <c:v>0.175397735416368</c:v>
                </c:pt>
                <c:pt idx="7">
                  <c:v>0.103267880177727</c:v>
                </c:pt>
                <c:pt idx="8">
                  <c:v>0.0619893937222302</c:v>
                </c:pt>
                <c:pt idx="9">
                  <c:v>0.0423176150207826</c:v>
                </c:pt>
                <c:pt idx="10">
                  <c:v>0.0341479145764655</c:v>
                </c:pt>
                <c:pt idx="11">
                  <c:v>0.0307080407051741</c:v>
                </c:pt>
                <c:pt idx="12">
                  <c:v>0.0298480722373513</c:v>
                </c:pt>
                <c:pt idx="13">
                  <c:v>0.0293822559839472</c:v>
                </c:pt>
                <c:pt idx="14">
                  <c:v>0.0291314318474989</c:v>
                </c:pt>
                <c:pt idx="15">
                  <c:v>0.0291672638669915</c:v>
                </c:pt>
                <c:pt idx="16">
                  <c:v>0.0291314318474989</c:v>
                </c:pt>
                <c:pt idx="17">
                  <c:v>0.0290955998280063</c:v>
                </c:pt>
                <c:pt idx="18">
                  <c:v>0.0289522717500358</c:v>
                </c:pt>
                <c:pt idx="19">
                  <c:v>0.0290239357890211</c:v>
                </c:pt>
                <c:pt idx="20">
                  <c:v>0.0287014476135875</c:v>
                </c:pt>
                <c:pt idx="21">
                  <c:v>0.0288089436720654</c:v>
                </c:pt>
                <c:pt idx="22">
                  <c:v>0.0287731116525727</c:v>
                </c:pt>
                <c:pt idx="23">
                  <c:v>0.028844775691558</c:v>
                </c:pt>
                <c:pt idx="24">
                  <c:v>0.0287014476135875</c:v>
                </c:pt>
                <c:pt idx="25">
                  <c:v>0.0287014476135875</c:v>
                </c:pt>
                <c:pt idx="26">
                  <c:v>0.0286297835746023</c:v>
                </c:pt>
                <c:pt idx="27">
                  <c:v>0.0287014476135875</c:v>
                </c:pt>
                <c:pt idx="28">
                  <c:v>0.0285222875161244</c:v>
                </c:pt>
                <c:pt idx="29">
                  <c:v>0.0286297835746023</c:v>
                </c:pt>
                <c:pt idx="30">
                  <c:v>0.0284147914576465</c:v>
                </c:pt>
                <c:pt idx="31">
                  <c:v>0.0286297835746023</c:v>
                </c:pt>
                <c:pt idx="32">
                  <c:v>0.0285939515551096</c:v>
                </c:pt>
                <c:pt idx="33">
                  <c:v>0.0284147914576465</c:v>
                </c:pt>
                <c:pt idx="34">
                  <c:v>0.0284506234771392</c:v>
                </c:pt>
                <c:pt idx="35">
                  <c:v>0.0284506234771392</c:v>
                </c:pt>
                <c:pt idx="36">
                  <c:v>0.0283431274186613</c:v>
                </c:pt>
                <c:pt idx="37">
                  <c:v>0.0286297835746023</c:v>
                </c:pt>
                <c:pt idx="38">
                  <c:v>0.0284864554966318</c:v>
                </c:pt>
                <c:pt idx="39">
                  <c:v>0.0282356313601835</c:v>
                </c:pt>
                <c:pt idx="40">
                  <c:v>0.028558119535617</c:v>
                </c:pt>
                <c:pt idx="41">
                  <c:v>0.0283789594381539</c:v>
                </c:pt>
                <c:pt idx="42">
                  <c:v>0.0283431274186613</c:v>
                </c:pt>
                <c:pt idx="43">
                  <c:v>0.0283789594381539</c:v>
                </c:pt>
                <c:pt idx="44">
                  <c:v>0.0282356313601835</c:v>
                </c:pt>
                <c:pt idx="45">
                  <c:v>0.0283789594381539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2'!$AR$7:$AR$52</c:f>
              <c:numCache>
                <c:formatCode>0.000_ </c:formatCode>
                <c:ptCount val="46"/>
                <c:pt idx="0">
                  <c:v>1.0</c:v>
                </c:pt>
                <c:pt idx="1">
                  <c:v>0.868467116779195</c:v>
                </c:pt>
                <c:pt idx="2">
                  <c:v>0.743578751830815</c:v>
                </c:pt>
                <c:pt idx="3">
                  <c:v>0.587611188511414</c:v>
                </c:pt>
                <c:pt idx="4">
                  <c:v>0.430250419747794</c:v>
                </c:pt>
                <c:pt idx="5">
                  <c:v>0.290501196727753</c:v>
                </c:pt>
                <c:pt idx="6">
                  <c:v>0.18168827921266</c:v>
                </c:pt>
                <c:pt idx="7">
                  <c:v>0.106919587039617</c:v>
                </c:pt>
                <c:pt idx="8">
                  <c:v>0.0632658164541135</c:v>
                </c:pt>
                <c:pt idx="9">
                  <c:v>0.0422962883578037</c:v>
                </c:pt>
                <c:pt idx="10">
                  <c:v>0.0336869931768656</c:v>
                </c:pt>
                <c:pt idx="11">
                  <c:v>0.0306862429893188</c:v>
                </c:pt>
                <c:pt idx="12">
                  <c:v>0.0297217161433215</c:v>
                </c:pt>
                <c:pt idx="13">
                  <c:v>0.0292930375451006</c:v>
                </c:pt>
                <c:pt idx="14">
                  <c:v>0.0291858678955453</c:v>
                </c:pt>
                <c:pt idx="15">
                  <c:v>0.0291144214625085</c:v>
                </c:pt>
                <c:pt idx="16">
                  <c:v>0.0290429750294716</c:v>
                </c:pt>
                <c:pt idx="17">
                  <c:v>0.028900082163398</c:v>
                </c:pt>
                <c:pt idx="18">
                  <c:v>0.0287571892973243</c:v>
                </c:pt>
                <c:pt idx="19">
                  <c:v>0.0290429750294716</c:v>
                </c:pt>
                <c:pt idx="20">
                  <c:v>0.0286857428642875</c:v>
                </c:pt>
                <c:pt idx="21">
                  <c:v>0.0286500196477691</c:v>
                </c:pt>
                <c:pt idx="22">
                  <c:v>0.0286857428642875</c:v>
                </c:pt>
                <c:pt idx="23">
                  <c:v>0.0285071267816954</c:v>
                </c:pt>
                <c:pt idx="24">
                  <c:v>0.0286142964312507</c:v>
                </c:pt>
                <c:pt idx="25">
                  <c:v>0.0287214660808059</c:v>
                </c:pt>
                <c:pt idx="26">
                  <c:v>0.0286142964312507</c:v>
                </c:pt>
                <c:pt idx="27">
                  <c:v>0.0287214660808059</c:v>
                </c:pt>
                <c:pt idx="28">
                  <c:v>0.0286142964312507</c:v>
                </c:pt>
                <c:pt idx="29">
                  <c:v>0.0285428499982138</c:v>
                </c:pt>
                <c:pt idx="30">
                  <c:v>0.0285071267816954</c:v>
                </c:pt>
                <c:pt idx="31">
                  <c:v>0.0283999571321402</c:v>
                </c:pt>
                <c:pt idx="32">
                  <c:v>0.0286142964312507</c:v>
                </c:pt>
                <c:pt idx="33">
                  <c:v>0.0285071267816954</c:v>
                </c:pt>
                <c:pt idx="34">
                  <c:v>0.0283285106991033</c:v>
                </c:pt>
                <c:pt idx="35">
                  <c:v>0.0285785732147322</c:v>
                </c:pt>
                <c:pt idx="36">
                  <c:v>0.0283642339156218</c:v>
                </c:pt>
                <c:pt idx="37">
                  <c:v>0.0282927874825849</c:v>
                </c:pt>
                <c:pt idx="38">
                  <c:v>0.0283642339156218</c:v>
                </c:pt>
                <c:pt idx="39">
                  <c:v>0.0282927874825849</c:v>
                </c:pt>
                <c:pt idx="40">
                  <c:v>0.028471403565177</c:v>
                </c:pt>
                <c:pt idx="41">
                  <c:v>0.0284356803486586</c:v>
                </c:pt>
                <c:pt idx="42">
                  <c:v>0.0281856178330297</c:v>
                </c:pt>
                <c:pt idx="43">
                  <c:v>0.0282213410495481</c:v>
                </c:pt>
                <c:pt idx="44">
                  <c:v>0.0283285106991033</c:v>
                </c:pt>
                <c:pt idx="45">
                  <c:v>0.0282570642660665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2'!$AS$7:$AS$52</c:f>
              <c:numCache>
                <c:formatCode>0.000_ </c:formatCode>
                <c:ptCount val="46"/>
                <c:pt idx="0">
                  <c:v>1.0</c:v>
                </c:pt>
                <c:pt idx="1">
                  <c:v>0.862462849572099</c:v>
                </c:pt>
                <c:pt idx="2">
                  <c:v>0.73745837361693</c:v>
                </c:pt>
                <c:pt idx="3">
                  <c:v>0.581802556665592</c:v>
                </c:pt>
                <c:pt idx="4">
                  <c:v>0.425824470942099</c:v>
                </c:pt>
                <c:pt idx="5">
                  <c:v>0.288323128155548</c:v>
                </c:pt>
                <c:pt idx="6">
                  <c:v>0.181616356930569</c:v>
                </c:pt>
                <c:pt idx="7">
                  <c:v>0.107422924051993</c:v>
                </c:pt>
                <c:pt idx="8">
                  <c:v>0.0642747162244423</c:v>
                </c:pt>
                <c:pt idx="9">
                  <c:v>0.0431482078275504</c:v>
                </c:pt>
                <c:pt idx="10">
                  <c:v>0.034554373903391</c:v>
                </c:pt>
                <c:pt idx="11">
                  <c:v>0.0314749167472339</c:v>
                </c:pt>
                <c:pt idx="12">
                  <c:v>0.0304723027894153</c:v>
                </c:pt>
                <c:pt idx="13">
                  <c:v>0.0300068034518566</c:v>
                </c:pt>
                <c:pt idx="14">
                  <c:v>0.0294696888315967</c:v>
                </c:pt>
                <c:pt idx="15">
                  <c:v>0.02964872703835</c:v>
                </c:pt>
                <c:pt idx="16">
                  <c:v>0.0295054964729473</c:v>
                </c:pt>
                <c:pt idx="17">
                  <c:v>0.0293980735488953</c:v>
                </c:pt>
                <c:pt idx="18">
                  <c:v>0.029326458266194</c:v>
                </c:pt>
                <c:pt idx="19">
                  <c:v>0.0291832277007913</c:v>
                </c:pt>
                <c:pt idx="20">
                  <c:v>0.029433881190246</c:v>
                </c:pt>
                <c:pt idx="21">
                  <c:v>0.029326458266194</c:v>
                </c:pt>
                <c:pt idx="22">
                  <c:v>0.0291474200594407</c:v>
                </c:pt>
                <c:pt idx="23">
                  <c:v>0.0291832277007913</c:v>
                </c:pt>
                <c:pt idx="24">
                  <c:v>0.0291832277007913</c:v>
                </c:pt>
                <c:pt idx="25">
                  <c:v>0.0292548429834927</c:v>
                </c:pt>
                <c:pt idx="26">
                  <c:v>0.0291474200594407</c:v>
                </c:pt>
                <c:pt idx="27">
                  <c:v>0.029219035342142</c:v>
                </c:pt>
                <c:pt idx="28">
                  <c:v>0.0291832277007913</c:v>
                </c:pt>
                <c:pt idx="29">
                  <c:v>0.029004189494038</c:v>
                </c:pt>
                <c:pt idx="30">
                  <c:v>0.0289683818526874</c:v>
                </c:pt>
                <c:pt idx="31">
                  <c:v>0.0291474200594407</c:v>
                </c:pt>
                <c:pt idx="32">
                  <c:v>0.0290758047767394</c:v>
                </c:pt>
                <c:pt idx="33">
                  <c:v>0.0290758047767394</c:v>
                </c:pt>
                <c:pt idx="34">
                  <c:v>0.0289683818526874</c:v>
                </c:pt>
                <c:pt idx="35">
                  <c:v>0.0289325742113367</c:v>
                </c:pt>
                <c:pt idx="36">
                  <c:v>0.0291474200594407</c:v>
                </c:pt>
                <c:pt idx="37">
                  <c:v>0.0288251512872847</c:v>
                </c:pt>
                <c:pt idx="38">
                  <c:v>0.028896766569986</c:v>
                </c:pt>
                <c:pt idx="39">
                  <c:v>0.0289683818526874</c:v>
                </c:pt>
                <c:pt idx="40">
                  <c:v>0.0287535360045834</c:v>
                </c:pt>
                <c:pt idx="41">
                  <c:v>0.0289325742113367</c:v>
                </c:pt>
                <c:pt idx="42">
                  <c:v>0.0289683818526874</c:v>
                </c:pt>
                <c:pt idx="43">
                  <c:v>0.0289683818526874</c:v>
                </c:pt>
                <c:pt idx="44">
                  <c:v>0.0286103054391807</c:v>
                </c:pt>
                <c:pt idx="45">
                  <c:v>0.0288251512872847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38870064"/>
        <c:axId val="-1038866144"/>
      </c:scatterChart>
      <c:valAx>
        <c:axId val="-1038870064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38866144"/>
        <c:crosses val="autoZero"/>
        <c:crossBetween val="midCat"/>
      </c:valAx>
      <c:valAx>
        <c:axId val="-103886614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3887006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3808948061067"/>
          <c:w val="0.852069775000903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2'!$AT$7:$AT$52</c:f>
              <c:numCache>
                <c:formatCode>0.000_ </c:formatCode>
                <c:ptCount val="46"/>
                <c:pt idx="0">
                  <c:v>1.0</c:v>
                </c:pt>
                <c:pt idx="1">
                  <c:v>0.876544540229885</c:v>
                </c:pt>
                <c:pt idx="2">
                  <c:v>0.751975574712644</c:v>
                </c:pt>
                <c:pt idx="3">
                  <c:v>0.595545977011494</c:v>
                </c:pt>
                <c:pt idx="4">
                  <c:v>0.436530172413793</c:v>
                </c:pt>
                <c:pt idx="5">
                  <c:v>0.295079022988506</c:v>
                </c:pt>
                <c:pt idx="6">
                  <c:v>0.183943965517241</c:v>
                </c:pt>
                <c:pt idx="7">
                  <c:v>0.108189655172414</c:v>
                </c:pt>
                <c:pt idx="8">
                  <c:v>0.0641522988505747</c:v>
                </c:pt>
                <c:pt idx="9">
                  <c:v>0.043426724137931</c:v>
                </c:pt>
                <c:pt idx="10">
                  <c:v>0.0348778735632184</c:v>
                </c:pt>
                <c:pt idx="11">
                  <c:v>0.0316091954022988</c:v>
                </c:pt>
                <c:pt idx="12">
                  <c:v>0.0304597701149425</c:v>
                </c:pt>
                <c:pt idx="13">
                  <c:v>0.0301005747126437</c:v>
                </c:pt>
                <c:pt idx="14">
                  <c:v>0.0297772988505747</c:v>
                </c:pt>
                <c:pt idx="15">
                  <c:v>0.029669540229885</c:v>
                </c:pt>
                <c:pt idx="16">
                  <c:v>0.0295617816091954</c:v>
                </c:pt>
                <c:pt idx="17">
                  <c:v>0.0293462643678161</c:v>
                </c:pt>
                <c:pt idx="18">
                  <c:v>0.0293103448275862</c:v>
                </c:pt>
                <c:pt idx="19">
                  <c:v>0.0292744252873563</c:v>
                </c:pt>
                <c:pt idx="20">
                  <c:v>0.0292744252873563</c:v>
                </c:pt>
                <c:pt idx="21">
                  <c:v>0.0292744252873563</c:v>
                </c:pt>
                <c:pt idx="22">
                  <c:v>0.0291666666666667</c:v>
                </c:pt>
                <c:pt idx="23">
                  <c:v>0.0292744252873563</c:v>
                </c:pt>
                <c:pt idx="24">
                  <c:v>0.0290229885057471</c:v>
                </c:pt>
                <c:pt idx="25">
                  <c:v>0.0291307471264368</c:v>
                </c:pt>
                <c:pt idx="26">
                  <c:v>0.0289152298850575</c:v>
                </c:pt>
                <c:pt idx="27">
                  <c:v>0.0291666666666667</c:v>
                </c:pt>
                <c:pt idx="28">
                  <c:v>0.0289870689655172</c:v>
                </c:pt>
                <c:pt idx="29">
                  <c:v>0.029058908045977</c:v>
                </c:pt>
                <c:pt idx="30">
                  <c:v>0.0289511494252874</c:v>
                </c:pt>
                <c:pt idx="31">
                  <c:v>0.0289870689655172</c:v>
                </c:pt>
                <c:pt idx="32">
                  <c:v>0.0290229885057471</c:v>
                </c:pt>
                <c:pt idx="33">
                  <c:v>0.0289870689655172</c:v>
                </c:pt>
                <c:pt idx="34">
                  <c:v>0.0288433908045977</c:v>
                </c:pt>
                <c:pt idx="35">
                  <c:v>0.0288793103448276</c:v>
                </c:pt>
                <c:pt idx="36">
                  <c:v>0.0289511494252874</c:v>
                </c:pt>
                <c:pt idx="37">
                  <c:v>0.028735632183908</c:v>
                </c:pt>
                <c:pt idx="38">
                  <c:v>0.0288793103448276</c:v>
                </c:pt>
                <c:pt idx="39">
                  <c:v>0.0288074712643678</c:v>
                </c:pt>
                <c:pt idx="40">
                  <c:v>0.0286997126436782</c:v>
                </c:pt>
                <c:pt idx="41">
                  <c:v>0.0288793103448276</c:v>
                </c:pt>
                <c:pt idx="42">
                  <c:v>0.0288793103448276</c:v>
                </c:pt>
                <c:pt idx="43">
                  <c:v>0.0286637931034483</c:v>
                </c:pt>
                <c:pt idx="44">
                  <c:v>0.0288074712643678</c:v>
                </c:pt>
                <c:pt idx="45">
                  <c:v>0.0288793103448276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2'!$AU$7:$AU$52</c:f>
              <c:numCache>
                <c:formatCode>0.000_ </c:formatCode>
                <c:ptCount val="46"/>
                <c:pt idx="0">
                  <c:v>1.0</c:v>
                </c:pt>
                <c:pt idx="1">
                  <c:v>0.864900852916832</c:v>
                </c:pt>
                <c:pt idx="2">
                  <c:v>0.73746716090258</c:v>
                </c:pt>
                <c:pt idx="3">
                  <c:v>0.583186382121136</c:v>
                </c:pt>
                <c:pt idx="4">
                  <c:v>0.42671033216972</c:v>
                </c:pt>
                <c:pt idx="5">
                  <c:v>0.288948069241012</c:v>
                </c:pt>
                <c:pt idx="6">
                  <c:v>0.181811638536006</c:v>
                </c:pt>
                <c:pt idx="7">
                  <c:v>0.108216072264008</c:v>
                </c:pt>
                <c:pt idx="8">
                  <c:v>0.0651383740598121</c:v>
                </c:pt>
                <c:pt idx="9">
                  <c:v>0.0439054233994314</c:v>
                </c:pt>
                <c:pt idx="10">
                  <c:v>0.0350883506675784</c:v>
                </c:pt>
                <c:pt idx="11">
                  <c:v>0.0316694857307374</c:v>
                </c:pt>
                <c:pt idx="12">
                  <c:v>0.030589844171735</c:v>
                </c:pt>
                <c:pt idx="13">
                  <c:v>0.0299780472883003</c:v>
                </c:pt>
                <c:pt idx="14">
                  <c:v>0.0297981070284665</c:v>
                </c:pt>
                <c:pt idx="15">
                  <c:v>0.0296181667686328</c:v>
                </c:pt>
                <c:pt idx="16">
                  <c:v>0.0295461906646993</c:v>
                </c:pt>
                <c:pt idx="17">
                  <c:v>0.0293302623528988</c:v>
                </c:pt>
                <c:pt idx="18">
                  <c:v>0.0292942743009321</c:v>
                </c:pt>
                <c:pt idx="19">
                  <c:v>0.0291503220930651</c:v>
                </c:pt>
                <c:pt idx="20">
                  <c:v>0.0293302623528988</c:v>
                </c:pt>
                <c:pt idx="21">
                  <c:v>0.0292582862489653</c:v>
                </c:pt>
                <c:pt idx="22">
                  <c:v>0.0291503220930651</c:v>
                </c:pt>
                <c:pt idx="23">
                  <c:v>0.0291143340410983</c:v>
                </c:pt>
                <c:pt idx="24">
                  <c:v>0.0290423579371649</c:v>
                </c:pt>
                <c:pt idx="25">
                  <c:v>0.0291143340410983</c:v>
                </c:pt>
                <c:pt idx="26">
                  <c:v>0.0289703818332314</c:v>
                </c:pt>
                <c:pt idx="27">
                  <c:v>0.0287904415733976</c:v>
                </c:pt>
                <c:pt idx="28">
                  <c:v>0.0290783459891316</c:v>
                </c:pt>
                <c:pt idx="29">
                  <c:v>0.0289703818332314</c:v>
                </c:pt>
                <c:pt idx="30">
                  <c:v>0.0288984057292979</c:v>
                </c:pt>
                <c:pt idx="31">
                  <c:v>0.0288984057292979</c:v>
                </c:pt>
                <c:pt idx="32">
                  <c:v>0.0287544535214309</c:v>
                </c:pt>
                <c:pt idx="33">
                  <c:v>0.0288264296253644</c:v>
                </c:pt>
                <c:pt idx="34">
                  <c:v>0.0288984057292979</c:v>
                </c:pt>
                <c:pt idx="35">
                  <c:v>0.0288984057292979</c:v>
                </c:pt>
                <c:pt idx="36">
                  <c:v>0.0287544535214309</c:v>
                </c:pt>
                <c:pt idx="37">
                  <c:v>0.0288624176773311</c:v>
                </c:pt>
                <c:pt idx="38">
                  <c:v>0.0287544535214309</c:v>
                </c:pt>
                <c:pt idx="39">
                  <c:v>0.0289703818332314</c:v>
                </c:pt>
                <c:pt idx="40">
                  <c:v>0.0286824774174974</c:v>
                </c:pt>
                <c:pt idx="41">
                  <c:v>0.0287904415733976</c:v>
                </c:pt>
                <c:pt idx="42">
                  <c:v>0.0285385252096304</c:v>
                </c:pt>
                <c:pt idx="43">
                  <c:v>0.0286105013135639</c:v>
                </c:pt>
                <c:pt idx="44">
                  <c:v>0.0287544535214309</c:v>
                </c:pt>
                <c:pt idx="45">
                  <c:v>0.0286464893655306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2'!$AV$7:$AV$52</c:f>
              <c:numCache>
                <c:formatCode>0.000_ </c:formatCode>
                <c:ptCount val="46"/>
                <c:pt idx="0">
                  <c:v>1.0</c:v>
                </c:pt>
                <c:pt idx="1">
                  <c:v>0.868238607640644</c:v>
                </c:pt>
                <c:pt idx="2">
                  <c:v>0.741135263956091</c:v>
                </c:pt>
                <c:pt idx="3">
                  <c:v>0.58286993572615</c:v>
                </c:pt>
                <c:pt idx="4">
                  <c:v>0.426085072578898</c:v>
                </c:pt>
                <c:pt idx="5">
                  <c:v>0.2875713150863</c:v>
                </c:pt>
                <c:pt idx="6">
                  <c:v>0.179786235285621</c:v>
                </c:pt>
                <c:pt idx="7">
                  <c:v>0.105726872246696</c:v>
                </c:pt>
                <c:pt idx="8">
                  <c:v>0.0627933848487037</c:v>
                </c:pt>
                <c:pt idx="9">
                  <c:v>0.042572398353434</c:v>
                </c:pt>
                <c:pt idx="10">
                  <c:v>0.0343395681375027</c:v>
                </c:pt>
                <c:pt idx="11">
                  <c:v>0.0311619845453889</c:v>
                </c:pt>
                <c:pt idx="12">
                  <c:v>0.0301148263161696</c:v>
                </c:pt>
                <c:pt idx="13">
                  <c:v>0.030006499602802</c:v>
                </c:pt>
                <c:pt idx="14">
                  <c:v>0.0296815194626995</c:v>
                </c:pt>
                <c:pt idx="15">
                  <c:v>0.0295370838448761</c:v>
                </c:pt>
                <c:pt idx="16">
                  <c:v>0.0294287571315086</c:v>
                </c:pt>
                <c:pt idx="17">
                  <c:v>0.0293565393225969</c:v>
                </c:pt>
                <c:pt idx="18">
                  <c:v>0.0293926482270528</c:v>
                </c:pt>
                <c:pt idx="19">
                  <c:v>0.0291398858958619</c:v>
                </c:pt>
                <c:pt idx="20">
                  <c:v>0.0292121037047736</c:v>
                </c:pt>
                <c:pt idx="21">
                  <c:v>0.0291759948003178</c:v>
                </c:pt>
                <c:pt idx="22">
                  <c:v>0.0292843215136853</c:v>
                </c:pt>
                <c:pt idx="23">
                  <c:v>0.0291759948003178</c:v>
                </c:pt>
                <c:pt idx="24">
                  <c:v>0.0289954502780386</c:v>
                </c:pt>
                <c:pt idx="25">
                  <c:v>0.0290315591824944</c:v>
                </c:pt>
                <c:pt idx="26">
                  <c:v>0.0291037769914061</c:v>
                </c:pt>
                <c:pt idx="27">
                  <c:v>0.0290676680869502</c:v>
                </c:pt>
                <c:pt idx="28">
                  <c:v>0.0290676680869502</c:v>
                </c:pt>
                <c:pt idx="29">
                  <c:v>0.0289232324691269</c:v>
                </c:pt>
                <c:pt idx="30">
                  <c:v>0.0288510146602152</c:v>
                </c:pt>
                <c:pt idx="31">
                  <c:v>0.0289232324691269</c:v>
                </c:pt>
                <c:pt idx="32">
                  <c:v>0.0289593413735827</c:v>
                </c:pt>
                <c:pt idx="33">
                  <c:v>0.028887123564671</c:v>
                </c:pt>
                <c:pt idx="34">
                  <c:v>0.0287065790423918</c:v>
                </c:pt>
                <c:pt idx="35">
                  <c:v>0.028887123564671</c:v>
                </c:pt>
                <c:pt idx="36">
                  <c:v>0.028887123564671</c:v>
                </c:pt>
                <c:pt idx="37">
                  <c:v>0.0287787968513035</c:v>
                </c:pt>
                <c:pt idx="38">
                  <c:v>0.0288510146602152</c:v>
                </c:pt>
                <c:pt idx="39">
                  <c:v>0.0287065790423918</c:v>
                </c:pt>
                <c:pt idx="40">
                  <c:v>0.0287426879468477</c:v>
                </c:pt>
                <c:pt idx="41">
                  <c:v>0.0287065790423918</c:v>
                </c:pt>
                <c:pt idx="42">
                  <c:v>0.0288149057557594</c:v>
                </c:pt>
                <c:pt idx="43">
                  <c:v>0.0287065790423918</c:v>
                </c:pt>
                <c:pt idx="44">
                  <c:v>0.0286343612334802</c:v>
                </c:pt>
                <c:pt idx="45">
                  <c:v>0.0284899256156568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2'!$AW$7:$AW$52</c:f>
              <c:numCache>
                <c:formatCode>0.000_ </c:formatCode>
                <c:ptCount val="46"/>
                <c:pt idx="0">
                  <c:v>1.0</c:v>
                </c:pt>
                <c:pt idx="1">
                  <c:v>0.866968581941693</c:v>
                </c:pt>
                <c:pt idx="2">
                  <c:v>0.745860458533824</c:v>
                </c:pt>
                <c:pt idx="3">
                  <c:v>0.591777526181715</c:v>
                </c:pt>
                <c:pt idx="4">
                  <c:v>0.435748655533541</c:v>
                </c:pt>
                <c:pt idx="5">
                  <c:v>0.297905462779507</c:v>
                </c:pt>
                <c:pt idx="6">
                  <c:v>0.188154542881404</c:v>
                </c:pt>
                <c:pt idx="7">
                  <c:v>0.112510614208888</c:v>
                </c:pt>
                <c:pt idx="8">
                  <c:v>0.0666572318143221</c:v>
                </c:pt>
                <c:pt idx="9">
                  <c:v>0.0445089159354656</c:v>
                </c:pt>
                <c:pt idx="10">
                  <c:v>0.0347084630625531</c:v>
                </c:pt>
                <c:pt idx="11">
                  <c:v>0.0314534390036796</c:v>
                </c:pt>
                <c:pt idx="12">
                  <c:v>0.0301797339371639</c:v>
                </c:pt>
                <c:pt idx="13">
                  <c:v>0.0297551655816586</c:v>
                </c:pt>
                <c:pt idx="14">
                  <c:v>0.0295075007076139</c:v>
                </c:pt>
                <c:pt idx="15">
                  <c:v>0.029189074440985</c:v>
                </c:pt>
                <c:pt idx="16">
                  <c:v>0.0293305972261534</c:v>
                </c:pt>
                <c:pt idx="17">
                  <c:v>0.0292952165298613</c:v>
                </c:pt>
                <c:pt idx="18">
                  <c:v>0.0290829323521087</c:v>
                </c:pt>
                <c:pt idx="19">
                  <c:v>0.0291536937446929</c:v>
                </c:pt>
                <c:pt idx="20">
                  <c:v>0.0290121709595245</c:v>
                </c:pt>
                <c:pt idx="21">
                  <c:v>0.0289767902632324</c:v>
                </c:pt>
                <c:pt idx="22">
                  <c:v>0.0291183130484008</c:v>
                </c:pt>
                <c:pt idx="23">
                  <c:v>0.0289060288706482</c:v>
                </c:pt>
                <c:pt idx="24">
                  <c:v>0.0290829323521087</c:v>
                </c:pt>
                <c:pt idx="25">
                  <c:v>0.0287998867817719</c:v>
                </c:pt>
                <c:pt idx="26">
                  <c:v>0.0289414095669403</c:v>
                </c:pt>
                <c:pt idx="27">
                  <c:v>0.0288706481743561</c:v>
                </c:pt>
                <c:pt idx="28">
                  <c:v>0.0287645060854798</c:v>
                </c:pt>
                <c:pt idx="29">
                  <c:v>0.0287291253891877</c:v>
                </c:pt>
                <c:pt idx="30">
                  <c:v>0.028835267478064</c:v>
                </c:pt>
                <c:pt idx="31">
                  <c:v>0.0286229833003113</c:v>
                </c:pt>
                <c:pt idx="32">
                  <c:v>0.0287645060854798</c:v>
                </c:pt>
                <c:pt idx="33">
                  <c:v>0.0287645060854798</c:v>
                </c:pt>
                <c:pt idx="34">
                  <c:v>0.0287291253891877</c:v>
                </c:pt>
                <c:pt idx="35">
                  <c:v>0.0286583639966034</c:v>
                </c:pt>
                <c:pt idx="36">
                  <c:v>0.0284460798188508</c:v>
                </c:pt>
                <c:pt idx="37">
                  <c:v>0.0286583639966034</c:v>
                </c:pt>
                <c:pt idx="38">
                  <c:v>0.0287645060854798</c:v>
                </c:pt>
                <c:pt idx="39">
                  <c:v>0.0286229833003113</c:v>
                </c:pt>
                <c:pt idx="40">
                  <c:v>0.0284814605151429</c:v>
                </c:pt>
                <c:pt idx="41">
                  <c:v>0.028516841211435</c:v>
                </c:pt>
                <c:pt idx="42">
                  <c:v>0.0284106991225587</c:v>
                </c:pt>
                <c:pt idx="43">
                  <c:v>0.0284814605151429</c:v>
                </c:pt>
                <c:pt idx="44">
                  <c:v>0.0284814605151429</c:v>
                </c:pt>
                <c:pt idx="45">
                  <c:v>0.0284460798188508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38780464"/>
        <c:axId val="-1038776544"/>
      </c:scatterChart>
      <c:valAx>
        <c:axId val="-1038780464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38776544"/>
        <c:crosses val="autoZero"/>
        <c:crossBetween val="midCat"/>
      </c:valAx>
      <c:valAx>
        <c:axId val="-103877654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3878046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(2-90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8323184"/>
        <c:axId val="-1048358912"/>
      </c:scatterChart>
      <c:valAx>
        <c:axId val="-104832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48358912"/>
        <c:crosses val="autoZero"/>
        <c:crossBetween val="midCat"/>
      </c:valAx>
      <c:valAx>
        <c:axId val="-1048358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4832318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6"/>
          <c:y val="0.12264122696504"/>
          <c:w val="0.857956330642001"/>
          <c:h val="0.76414918339755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2'!$AX$7:$AX$52</c:f>
              <c:numCache>
                <c:formatCode>0.000_ </c:formatCode>
                <c:ptCount val="46"/>
                <c:pt idx="0">
                  <c:v>1.0</c:v>
                </c:pt>
                <c:pt idx="1">
                  <c:v>0.876953054523148</c:v>
                </c:pt>
                <c:pt idx="2">
                  <c:v>0.75296792119222</c:v>
                </c:pt>
                <c:pt idx="3">
                  <c:v>0.597300905712121</c:v>
                </c:pt>
                <c:pt idx="4">
                  <c:v>0.437339876592213</c:v>
                </c:pt>
                <c:pt idx="5">
                  <c:v>0.295096164255043</c:v>
                </c:pt>
                <c:pt idx="6">
                  <c:v>0.184029155991773</c:v>
                </c:pt>
                <c:pt idx="7">
                  <c:v>0.108757622776314</c:v>
                </c:pt>
                <c:pt idx="8">
                  <c:v>0.064915382672392</c:v>
                </c:pt>
                <c:pt idx="9">
                  <c:v>0.0436979035109876</c:v>
                </c:pt>
                <c:pt idx="10">
                  <c:v>0.0353624652690073</c:v>
                </c:pt>
                <c:pt idx="11">
                  <c:v>0.0321509760762097</c:v>
                </c:pt>
                <c:pt idx="12">
                  <c:v>0.0311406199256666</c:v>
                </c:pt>
                <c:pt idx="13">
                  <c:v>0.0309241150362646</c:v>
                </c:pt>
                <c:pt idx="14">
                  <c:v>0.0303828528127593</c:v>
                </c:pt>
                <c:pt idx="15">
                  <c:v>0.0302024320715909</c:v>
                </c:pt>
                <c:pt idx="16">
                  <c:v>0.0298415905892541</c:v>
                </c:pt>
                <c:pt idx="17">
                  <c:v>0.0297694222927868</c:v>
                </c:pt>
                <c:pt idx="18">
                  <c:v>0.0295529174033847</c:v>
                </c:pt>
                <c:pt idx="19">
                  <c:v>0.0296611698480857</c:v>
                </c:pt>
                <c:pt idx="20">
                  <c:v>0.0295890015516184</c:v>
                </c:pt>
                <c:pt idx="21">
                  <c:v>0.0294807491069173</c:v>
                </c:pt>
                <c:pt idx="22">
                  <c:v>0.0293724966622163</c:v>
                </c:pt>
                <c:pt idx="23">
                  <c:v>0.0293364125139826</c:v>
                </c:pt>
                <c:pt idx="24">
                  <c:v>0.0293003283657489</c:v>
                </c:pt>
                <c:pt idx="25">
                  <c:v>0.0290838234763468</c:v>
                </c:pt>
                <c:pt idx="26">
                  <c:v>0.0291199076245805</c:v>
                </c:pt>
                <c:pt idx="27">
                  <c:v>0.0291559917728142</c:v>
                </c:pt>
                <c:pt idx="28">
                  <c:v>0.0291920759210479</c:v>
                </c:pt>
                <c:pt idx="29">
                  <c:v>0.0291199076245805</c:v>
                </c:pt>
                <c:pt idx="30">
                  <c:v>0.0291559917728142</c:v>
                </c:pt>
                <c:pt idx="31">
                  <c:v>0.0290477393281132</c:v>
                </c:pt>
                <c:pt idx="32">
                  <c:v>0.0289755710316458</c:v>
                </c:pt>
                <c:pt idx="33">
                  <c:v>0.0289755710316458</c:v>
                </c:pt>
                <c:pt idx="34">
                  <c:v>0.0290838234763468</c:v>
                </c:pt>
                <c:pt idx="35">
                  <c:v>0.0289755710316458</c:v>
                </c:pt>
                <c:pt idx="36">
                  <c:v>0.0287951502904774</c:v>
                </c:pt>
                <c:pt idx="37">
                  <c:v>0.0288312344387111</c:v>
                </c:pt>
                <c:pt idx="38">
                  <c:v>0.0288312344387111</c:v>
                </c:pt>
                <c:pt idx="39">
                  <c:v>0.0289394868834121</c:v>
                </c:pt>
                <c:pt idx="40">
                  <c:v>0.0287590661422437</c:v>
                </c:pt>
                <c:pt idx="41">
                  <c:v>0.0289034027351784</c:v>
                </c:pt>
                <c:pt idx="42">
                  <c:v>0.0286868978457763</c:v>
                </c:pt>
                <c:pt idx="43">
                  <c:v>0.0289034027351784</c:v>
                </c:pt>
                <c:pt idx="44">
                  <c:v>0.0288673185869448</c:v>
                </c:pt>
                <c:pt idx="45">
                  <c:v>0.02872298199401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2'!$AY$7:$AY$52</c:f>
              <c:numCache>
                <c:formatCode>0.000_ </c:formatCode>
                <c:ptCount val="46"/>
                <c:pt idx="0">
                  <c:v>1.0</c:v>
                </c:pt>
                <c:pt idx="1">
                  <c:v>0.858004405763605</c:v>
                </c:pt>
                <c:pt idx="2">
                  <c:v>0.726553753927269</c:v>
                </c:pt>
                <c:pt idx="3">
                  <c:v>0.566248961756527</c:v>
                </c:pt>
                <c:pt idx="4">
                  <c:v>0.407749810407714</c:v>
                </c:pt>
                <c:pt idx="5">
                  <c:v>0.270701672023401</c:v>
                </c:pt>
                <c:pt idx="6">
                  <c:v>0.166552309414611</c:v>
                </c:pt>
                <c:pt idx="7">
                  <c:v>0.0974323787512188</c:v>
                </c:pt>
                <c:pt idx="8">
                  <c:v>0.0590805676934744</c:v>
                </c:pt>
                <c:pt idx="9">
                  <c:v>0.0413491748221444</c:v>
                </c:pt>
                <c:pt idx="10">
                  <c:v>0.0344877396988191</c:v>
                </c:pt>
                <c:pt idx="11">
                  <c:v>0.0318876169152432</c:v>
                </c:pt>
                <c:pt idx="12">
                  <c:v>0.0311653605864721</c:v>
                </c:pt>
                <c:pt idx="13">
                  <c:v>0.030768119605648</c:v>
                </c:pt>
                <c:pt idx="14">
                  <c:v>0.0305153298905782</c:v>
                </c:pt>
                <c:pt idx="15">
                  <c:v>0.0303708786248239</c:v>
                </c:pt>
                <c:pt idx="16">
                  <c:v>0.0301903145426312</c:v>
                </c:pt>
                <c:pt idx="17">
                  <c:v>0.0300097504604384</c:v>
                </c:pt>
                <c:pt idx="18">
                  <c:v>0.0299375248275613</c:v>
                </c:pt>
                <c:pt idx="19">
                  <c:v>0.0295763966631758</c:v>
                </c:pt>
                <c:pt idx="20">
                  <c:v>0.0299014120111227</c:v>
                </c:pt>
                <c:pt idx="21">
                  <c:v>0.0296486222960529</c:v>
                </c:pt>
                <c:pt idx="22">
                  <c:v>0.0296847351124914</c:v>
                </c:pt>
                <c:pt idx="23">
                  <c:v>0.0294680582138601</c:v>
                </c:pt>
                <c:pt idx="24">
                  <c:v>0.0296125094796143</c:v>
                </c:pt>
                <c:pt idx="25">
                  <c:v>0.0295041710302986</c:v>
                </c:pt>
                <c:pt idx="26">
                  <c:v>0.0293236069481059</c:v>
                </c:pt>
                <c:pt idx="27">
                  <c:v>0.0293597197645444</c:v>
                </c:pt>
                <c:pt idx="28">
                  <c:v>0.0294680582138601</c:v>
                </c:pt>
                <c:pt idx="29">
                  <c:v>0.0294319453974215</c:v>
                </c:pt>
                <c:pt idx="30">
                  <c:v>0.0293597197645444</c:v>
                </c:pt>
                <c:pt idx="31">
                  <c:v>0.0294680582138601</c:v>
                </c:pt>
                <c:pt idx="32">
                  <c:v>0.0292874941316673</c:v>
                </c:pt>
                <c:pt idx="33">
                  <c:v>0.0291430428659131</c:v>
                </c:pt>
                <c:pt idx="34">
                  <c:v>0.0293236069481059</c:v>
                </c:pt>
                <c:pt idx="35">
                  <c:v>0.0292874941316673</c:v>
                </c:pt>
                <c:pt idx="36">
                  <c:v>0.0293236069481059</c:v>
                </c:pt>
                <c:pt idx="37">
                  <c:v>0.0291791556823517</c:v>
                </c:pt>
                <c:pt idx="38">
                  <c:v>0.0291069300494746</c:v>
                </c:pt>
                <c:pt idx="39">
                  <c:v>0.0292152684987902</c:v>
                </c:pt>
                <c:pt idx="40">
                  <c:v>0.0292874941316673</c:v>
                </c:pt>
                <c:pt idx="41">
                  <c:v>0.0291430428659131</c:v>
                </c:pt>
                <c:pt idx="42">
                  <c:v>0.0291430428659131</c:v>
                </c:pt>
                <c:pt idx="43">
                  <c:v>0.0291069300494746</c:v>
                </c:pt>
                <c:pt idx="44">
                  <c:v>0.0292152684987902</c:v>
                </c:pt>
                <c:pt idx="45">
                  <c:v>0.0291430428659131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2'!$AZ$7:$AZ$52</c:f>
              <c:numCache>
                <c:formatCode>0.000_ </c:formatCode>
                <c:ptCount val="46"/>
                <c:pt idx="0">
                  <c:v>1.0</c:v>
                </c:pt>
                <c:pt idx="1">
                  <c:v>0.863620135665834</c:v>
                </c:pt>
                <c:pt idx="2">
                  <c:v>0.73563013209568</c:v>
                </c:pt>
                <c:pt idx="3">
                  <c:v>0.577579435915744</c:v>
                </c:pt>
                <c:pt idx="4">
                  <c:v>0.420742591931453</c:v>
                </c:pt>
                <c:pt idx="5">
                  <c:v>0.283862906104962</c:v>
                </c:pt>
                <c:pt idx="6">
                  <c:v>0.17690110674759</c:v>
                </c:pt>
                <c:pt idx="7">
                  <c:v>0.103677258122099</c:v>
                </c:pt>
                <c:pt idx="8">
                  <c:v>0.0621563727240271</c:v>
                </c:pt>
                <c:pt idx="9">
                  <c:v>0.0421992145662263</c:v>
                </c:pt>
                <c:pt idx="10">
                  <c:v>0.0342734737593716</c:v>
                </c:pt>
                <c:pt idx="11">
                  <c:v>0.0312745448054266</c:v>
                </c:pt>
                <c:pt idx="12">
                  <c:v>0.0303463048911103</c:v>
                </c:pt>
                <c:pt idx="13">
                  <c:v>0.0298821849339522</c:v>
                </c:pt>
                <c:pt idx="14">
                  <c:v>0.0298821849339522</c:v>
                </c:pt>
                <c:pt idx="15">
                  <c:v>0.029418064976794</c:v>
                </c:pt>
                <c:pt idx="16">
                  <c:v>0.029310960371296</c:v>
                </c:pt>
                <c:pt idx="17">
                  <c:v>0.029489468047126</c:v>
                </c:pt>
                <c:pt idx="18">
                  <c:v>0.029310960371296</c:v>
                </c:pt>
                <c:pt idx="19">
                  <c:v>0.029310960371296</c:v>
                </c:pt>
                <c:pt idx="20">
                  <c:v>0.0291681542306319</c:v>
                </c:pt>
                <c:pt idx="21">
                  <c:v>0.0291681542306319</c:v>
                </c:pt>
                <c:pt idx="22">
                  <c:v>0.029310960371296</c:v>
                </c:pt>
                <c:pt idx="23">
                  <c:v>0.0289539450196358</c:v>
                </c:pt>
                <c:pt idx="24">
                  <c:v>0.0289896465548019</c:v>
                </c:pt>
                <c:pt idx="25">
                  <c:v>0.0290967511602999</c:v>
                </c:pt>
                <c:pt idx="26">
                  <c:v>0.0289539450196358</c:v>
                </c:pt>
                <c:pt idx="27">
                  <c:v>0.0290610496251339</c:v>
                </c:pt>
                <c:pt idx="28">
                  <c:v>0.0289539450196358</c:v>
                </c:pt>
                <c:pt idx="29">
                  <c:v>0.0290253480899679</c:v>
                </c:pt>
                <c:pt idx="30">
                  <c:v>0.0290610496251339</c:v>
                </c:pt>
                <c:pt idx="31">
                  <c:v>0.0289182434844698</c:v>
                </c:pt>
                <c:pt idx="32">
                  <c:v>0.0289539450196358</c:v>
                </c:pt>
                <c:pt idx="33">
                  <c:v>0.0289182434844698</c:v>
                </c:pt>
                <c:pt idx="34">
                  <c:v>0.0287754373438058</c:v>
                </c:pt>
                <c:pt idx="35">
                  <c:v>0.0288468404141378</c:v>
                </c:pt>
                <c:pt idx="36">
                  <c:v>0.0289182434844698</c:v>
                </c:pt>
                <c:pt idx="37">
                  <c:v>0.0289896465548019</c:v>
                </c:pt>
                <c:pt idx="38">
                  <c:v>0.0288468404141378</c:v>
                </c:pt>
                <c:pt idx="39">
                  <c:v>0.0288825419493038</c:v>
                </c:pt>
                <c:pt idx="40">
                  <c:v>0.0287754373438058</c:v>
                </c:pt>
                <c:pt idx="41">
                  <c:v>0.0288468404141378</c:v>
                </c:pt>
                <c:pt idx="42">
                  <c:v>0.0288825419493038</c:v>
                </c:pt>
                <c:pt idx="43">
                  <c:v>0.0289539450196358</c:v>
                </c:pt>
                <c:pt idx="44">
                  <c:v>0.0286683327383077</c:v>
                </c:pt>
                <c:pt idx="45">
                  <c:v>0.0287754373438058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2'!$BA$7:$BA$52</c:f>
              <c:numCache>
                <c:formatCode>0.000_ </c:formatCode>
                <c:ptCount val="46"/>
                <c:pt idx="0">
                  <c:v>1.0</c:v>
                </c:pt>
                <c:pt idx="1">
                  <c:v>0.870689347740808</c:v>
                </c:pt>
                <c:pt idx="2">
                  <c:v>0.743625405656004</c:v>
                </c:pt>
                <c:pt idx="3">
                  <c:v>0.590207196604971</c:v>
                </c:pt>
                <c:pt idx="4">
                  <c:v>0.433971684319389</c:v>
                </c:pt>
                <c:pt idx="5">
                  <c:v>0.294746977639884</c:v>
                </c:pt>
                <c:pt idx="6">
                  <c:v>0.18565671695018</c:v>
                </c:pt>
                <c:pt idx="7">
                  <c:v>0.110374095075069</c:v>
                </c:pt>
                <c:pt idx="8">
                  <c:v>0.0660461467137406</c:v>
                </c:pt>
                <c:pt idx="9">
                  <c:v>0.0440783138975072</c:v>
                </c:pt>
                <c:pt idx="10">
                  <c:v>0.0351271352662173</c:v>
                </c:pt>
                <c:pt idx="11">
                  <c:v>0.031739238971506</c:v>
                </c:pt>
                <c:pt idx="12">
                  <c:v>0.0305980528511822</c:v>
                </c:pt>
                <c:pt idx="13">
                  <c:v>0.0301701080560608</c:v>
                </c:pt>
                <c:pt idx="14">
                  <c:v>0.0297778253271995</c:v>
                </c:pt>
                <c:pt idx="15">
                  <c:v>0.0297778253271995</c:v>
                </c:pt>
                <c:pt idx="16">
                  <c:v>0.0295995149958989</c:v>
                </c:pt>
                <c:pt idx="17">
                  <c:v>0.029635177062159</c:v>
                </c:pt>
                <c:pt idx="18">
                  <c:v>0.0295638529296387</c:v>
                </c:pt>
                <c:pt idx="19">
                  <c:v>0.0292785563995578</c:v>
                </c:pt>
                <c:pt idx="20">
                  <c:v>0.0293855425983381</c:v>
                </c:pt>
                <c:pt idx="21">
                  <c:v>0.0293142184658179</c:v>
                </c:pt>
                <c:pt idx="22">
                  <c:v>0.0293855425983381</c:v>
                </c:pt>
                <c:pt idx="23">
                  <c:v>0.0291002460682572</c:v>
                </c:pt>
                <c:pt idx="24">
                  <c:v>0.0290645840019971</c:v>
                </c:pt>
                <c:pt idx="25">
                  <c:v>0.0292072322670375</c:v>
                </c:pt>
                <c:pt idx="26">
                  <c:v>0.0291359081345173</c:v>
                </c:pt>
                <c:pt idx="27">
                  <c:v>0.0292072322670375</c:v>
                </c:pt>
                <c:pt idx="28">
                  <c:v>0.0291715702007774</c:v>
                </c:pt>
                <c:pt idx="29">
                  <c:v>0.0290289219357369</c:v>
                </c:pt>
                <c:pt idx="30">
                  <c:v>0.0291359081345173</c:v>
                </c:pt>
                <c:pt idx="31">
                  <c:v>0.0289932598694768</c:v>
                </c:pt>
                <c:pt idx="32">
                  <c:v>0.0288862736706965</c:v>
                </c:pt>
                <c:pt idx="33">
                  <c:v>0.0289219357369566</c:v>
                </c:pt>
                <c:pt idx="34">
                  <c:v>0.0289219357369566</c:v>
                </c:pt>
                <c:pt idx="35">
                  <c:v>0.0291002460682572</c:v>
                </c:pt>
                <c:pt idx="36">
                  <c:v>0.0290289219357369</c:v>
                </c:pt>
                <c:pt idx="37">
                  <c:v>0.0289219357369566</c:v>
                </c:pt>
                <c:pt idx="38">
                  <c:v>0.0286723012731358</c:v>
                </c:pt>
                <c:pt idx="39">
                  <c:v>0.0289932598694768</c:v>
                </c:pt>
                <c:pt idx="40">
                  <c:v>0.0289575978032167</c:v>
                </c:pt>
                <c:pt idx="41">
                  <c:v>0.0289575978032167</c:v>
                </c:pt>
                <c:pt idx="42">
                  <c:v>0.0288149495381762</c:v>
                </c:pt>
                <c:pt idx="43">
                  <c:v>0.0288149495381762</c:v>
                </c:pt>
                <c:pt idx="44">
                  <c:v>0.0286366392068756</c:v>
                </c:pt>
                <c:pt idx="45">
                  <c:v>0.0286723012731358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9655664"/>
        <c:axId val="-1059652464"/>
      </c:scatterChart>
      <c:valAx>
        <c:axId val="-1059655664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59652464"/>
        <c:crosses val="autoZero"/>
        <c:crossBetween val="midCat"/>
      </c:valAx>
      <c:valAx>
        <c:axId val="-1059652464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5965566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1495327102804"/>
          <c:w val="0.852069775000903"/>
          <c:h val="0.766355140186916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2'!$BB$7:$BB$52</c:f>
              <c:numCache>
                <c:formatCode>0.000_ </c:formatCode>
                <c:ptCount val="46"/>
                <c:pt idx="0">
                  <c:v>1.0</c:v>
                </c:pt>
                <c:pt idx="1">
                  <c:v>0.871790235081374</c:v>
                </c:pt>
                <c:pt idx="2">
                  <c:v>0.749403254972875</c:v>
                </c:pt>
                <c:pt idx="3">
                  <c:v>0.591320072332731</c:v>
                </c:pt>
                <c:pt idx="4">
                  <c:v>0.429439421338155</c:v>
                </c:pt>
                <c:pt idx="5">
                  <c:v>0.290452079566004</c:v>
                </c:pt>
                <c:pt idx="6">
                  <c:v>0.17996383363472</c:v>
                </c:pt>
                <c:pt idx="7">
                  <c:v>0.105605786618445</c:v>
                </c:pt>
                <c:pt idx="8">
                  <c:v>0.0630379746835443</c:v>
                </c:pt>
                <c:pt idx="9">
                  <c:v>0.0431464737793852</c:v>
                </c:pt>
                <c:pt idx="10">
                  <c:v>0.0354068716094032</c:v>
                </c:pt>
                <c:pt idx="11">
                  <c:v>0.0326582278481013</c:v>
                </c:pt>
                <c:pt idx="12">
                  <c:v>0.0318264014466546</c:v>
                </c:pt>
                <c:pt idx="13">
                  <c:v>0.0313924050632911</c:v>
                </c:pt>
                <c:pt idx="14">
                  <c:v>0.0312839059674503</c:v>
                </c:pt>
                <c:pt idx="15">
                  <c:v>0.0310669077757685</c:v>
                </c:pt>
                <c:pt idx="16">
                  <c:v>0.0310669077757685</c:v>
                </c:pt>
                <c:pt idx="17">
                  <c:v>0.0309584086799277</c:v>
                </c:pt>
                <c:pt idx="18">
                  <c:v>0.0308499095840868</c:v>
                </c:pt>
                <c:pt idx="19">
                  <c:v>0.0306690777576853</c:v>
                </c:pt>
                <c:pt idx="20">
                  <c:v>0.0307414104882459</c:v>
                </c:pt>
                <c:pt idx="21">
                  <c:v>0.0308860759493671</c:v>
                </c:pt>
                <c:pt idx="22">
                  <c:v>0.0308137432188065</c:v>
                </c:pt>
                <c:pt idx="23">
                  <c:v>0.030379746835443</c:v>
                </c:pt>
                <c:pt idx="24">
                  <c:v>0.0302712477396022</c:v>
                </c:pt>
                <c:pt idx="25">
                  <c:v>0.0301989150090416</c:v>
                </c:pt>
                <c:pt idx="26">
                  <c:v>0.0300904159132007</c:v>
                </c:pt>
                <c:pt idx="27">
                  <c:v>0.0300180831826401</c:v>
                </c:pt>
                <c:pt idx="28">
                  <c:v>0.0299457504520796</c:v>
                </c:pt>
                <c:pt idx="29">
                  <c:v>0.0302350813743219</c:v>
                </c:pt>
                <c:pt idx="30">
                  <c:v>0.029873417721519</c:v>
                </c:pt>
                <c:pt idx="31">
                  <c:v>0.0299095840867993</c:v>
                </c:pt>
                <c:pt idx="32">
                  <c:v>0.0299457504520796</c:v>
                </c:pt>
                <c:pt idx="33">
                  <c:v>0.029873417721519</c:v>
                </c:pt>
                <c:pt idx="34">
                  <c:v>0.0299095840867993</c:v>
                </c:pt>
                <c:pt idx="35">
                  <c:v>0.0300180831826401</c:v>
                </c:pt>
                <c:pt idx="36">
                  <c:v>0.029873417721519</c:v>
                </c:pt>
                <c:pt idx="37">
                  <c:v>0.0296564195298372</c:v>
                </c:pt>
                <c:pt idx="38">
                  <c:v>0.0298372513562387</c:v>
                </c:pt>
                <c:pt idx="39">
                  <c:v>0.0299819168173598</c:v>
                </c:pt>
                <c:pt idx="40">
                  <c:v>0.0299095840867993</c:v>
                </c:pt>
                <c:pt idx="41">
                  <c:v>0.0299457504520796</c:v>
                </c:pt>
                <c:pt idx="42">
                  <c:v>0.0298372513562387</c:v>
                </c:pt>
                <c:pt idx="43">
                  <c:v>0.0299819168173598</c:v>
                </c:pt>
                <c:pt idx="44">
                  <c:v>0.029873417721519</c:v>
                </c:pt>
                <c:pt idx="45">
                  <c:v>0.0298372513562387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2'!$BC$7:$BC$52</c:f>
              <c:numCache>
                <c:formatCode>0.000_ </c:formatCode>
                <c:ptCount val="46"/>
                <c:pt idx="0">
                  <c:v>1.0</c:v>
                </c:pt>
                <c:pt idx="1">
                  <c:v>0.868859585567309</c:v>
                </c:pt>
                <c:pt idx="2">
                  <c:v>0.743841472250398</c:v>
                </c:pt>
                <c:pt idx="3">
                  <c:v>0.585349949282713</c:v>
                </c:pt>
                <c:pt idx="4">
                  <c:v>0.427908998695841</c:v>
                </c:pt>
                <c:pt idx="5">
                  <c:v>0.28974061730184</c:v>
                </c:pt>
                <c:pt idx="6">
                  <c:v>0.181749021880887</c:v>
                </c:pt>
                <c:pt idx="7">
                  <c:v>0.107411969279815</c:v>
                </c:pt>
                <c:pt idx="8">
                  <c:v>0.0644109549340675</c:v>
                </c:pt>
                <c:pt idx="9">
                  <c:v>0.0435081872192436</c:v>
                </c:pt>
                <c:pt idx="10">
                  <c:v>0.035176061440371</c:v>
                </c:pt>
                <c:pt idx="11">
                  <c:v>0.0320967975655702</c:v>
                </c:pt>
                <c:pt idx="12">
                  <c:v>0.031082451818577</c:v>
                </c:pt>
                <c:pt idx="13">
                  <c:v>0.0307201854803652</c:v>
                </c:pt>
                <c:pt idx="14">
                  <c:v>0.0304303724097957</c:v>
                </c:pt>
                <c:pt idx="15">
                  <c:v>0.0302492392406897</c:v>
                </c:pt>
                <c:pt idx="16">
                  <c:v>0.0302492392406897</c:v>
                </c:pt>
                <c:pt idx="17">
                  <c:v>0.0302130126068686</c:v>
                </c:pt>
                <c:pt idx="18">
                  <c:v>0.0299594261701203</c:v>
                </c:pt>
                <c:pt idx="19">
                  <c:v>0.0299956528039414</c:v>
                </c:pt>
                <c:pt idx="20">
                  <c:v>0.0297782930010143</c:v>
                </c:pt>
                <c:pt idx="21">
                  <c:v>0.0297420663671932</c:v>
                </c:pt>
                <c:pt idx="22">
                  <c:v>0.0297782930010143</c:v>
                </c:pt>
                <c:pt idx="23">
                  <c:v>0.0295971598319084</c:v>
                </c:pt>
                <c:pt idx="24">
                  <c:v>0.0295609331980872</c:v>
                </c:pt>
                <c:pt idx="25">
                  <c:v>0.0294522532966237</c:v>
                </c:pt>
                <c:pt idx="26">
                  <c:v>0.0293435733951601</c:v>
                </c:pt>
                <c:pt idx="27">
                  <c:v>0.0291986668598754</c:v>
                </c:pt>
                <c:pt idx="28">
                  <c:v>0.0292711201275177</c:v>
                </c:pt>
                <c:pt idx="29">
                  <c:v>0.0292348934936966</c:v>
                </c:pt>
                <c:pt idx="30">
                  <c:v>0.0290899869584118</c:v>
                </c:pt>
                <c:pt idx="31">
                  <c:v>0.0290899869584118</c:v>
                </c:pt>
                <c:pt idx="32">
                  <c:v>0.0289813070569483</c:v>
                </c:pt>
                <c:pt idx="33">
                  <c:v>0.0291624402260542</c:v>
                </c:pt>
                <c:pt idx="34">
                  <c:v>0.0290899869584118</c:v>
                </c:pt>
                <c:pt idx="35">
                  <c:v>0.0289450804231271</c:v>
                </c:pt>
                <c:pt idx="36">
                  <c:v>0.0289450804231271</c:v>
                </c:pt>
                <c:pt idx="37">
                  <c:v>0.0288726271554847</c:v>
                </c:pt>
                <c:pt idx="38">
                  <c:v>0.0289813070569483</c:v>
                </c:pt>
                <c:pt idx="39">
                  <c:v>0.0288364005216635</c:v>
                </c:pt>
                <c:pt idx="40">
                  <c:v>0.0287277206202</c:v>
                </c:pt>
                <c:pt idx="41">
                  <c:v>0.0287639472540212</c:v>
                </c:pt>
                <c:pt idx="42">
                  <c:v>0.0290175336907694</c:v>
                </c:pt>
                <c:pt idx="43">
                  <c:v>0.0287639472540212</c:v>
                </c:pt>
                <c:pt idx="44">
                  <c:v>0.0286914939863788</c:v>
                </c:pt>
                <c:pt idx="45">
                  <c:v>0.0288001738878423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2'!$BD$7:$BD$52</c:f>
              <c:numCache>
                <c:formatCode>0.000_ </c:formatCode>
                <c:ptCount val="46"/>
                <c:pt idx="0">
                  <c:v>1.0</c:v>
                </c:pt>
                <c:pt idx="1">
                  <c:v>0.864626930292971</c:v>
                </c:pt>
                <c:pt idx="2">
                  <c:v>0.735134940106797</c:v>
                </c:pt>
                <c:pt idx="3">
                  <c:v>0.576886996680618</c:v>
                </c:pt>
                <c:pt idx="4">
                  <c:v>0.417556645980661</c:v>
                </c:pt>
                <c:pt idx="5">
                  <c:v>0.281101168999856</c:v>
                </c:pt>
                <c:pt idx="6">
                  <c:v>0.173870688411026</c:v>
                </c:pt>
                <c:pt idx="7">
                  <c:v>0.101854524462404</c:v>
                </c:pt>
                <c:pt idx="8">
                  <c:v>0.0611199307259345</c:v>
                </c:pt>
                <c:pt idx="9">
                  <c:v>0.0423582046471352</c:v>
                </c:pt>
                <c:pt idx="10">
                  <c:v>0.0347452734882378</c:v>
                </c:pt>
                <c:pt idx="11">
                  <c:v>0.0318227738490403</c:v>
                </c:pt>
                <c:pt idx="12">
                  <c:v>0.030992928272478</c:v>
                </c:pt>
                <c:pt idx="13">
                  <c:v>0.0303795641506711</c:v>
                </c:pt>
                <c:pt idx="14">
                  <c:v>0.0303795641506711</c:v>
                </c:pt>
                <c:pt idx="15">
                  <c:v>0.0302352431808342</c:v>
                </c:pt>
                <c:pt idx="16">
                  <c:v>0.0302352431808342</c:v>
                </c:pt>
                <c:pt idx="17">
                  <c:v>0.0301270024534565</c:v>
                </c:pt>
                <c:pt idx="18">
                  <c:v>0.0298022802713234</c:v>
                </c:pt>
                <c:pt idx="19">
                  <c:v>0.0298022802713234</c:v>
                </c:pt>
                <c:pt idx="20">
                  <c:v>0.0299105209987011</c:v>
                </c:pt>
                <c:pt idx="21">
                  <c:v>0.0299105209987011</c:v>
                </c:pt>
                <c:pt idx="22">
                  <c:v>0.0297662000288642</c:v>
                </c:pt>
                <c:pt idx="23">
                  <c:v>0.029730119786405</c:v>
                </c:pt>
                <c:pt idx="24">
                  <c:v>0.0296940395439457</c:v>
                </c:pt>
                <c:pt idx="25">
                  <c:v>0.0296218790590273</c:v>
                </c:pt>
                <c:pt idx="26">
                  <c:v>0.0294414778467311</c:v>
                </c:pt>
                <c:pt idx="27">
                  <c:v>0.0293332371193534</c:v>
                </c:pt>
                <c:pt idx="28">
                  <c:v>0.029585798816568</c:v>
                </c:pt>
                <c:pt idx="29">
                  <c:v>0.0296579593014865</c:v>
                </c:pt>
                <c:pt idx="30">
                  <c:v>0.0295497185741088</c:v>
                </c:pt>
                <c:pt idx="31">
                  <c:v>0.0294775580891904</c:v>
                </c:pt>
                <c:pt idx="32">
                  <c:v>0.0295136383316496</c:v>
                </c:pt>
                <c:pt idx="33">
                  <c:v>0.0296218790590273</c:v>
                </c:pt>
                <c:pt idx="34">
                  <c:v>0.0294775580891904</c:v>
                </c:pt>
                <c:pt idx="35">
                  <c:v>0.0294775580891904</c:v>
                </c:pt>
                <c:pt idx="36">
                  <c:v>0.0294053976042719</c:v>
                </c:pt>
                <c:pt idx="37">
                  <c:v>0.0295497185741088</c:v>
                </c:pt>
                <c:pt idx="38">
                  <c:v>0.0293332371193534</c:v>
                </c:pt>
                <c:pt idx="39">
                  <c:v>0.0294053976042719</c:v>
                </c:pt>
                <c:pt idx="40">
                  <c:v>0.0294414778467311</c:v>
                </c:pt>
                <c:pt idx="41">
                  <c:v>0.0295497185741088</c:v>
                </c:pt>
                <c:pt idx="42">
                  <c:v>0.0295136383316496</c:v>
                </c:pt>
                <c:pt idx="43">
                  <c:v>0.0293332371193534</c:v>
                </c:pt>
                <c:pt idx="44">
                  <c:v>0.0293693173618127</c:v>
                </c:pt>
                <c:pt idx="45">
                  <c:v>0.0293693173618127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2'!$BE$7:$BE$52</c:f>
              <c:numCache>
                <c:formatCode>0.000_ </c:formatCode>
                <c:ptCount val="46"/>
                <c:pt idx="0">
                  <c:v>1.0</c:v>
                </c:pt>
                <c:pt idx="1">
                  <c:v>0.872626867826464</c:v>
                </c:pt>
                <c:pt idx="2">
                  <c:v>0.751317404172381</c:v>
                </c:pt>
                <c:pt idx="3">
                  <c:v>0.597957121201184</c:v>
                </c:pt>
                <c:pt idx="4">
                  <c:v>0.440879231935321</c:v>
                </c:pt>
                <c:pt idx="5">
                  <c:v>0.301956254962824</c:v>
                </c:pt>
                <c:pt idx="6">
                  <c:v>0.19143867754277</c:v>
                </c:pt>
                <c:pt idx="7">
                  <c:v>0.114379556774706</c:v>
                </c:pt>
                <c:pt idx="8">
                  <c:v>0.0688298563488053</c:v>
                </c:pt>
                <c:pt idx="9">
                  <c:v>0.0458745398108713</c:v>
                </c:pt>
                <c:pt idx="10">
                  <c:v>0.0359488919367646</c:v>
                </c:pt>
                <c:pt idx="11">
                  <c:v>0.0324839384970764</c:v>
                </c:pt>
                <c:pt idx="12">
                  <c:v>0.0312206742221901</c:v>
                </c:pt>
                <c:pt idx="13">
                  <c:v>0.0307875550422291</c:v>
                </c:pt>
                <c:pt idx="14">
                  <c:v>0.0304266223922616</c:v>
                </c:pt>
                <c:pt idx="15">
                  <c:v>0.0302461560672778</c:v>
                </c:pt>
                <c:pt idx="16">
                  <c:v>0.0302100628022811</c:v>
                </c:pt>
                <c:pt idx="17">
                  <c:v>0.0301017830072908</c:v>
                </c:pt>
                <c:pt idx="18">
                  <c:v>0.0301378762722876</c:v>
                </c:pt>
                <c:pt idx="19">
                  <c:v>0.0299935032123006</c:v>
                </c:pt>
                <c:pt idx="20">
                  <c:v>0.0299574099473038</c:v>
                </c:pt>
                <c:pt idx="21">
                  <c:v>0.0297769436223201</c:v>
                </c:pt>
                <c:pt idx="22">
                  <c:v>0.0297769436223201</c:v>
                </c:pt>
                <c:pt idx="23">
                  <c:v>0.0298491301523136</c:v>
                </c:pt>
                <c:pt idx="24">
                  <c:v>0.0296686638273298</c:v>
                </c:pt>
                <c:pt idx="25">
                  <c:v>0.0294521042373493</c:v>
                </c:pt>
                <c:pt idx="26">
                  <c:v>0.0295603840323396</c:v>
                </c:pt>
                <c:pt idx="27">
                  <c:v>0.0295964772973363</c:v>
                </c:pt>
                <c:pt idx="28">
                  <c:v>0.0295603840323396</c:v>
                </c:pt>
                <c:pt idx="29">
                  <c:v>0.0294881975023461</c:v>
                </c:pt>
                <c:pt idx="30">
                  <c:v>0.0295242907673428</c:v>
                </c:pt>
                <c:pt idx="31">
                  <c:v>0.0292716379123655</c:v>
                </c:pt>
                <c:pt idx="32">
                  <c:v>0.0292716379123655</c:v>
                </c:pt>
                <c:pt idx="33">
                  <c:v>0.029343824442359</c:v>
                </c:pt>
                <c:pt idx="34">
                  <c:v>0.0291272648523785</c:v>
                </c:pt>
                <c:pt idx="35">
                  <c:v>0.0292355446473688</c:v>
                </c:pt>
                <c:pt idx="36">
                  <c:v>0.0290189850573883</c:v>
                </c:pt>
                <c:pt idx="37">
                  <c:v>0.0294160109723526</c:v>
                </c:pt>
                <c:pt idx="38">
                  <c:v>0.029199451382372</c:v>
                </c:pt>
                <c:pt idx="39">
                  <c:v>0.0293077311773623</c:v>
                </c:pt>
                <c:pt idx="40">
                  <c:v>0.0292355446473688</c:v>
                </c:pt>
                <c:pt idx="41">
                  <c:v>0.0291633581173753</c:v>
                </c:pt>
                <c:pt idx="42">
                  <c:v>0.0290911715873818</c:v>
                </c:pt>
                <c:pt idx="43">
                  <c:v>0.0289828917923915</c:v>
                </c:pt>
                <c:pt idx="44">
                  <c:v>0.0292355446473688</c:v>
                </c:pt>
                <c:pt idx="45">
                  <c:v>0.029199451382372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3953056"/>
        <c:axId val="-1063401040"/>
      </c:scatterChart>
      <c:valAx>
        <c:axId val="-106395305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63401040"/>
        <c:crosses val="autoZero"/>
        <c:crossBetween val="midCat"/>
      </c:valAx>
      <c:valAx>
        <c:axId val="-1063401040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639530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7274788194"/>
          <c:y val="0.11818142473336"/>
          <c:w val="0.851188002267013"/>
          <c:h val="0.772724700179665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2'!$BF$7:$BF$52</c:f>
              <c:numCache>
                <c:formatCode>0.000_ </c:formatCode>
                <c:ptCount val="46"/>
                <c:pt idx="0">
                  <c:v>1.0</c:v>
                </c:pt>
                <c:pt idx="1">
                  <c:v>0.873890263425993</c:v>
                </c:pt>
                <c:pt idx="2">
                  <c:v>0.749053995051666</c:v>
                </c:pt>
                <c:pt idx="3">
                  <c:v>0.586231989521176</c:v>
                </c:pt>
                <c:pt idx="4">
                  <c:v>0.424319604133314</c:v>
                </c:pt>
                <c:pt idx="5">
                  <c:v>0.282091398631931</c:v>
                </c:pt>
                <c:pt idx="6">
                  <c:v>0.172609518265172</c:v>
                </c:pt>
                <c:pt idx="7">
                  <c:v>0.0996215980206665</c:v>
                </c:pt>
                <c:pt idx="8">
                  <c:v>0.0590889244651433</c:v>
                </c:pt>
                <c:pt idx="9">
                  <c:v>0.0406418279726386</c:v>
                </c:pt>
                <c:pt idx="10">
                  <c:v>0.0337650996943676</c:v>
                </c:pt>
                <c:pt idx="11">
                  <c:v>0.0314000873235337</c:v>
                </c:pt>
                <c:pt idx="12">
                  <c:v>0.0306723912094309</c:v>
                </c:pt>
                <c:pt idx="13">
                  <c:v>0.0303449279580847</c:v>
                </c:pt>
                <c:pt idx="14">
                  <c:v>0.030163003929559</c:v>
                </c:pt>
                <c:pt idx="15">
                  <c:v>0.0300174647067385</c:v>
                </c:pt>
                <c:pt idx="16">
                  <c:v>0.0300902343181487</c:v>
                </c:pt>
                <c:pt idx="17">
                  <c:v>0.0299810799010333</c:v>
                </c:pt>
                <c:pt idx="18">
                  <c:v>0.0298355406782128</c:v>
                </c:pt>
                <c:pt idx="19">
                  <c:v>0.029908310289623</c:v>
                </c:pt>
                <c:pt idx="20">
                  <c:v>0.0298355406782128</c:v>
                </c:pt>
                <c:pt idx="21">
                  <c:v>0.0297991558725076</c:v>
                </c:pt>
                <c:pt idx="22">
                  <c:v>0.0296900014553922</c:v>
                </c:pt>
                <c:pt idx="23">
                  <c:v>0.0296536166496871</c:v>
                </c:pt>
                <c:pt idx="24">
                  <c:v>0.0298355406782128</c:v>
                </c:pt>
                <c:pt idx="25">
                  <c:v>0.0295444622325717</c:v>
                </c:pt>
                <c:pt idx="26">
                  <c:v>0.0296172318439819</c:v>
                </c:pt>
                <c:pt idx="27">
                  <c:v>0.0294716926211614</c:v>
                </c:pt>
                <c:pt idx="28">
                  <c:v>0.0293989230097511</c:v>
                </c:pt>
                <c:pt idx="29">
                  <c:v>0.0293989230097511</c:v>
                </c:pt>
                <c:pt idx="30">
                  <c:v>0.0294716926211614</c:v>
                </c:pt>
                <c:pt idx="31">
                  <c:v>0.0294716926211614</c:v>
                </c:pt>
                <c:pt idx="32">
                  <c:v>0.0292169989812254</c:v>
                </c:pt>
                <c:pt idx="33">
                  <c:v>0.0294716926211614</c:v>
                </c:pt>
                <c:pt idx="34">
                  <c:v>0.0293989230097511</c:v>
                </c:pt>
                <c:pt idx="35">
                  <c:v>0.0292533837869306</c:v>
                </c:pt>
                <c:pt idx="36">
                  <c:v>0.0293989230097511</c:v>
                </c:pt>
                <c:pt idx="37">
                  <c:v>0.029362538204046</c:v>
                </c:pt>
                <c:pt idx="38">
                  <c:v>0.0293261533983408</c:v>
                </c:pt>
                <c:pt idx="39">
                  <c:v>0.0293989230097511</c:v>
                </c:pt>
                <c:pt idx="40">
                  <c:v>0.0292533837869306</c:v>
                </c:pt>
                <c:pt idx="41">
                  <c:v>0.0292169989812254</c:v>
                </c:pt>
                <c:pt idx="42">
                  <c:v>0.0292897685926357</c:v>
                </c:pt>
                <c:pt idx="43">
                  <c:v>0.0292897685926357</c:v>
                </c:pt>
                <c:pt idx="44">
                  <c:v>0.02910784456411</c:v>
                </c:pt>
                <c:pt idx="45">
                  <c:v>0.0292533837869306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2'!$BG$7:$BG$52</c:f>
              <c:numCache>
                <c:formatCode>0.000_ </c:formatCode>
                <c:ptCount val="46"/>
                <c:pt idx="0">
                  <c:v>1.0</c:v>
                </c:pt>
                <c:pt idx="1">
                  <c:v>0.875331757862207</c:v>
                </c:pt>
                <c:pt idx="2">
                  <c:v>0.751790583530267</c:v>
                </c:pt>
                <c:pt idx="3">
                  <c:v>0.594728231230685</c:v>
                </c:pt>
                <c:pt idx="4">
                  <c:v>0.436684239229231</c:v>
                </c:pt>
                <c:pt idx="5">
                  <c:v>0.296964188329395</c:v>
                </c:pt>
                <c:pt idx="6">
                  <c:v>0.187129612797673</c:v>
                </c:pt>
                <c:pt idx="7">
                  <c:v>0.110634430103618</c:v>
                </c:pt>
                <c:pt idx="8">
                  <c:v>0.0654426467914924</c:v>
                </c:pt>
                <c:pt idx="9">
                  <c:v>0.0437011452463188</c:v>
                </c:pt>
                <c:pt idx="10">
                  <c:v>0.0349754590074532</c:v>
                </c:pt>
                <c:pt idx="11">
                  <c:v>0.0317396836938738</c:v>
                </c:pt>
                <c:pt idx="12">
                  <c:v>0.0307944010179967</c:v>
                </c:pt>
                <c:pt idx="13">
                  <c:v>0.0303944737320487</c:v>
                </c:pt>
                <c:pt idx="14">
                  <c:v>0.0299945464461007</c:v>
                </c:pt>
                <c:pt idx="15">
                  <c:v>0.0301036175240865</c:v>
                </c:pt>
                <c:pt idx="16">
                  <c:v>0.0298127613161243</c:v>
                </c:pt>
                <c:pt idx="17">
                  <c:v>0.0298127613161243</c:v>
                </c:pt>
                <c:pt idx="18">
                  <c:v>0.0298127613161243</c:v>
                </c:pt>
                <c:pt idx="19">
                  <c:v>0.0297764042901291</c:v>
                </c:pt>
                <c:pt idx="20">
                  <c:v>0.0297036902381385</c:v>
                </c:pt>
                <c:pt idx="21">
                  <c:v>0.0298127613161243</c:v>
                </c:pt>
                <c:pt idx="22">
                  <c:v>0.0294128340301763</c:v>
                </c:pt>
                <c:pt idx="23">
                  <c:v>0.0295582621341574</c:v>
                </c:pt>
                <c:pt idx="24">
                  <c:v>0.0295219051081621</c:v>
                </c:pt>
                <c:pt idx="25">
                  <c:v>0.0293401199781858</c:v>
                </c:pt>
                <c:pt idx="26">
                  <c:v>0.0293401199781858</c:v>
                </c:pt>
                <c:pt idx="27">
                  <c:v>0.029376477004181</c:v>
                </c:pt>
                <c:pt idx="28">
                  <c:v>0.0291946918742047</c:v>
                </c:pt>
                <c:pt idx="29">
                  <c:v>0.0293401199781858</c:v>
                </c:pt>
                <c:pt idx="30">
                  <c:v>0.0292674059261952</c:v>
                </c:pt>
                <c:pt idx="31">
                  <c:v>0.028976549718233</c:v>
                </c:pt>
                <c:pt idx="32">
                  <c:v>0.0290492637702236</c:v>
                </c:pt>
                <c:pt idx="33">
                  <c:v>0.0291583348482094</c:v>
                </c:pt>
                <c:pt idx="34">
                  <c:v>0.028976549718233</c:v>
                </c:pt>
                <c:pt idx="35">
                  <c:v>0.0291946918742047</c:v>
                </c:pt>
                <c:pt idx="36">
                  <c:v>0.0292310489002</c:v>
                </c:pt>
                <c:pt idx="37">
                  <c:v>0.0290856207962189</c:v>
                </c:pt>
                <c:pt idx="38">
                  <c:v>0.0289401926922378</c:v>
                </c:pt>
                <c:pt idx="39">
                  <c:v>0.0291219778222141</c:v>
                </c:pt>
                <c:pt idx="40">
                  <c:v>0.0290129067442283</c:v>
                </c:pt>
                <c:pt idx="41">
                  <c:v>0.0290492637702236</c:v>
                </c:pt>
                <c:pt idx="42">
                  <c:v>0.0290129067442283</c:v>
                </c:pt>
                <c:pt idx="43">
                  <c:v>0.0290129067442283</c:v>
                </c:pt>
                <c:pt idx="44">
                  <c:v>0.0289401926922378</c:v>
                </c:pt>
                <c:pt idx="45">
                  <c:v>0.0288311216142519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2'!$BH$7:$BH$52</c:f>
              <c:numCache>
                <c:formatCode>0.000_ </c:formatCode>
                <c:ptCount val="46"/>
                <c:pt idx="0">
                  <c:v>1.0</c:v>
                </c:pt>
                <c:pt idx="1">
                  <c:v>0.858795545464374</c:v>
                </c:pt>
                <c:pt idx="2">
                  <c:v>0.729123869247126</c:v>
                </c:pt>
                <c:pt idx="3">
                  <c:v>0.567845172451076</c:v>
                </c:pt>
                <c:pt idx="4">
                  <c:v>0.409269470573395</c:v>
                </c:pt>
                <c:pt idx="5">
                  <c:v>0.270515731430425</c:v>
                </c:pt>
                <c:pt idx="6">
                  <c:v>0.165567448733196</c:v>
                </c:pt>
                <c:pt idx="7">
                  <c:v>0.0956139402457923</c:v>
                </c:pt>
                <c:pt idx="8">
                  <c:v>0.057555771795149</c:v>
                </c:pt>
                <c:pt idx="9">
                  <c:v>0.0404007640465636</c:v>
                </c:pt>
                <c:pt idx="10">
                  <c:v>0.0339135762424767</c:v>
                </c:pt>
                <c:pt idx="11">
                  <c:v>0.0314989007820665</c:v>
                </c:pt>
                <c:pt idx="12">
                  <c:v>0.0306339424081883</c:v>
                </c:pt>
                <c:pt idx="13">
                  <c:v>0.0304177028147187</c:v>
                </c:pt>
                <c:pt idx="14">
                  <c:v>0.0302375031534941</c:v>
                </c:pt>
                <c:pt idx="15">
                  <c:v>0.0299852236277796</c:v>
                </c:pt>
                <c:pt idx="16">
                  <c:v>0.0299131437632897</c:v>
                </c:pt>
                <c:pt idx="17">
                  <c:v>0.0300212635600245</c:v>
                </c:pt>
                <c:pt idx="18">
                  <c:v>0.02976898403431</c:v>
                </c:pt>
                <c:pt idx="19">
                  <c:v>0.0295527444408404</c:v>
                </c:pt>
                <c:pt idx="20">
                  <c:v>0.0298410638987999</c:v>
                </c:pt>
                <c:pt idx="21">
                  <c:v>0.02976898403431</c:v>
                </c:pt>
                <c:pt idx="22">
                  <c:v>0.0297329441020651</c:v>
                </c:pt>
                <c:pt idx="23">
                  <c:v>0.0294085847118607</c:v>
                </c:pt>
                <c:pt idx="24">
                  <c:v>0.0295527444408404</c:v>
                </c:pt>
                <c:pt idx="25">
                  <c:v>0.0295167045085955</c:v>
                </c:pt>
                <c:pt idx="26">
                  <c:v>0.0298050239665549</c:v>
                </c:pt>
                <c:pt idx="27">
                  <c:v>0.0294806645763506</c:v>
                </c:pt>
                <c:pt idx="28">
                  <c:v>0.0296608642375752</c:v>
                </c:pt>
                <c:pt idx="29">
                  <c:v>0.0295887843730854</c:v>
                </c:pt>
                <c:pt idx="30">
                  <c:v>0.0296248243053303</c:v>
                </c:pt>
                <c:pt idx="31">
                  <c:v>0.0293365048473709</c:v>
                </c:pt>
                <c:pt idx="32">
                  <c:v>0.0294085847118607</c:v>
                </c:pt>
                <c:pt idx="33">
                  <c:v>0.0292283850506361</c:v>
                </c:pt>
                <c:pt idx="34">
                  <c:v>0.0295167045085955</c:v>
                </c:pt>
                <c:pt idx="35">
                  <c:v>0.0294446246441057</c:v>
                </c:pt>
                <c:pt idx="36">
                  <c:v>0.0294085847118607</c:v>
                </c:pt>
                <c:pt idx="37">
                  <c:v>0.0291563051861462</c:v>
                </c:pt>
                <c:pt idx="38">
                  <c:v>0.0293725447796158</c:v>
                </c:pt>
                <c:pt idx="39">
                  <c:v>0.0294085847118607</c:v>
                </c:pt>
                <c:pt idx="40">
                  <c:v>0.0293365048473709</c:v>
                </c:pt>
                <c:pt idx="41">
                  <c:v>0.0291563051861462</c:v>
                </c:pt>
                <c:pt idx="42">
                  <c:v>0.0292283850506361</c:v>
                </c:pt>
                <c:pt idx="43">
                  <c:v>0.0291923451183912</c:v>
                </c:pt>
                <c:pt idx="44">
                  <c:v>0.0294085847118607</c:v>
                </c:pt>
                <c:pt idx="45">
                  <c:v>0.0291923451183912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2'!$BI$7:$BI$52</c:f>
              <c:numCache>
                <c:formatCode>0.000_ </c:formatCode>
                <c:ptCount val="46"/>
                <c:pt idx="0">
                  <c:v>1.0</c:v>
                </c:pt>
                <c:pt idx="1">
                  <c:v>0.879659672651237</c:v>
                </c:pt>
                <c:pt idx="2">
                  <c:v>0.755461821328142</c:v>
                </c:pt>
                <c:pt idx="3">
                  <c:v>0.600331674958541</c:v>
                </c:pt>
                <c:pt idx="4">
                  <c:v>0.444192083062946</c:v>
                </c:pt>
                <c:pt idx="5">
                  <c:v>0.303158122431322</c:v>
                </c:pt>
                <c:pt idx="6">
                  <c:v>0.190929410916432</c:v>
                </c:pt>
                <c:pt idx="7">
                  <c:v>0.113382363544596</c:v>
                </c:pt>
                <c:pt idx="8">
                  <c:v>0.066767611219266</c:v>
                </c:pt>
                <c:pt idx="9">
                  <c:v>0.0447761194029851</c:v>
                </c:pt>
                <c:pt idx="10">
                  <c:v>0.0354747999134761</c:v>
                </c:pt>
                <c:pt idx="11">
                  <c:v>0.0319417405724998</c:v>
                </c:pt>
                <c:pt idx="12">
                  <c:v>0.0306078304131516</c:v>
                </c:pt>
                <c:pt idx="13">
                  <c:v>0.03042757228351</c:v>
                </c:pt>
                <c:pt idx="14">
                  <c:v>0.030103107650155</c:v>
                </c:pt>
                <c:pt idx="15">
                  <c:v>0.0298146946427284</c:v>
                </c:pt>
                <c:pt idx="16">
                  <c:v>0.0298146946427284</c:v>
                </c:pt>
                <c:pt idx="17">
                  <c:v>0.0297065397649434</c:v>
                </c:pt>
                <c:pt idx="18">
                  <c:v>0.0295983848871584</c:v>
                </c:pt>
                <c:pt idx="19">
                  <c:v>0.0294541783834451</c:v>
                </c:pt>
                <c:pt idx="20">
                  <c:v>0.0294902300093734</c:v>
                </c:pt>
                <c:pt idx="21">
                  <c:v>0.0293460235056601</c:v>
                </c:pt>
                <c:pt idx="22">
                  <c:v>0.0294181267575168</c:v>
                </c:pt>
                <c:pt idx="23">
                  <c:v>0.0292739202538034</c:v>
                </c:pt>
                <c:pt idx="24">
                  <c:v>0.0294541783834451</c:v>
                </c:pt>
                <c:pt idx="25">
                  <c:v>0.0294181267575168</c:v>
                </c:pt>
                <c:pt idx="26">
                  <c:v>0.0291297137500901</c:v>
                </c:pt>
                <c:pt idx="27">
                  <c:v>0.0291297137500901</c:v>
                </c:pt>
                <c:pt idx="28">
                  <c:v>0.0291657653760185</c:v>
                </c:pt>
                <c:pt idx="29">
                  <c:v>0.0290936621241618</c:v>
                </c:pt>
                <c:pt idx="30">
                  <c:v>0.0290215588723051</c:v>
                </c:pt>
                <c:pt idx="31">
                  <c:v>0.0290576104982335</c:v>
                </c:pt>
                <c:pt idx="32">
                  <c:v>0.0293099718797318</c:v>
                </c:pt>
                <c:pt idx="33">
                  <c:v>0.0290576104982335</c:v>
                </c:pt>
                <c:pt idx="34">
                  <c:v>0.0290936621241618</c:v>
                </c:pt>
                <c:pt idx="35">
                  <c:v>0.0290215588723051</c:v>
                </c:pt>
                <c:pt idx="36">
                  <c:v>0.0289855072463768</c:v>
                </c:pt>
                <c:pt idx="37">
                  <c:v>0.0291297137500901</c:v>
                </c:pt>
                <c:pt idx="38">
                  <c:v>0.0289494556204485</c:v>
                </c:pt>
                <c:pt idx="39">
                  <c:v>0.0289134039945201</c:v>
                </c:pt>
                <c:pt idx="40">
                  <c:v>0.0289134039945201</c:v>
                </c:pt>
                <c:pt idx="41">
                  <c:v>0.0289494556204485</c:v>
                </c:pt>
                <c:pt idx="42">
                  <c:v>0.0288773523685918</c:v>
                </c:pt>
                <c:pt idx="43">
                  <c:v>0.0288773523685918</c:v>
                </c:pt>
                <c:pt idx="44">
                  <c:v>0.0286970942389502</c:v>
                </c:pt>
                <c:pt idx="45">
                  <c:v>0.0288052491167352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5752976"/>
        <c:axId val="-1057949760"/>
      </c:scatterChart>
      <c:valAx>
        <c:axId val="-106575297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57949760"/>
        <c:crosses val="autoZero"/>
        <c:crossBetween val="midCat"/>
      </c:valAx>
      <c:valAx>
        <c:axId val="-1057949760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6575297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(0-90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8634144"/>
        <c:axId val="-1058623152"/>
      </c:scatterChart>
      <c:valAx>
        <c:axId val="-105863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58623152"/>
        <c:crosses val="autoZero"/>
        <c:crossBetween val="midCat"/>
      </c:valAx>
      <c:valAx>
        <c:axId val="-1058623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5863414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(2-90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6388416"/>
        <c:axId val="-1149622160"/>
      </c:scatterChart>
      <c:valAx>
        <c:axId val="-104638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49622160"/>
        <c:crosses val="autoZero"/>
        <c:crossBetween val="midCat"/>
      </c:valAx>
      <c:valAx>
        <c:axId val="-11496221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463884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(4-90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8505856"/>
        <c:axId val="-1058494864"/>
      </c:scatterChart>
      <c:valAx>
        <c:axId val="-105850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58494864"/>
        <c:crosses val="autoZero"/>
        <c:crossBetween val="midCat"/>
      </c:valAx>
      <c:valAx>
        <c:axId val="-1058494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585058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(6-90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8409440"/>
        <c:axId val="-1058398448"/>
      </c:scatterChart>
      <c:valAx>
        <c:axId val="-105840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58398448"/>
        <c:crosses val="autoZero"/>
        <c:crossBetween val="midCat"/>
      </c:valAx>
      <c:valAx>
        <c:axId val="-10583984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5840944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837819691143"/>
          <c:y val="0.0903221656116515"/>
          <c:w val="0.498055184409556"/>
          <c:h val="0.6709661566764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(手を加えず印刷)'!$A$10:$A$13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'4. レポート (手を加えず印刷)'!$B$10:$B$13</c:f>
              <c:numCache>
                <c:formatCode>0.0_ </c:formatCode>
                <c:ptCount val="4"/>
                <c:pt idx="0">
                  <c:v>6.052897140062234</c:v>
                </c:pt>
                <c:pt idx="1">
                  <c:v>11.37373257335363</c:v>
                </c:pt>
                <c:pt idx="2">
                  <c:v>20.68090479388298</c:v>
                </c:pt>
                <c:pt idx="3">
                  <c:v>36.86371942052983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(手を加えず印刷)'!$A$10:$A$13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'4. レポート (手を加えず印刷)'!$C$10:$C$13</c:f>
              <c:numCache>
                <c:formatCode>0.0_ </c:formatCode>
                <c:ptCount val="4"/>
                <c:pt idx="0">
                  <c:v>5.908756785940225</c:v>
                </c:pt>
                <c:pt idx="1">
                  <c:v>11.20783571710157</c:v>
                </c:pt>
                <c:pt idx="2">
                  <c:v>20.25672655427674</c:v>
                </c:pt>
                <c:pt idx="3">
                  <c:v>35.69488772731926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0.482775298966733"/>
                  <c:y val="0.232257210915128"/>
                </c:manualLayout>
              </c:layout>
              <c:numFmt formatCode="0.000000_ 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'4. レポート (手を加えず印刷)'!$A$10:$A$13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'4. レポート (手を加えず印刷)'!$F$10:$F$13</c:f>
              <c:numCache>
                <c:formatCode>0.0_ </c:formatCode>
                <c:ptCount val="4"/>
                <c:pt idx="0">
                  <c:v>5.715594606452212</c:v>
                </c:pt>
                <c:pt idx="1">
                  <c:v>11.09222010576289</c:v>
                </c:pt>
                <c:pt idx="2">
                  <c:v>20.42565523656231</c:v>
                </c:pt>
                <c:pt idx="3">
                  <c:v>36.17777727855255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(手を加えず印刷)'!$A$10:$A$13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'4. レポート (手を加えず印刷)'!$D$10:$D$13</c:f>
              <c:numCache>
                <c:formatCode>0.0_ </c:formatCode>
                <c:ptCount val="4"/>
                <c:pt idx="0">
                  <c:v>5.498198735398448</c:v>
                </c:pt>
                <c:pt idx="1">
                  <c:v>10.97514579230375</c:v>
                </c:pt>
                <c:pt idx="2">
                  <c:v>20.86405411768751</c:v>
                </c:pt>
                <c:pt idx="3">
                  <c:v>36.32011992209151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(手を加えず印刷)'!$A$10:$A$13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'4. レポート (手を加えず印刷)'!$E$10:$E$13</c:f>
              <c:numCache>
                <c:formatCode>0.0_ </c:formatCode>
                <c:ptCount val="4"/>
                <c:pt idx="0">
                  <c:v>5.402525764407942</c:v>
                </c:pt>
                <c:pt idx="1">
                  <c:v>10.81216634029262</c:v>
                </c:pt>
                <c:pt idx="2">
                  <c:v>19.90093548040199</c:v>
                </c:pt>
                <c:pt idx="3">
                  <c:v>35.83238204426956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8910272"/>
        <c:axId val="-1059055216"/>
      </c:scatterChart>
      <c:valAx>
        <c:axId val="-1058910272"/>
        <c:scaling>
          <c:logBase val="10.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Trolox (uM)</a:t>
                </a:r>
              </a:p>
            </c:rich>
          </c:tx>
          <c:layout>
            <c:manualLayout>
              <c:xMode val="edge"/>
              <c:yMode val="edge"/>
              <c:x val="0.326848861791109"/>
              <c:y val="0.8516108712217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59055216"/>
        <c:crosses val="autoZero"/>
        <c:crossBetween val="midCat"/>
      </c:valAx>
      <c:valAx>
        <c:axId val="-1059055216"/>
        <c:scaling>
          <c:logBase val="10.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layout>
            <c:manualLayout>
              <c:xMode val="edge"/>
              <c:yMode val="edge"/>
              <c:x val="0.0194552529182879"/>
              <c:y val="0.354837693675387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5891027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01755387877187"/>
          <c:y val="0.122448979591837"/>
          <c:w val="0.865498311715197"/>
          <c:h val="0.76530612244897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2'!$B$7:$B$52</c:f>
              <c:numCache>
                <c:formatCode>0.000_ </c:formatCode>
                <c:ptCount val="46"/>
                <c:pt idx="0">
                  <c:v>1.0</c:v>
                </c:pt>
                <c:pt idx="1">
                  <c:v>0.904748180704662</c:v>
                </c:pt>
                <c:pt idx="2">
                  <c:v>0.789862382015995</c:v>
                </c:pt>
                <c:pt idx="3">
                  <c:v>0.636285034944881</c:v>
                </c:pt>
                <c:pt idx="4">
                  <c:v>0.472908711002234</c:v>
                </c:pt>
                <c:pt idx="5">
                  <c:v>0.324086749765833</c:v>
                </c:pt>
                <c:pt idx="6">
                  <c:v>0.203905180488508</c:v>
                </c:pt>
                <c:pt idx="7">
                  <c:v>0.119641184523381</c:v>
                </c:pt>
                <c:pt idx="8">
                  <c:v>0.0700698897615102</c:v>
                </c:pt>
                <c:pt idx="9">
                  <c:v>0.0459687297355717</c:v>
                </c:pt>
                <c:pt idx="10">
                  <c:v>0.0360616759132502</c:v>
                </c:pt>
                <c:pt idx="11">
                  <c:v>0.0323870595864255</c:v>
                </c:pt>
                <c:pt idx="12">
                  <c:v>0.0313423157287989</c:v>
                </c:pt>
                <c:pt idx="13">
                  <c:v>0.031018084876432</c:v>
                </c:pt>
                <c:pt idx="14">
                  <c:v>0.0305137257727502</c:v>
                </c:pt>
                <c:pt idx="15">
                  <c:v>0.0305857770732762</c:v>
                </c:pt>
                <c:pt idx="16">
                  <c:v>0.0303696231716982</c:v>
                </c:pt>
                <c:pt idx="17">
                  <c:v>0.0302255205706463</c:v>
                </c:pt>
                <c:pt idx="18">
                  <c:v>0.0301174436198573</c:v>
                </c:pt>
                <c:pt idx="19">
                  <c:v>0.0300814179695943</c:v>
                </c:pt>
                <c:pt idx="20">
                  <c:v>0.0301174436198573</c:v>
                </c:pt>
                <c:pt idx="21">
                  <c:v>0.0298652640680164</c:v>
                </c:pt>
                <c:pt idx="22">
                  <c:v>0.0299373153685424</c:v>
                </c:pt>
                <c:pt idx="23">
                  <c:v>0.0296491101664385</c:v>
                </c:pt>
                <c:pt idx="24">
                  <c:v>0.0294329562648606</c:v>
                </c:pt>
                <c:pt idx="25">
                  <c:v>0.0291807767130197</c:v>
                </c:pt>
                <c:pt idx="26">
                  <c:v>0.0291087254124937</c:v>
                </c:pt>
                <c:pt idx="27">
                  <c:v>0.0292528280135456</c:v>
                </c:pt>
                <c:pt idx="28">
                  <c:v>0.0290366741119677</c:v>
                </c:pt>
                <c:pt idx="29">
                  <c:v>0.0290006484617047</c:v>
                </c:pt>
                <c:pt idx="30">
                  <c:v>0.0290366741119677</c:v>
                </c:pt>
                <c:pt idx="31">
                  <c:v>0.0289646228114417</c:v>
                </c:pt>
                <c:pt idx="32">
                  <c:v>0.0289646228114417</c:v>
                </c:pt>
                <c:pt idx="33">
                  <c:v>0.0290726997622307</c:v>
                </c:pt>
                <c:pt idx="34">
                  <c:v>0.0290366741119677</c:v>
                </c:pt>
                <c:pt idx="35">
                  <c:v>0.0289285971611788</c:v>
                </c:pt>
                <c:pt idx="36">
                  <c:v>0.0291087254124937</c:v>
                </c:pt>
                <c:pt idx="37">
                  <c:v>0.0288565458606528</c:v>
                </c:pt>
                <c:pt idx="38">
                  <c:v>0.0287844945601268</c:v>
                </c:pt>
                <c:pt idx="39">
                  <c:v>0.0289285971611788</c:v>
                </c:pt>
                <c:pt idx="40">
                  <c:v>0.0287844945601268</c:v>
                </c:pt>
                <c:pt idx="41">
                  <c:v>0.0288925715109158</c:v>
                </c:pt>
                <c:pt idx="42">
                  <c:v>0.0288565458606528</c:v>
                </c:pt>
                <c:pt idx="43">
                  <c:v>0.0289285971611788</c:v>
                </c:pt>
                <c:pt idx="44">
                  <c:v>0.0290006484617047</c:v>
                </c:pt>
                <c:pt idx="45">
                  <c:v>0.0287124432596008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2'!$C$7:$C$52</c:f>
              <c:numCache>
                <c:formatCode>0.000_ </c:formatCode>
                <c:ptCount val="46"/>
                <c:pt idx="0">
                  <c:v>1.0</c:v>
                </c:pt>
                <c:pt idx="1">
                  <c:v>0.877424023154848</c:v>
                </c:pt>
                <c:pt idx="2">
                  <c:v>0.751808972503618</c:v>
                </c:pt>
                <c:pt idx="3">
                  <c:v>0.590123010130246</c:v>
                </c:pt>
                <c:pt idx="4">
                  <c:v>0.425361794500724</c:v>
                </c:pt>
                <c:pt idx="5">
                  <c:v>0.283574529667149</c:v>
                </c:pt>
                <c:pt idx="6">
                  <c:v>0.173552821997106</c:v>
                </c:pt>
                <c:pt idx="7">
                  <c:v>0.0998552821997105</c:v>
                </c:pt>
                <c:pt idx="8">
                  <c:v>0.0597322720694645</c:v>
                </c:pt>
                <c:pt idx="9">
                  <c:v>0.0416063675832127</c:v>
                </c:pt>
                <c:pt idx="10">
                  <c:v>0.0348408104196816</c:v>
                </c:pt>
                <c:pt idx="11">
                  <c:v>0.0324167872648336</c:v>
                </c:pt>
                <c:pt idx="12">
                  <c:v>0.0315123010130246</c:v>
                </c:pt>
                <c:pt idx="13">
                  <c:v>0.0312228654124457</c:v>
                </c:pt>
                <c:pt idx="14">
                  <c:v>0.0311866859623734</c:v>
                </c:pt>
                <c:pt idx="15">
                  <c:v>0.0312228654124457</c:v>
                </c:pt>
                <c:pt idx="16">
                  <c:v>0.0311143270622286</c:v>
                </c:pt>
                <c:pt idx="17">
                  <c:v>0.0310419681620839</c:v>
                </c:pt>
                <c:pt idx="18">
                  <c:v>0.0308248914616498</c:v>
                </c:pt>
                <c:pt idx="19">
                  <c:v>0.0310057887120116</c:v>
                </c:pt>
                <c:pt idx="20">
                  <c:v>0.0307525325615051</c:v>
                </c:pt>
                <c:pt idx="21">
                  <c:v>0.0308972503617945</c:v>
                </c:pt>
                <c:pt idx="22">
                  <c:v>0.030643994211288</c:v>
                </c:pt>
                <c:pt idx="23">
                  <c:v>0.0304992764109985</c:v>
                </c:pt>
                <c:pt idx="24">
                  <c:v>0.0306078147612156</c:v>
                </c:pt>
                <c:pt idx="25">
                  <c:v>0.0303907380607815</c:v>
                </c:pt>
                <c:pt idx="26">
                  <c:v>0.0302821997105644</c:v>
                </c:pt>
                <c:pt idx="27">
                  <c:v>0.0302098408104197</c:v>
                </c:pt>
                <c:pt idx="28">
                  <c:v>0.0303545586107091</c:v>
                </c:pt>
                <c:pt idx="29">
                  <c:v>0.0302098408104197</c:v>
                </c:pt>
                <c:pt idx="30">
                  <c:v>0.0302098408104197</c:v>
                </c:pt>
                <c:pt idx="31">
                  <c:v>0.0303545586107091</c:v>
                </c:pt>
                <c:pt idx="32">
                  <c:v>0.0302098408104197</c:v>
                </c:pt>
                <c:pt idx="33">
                  <c:v>0.0303545586107091</c:v>
                </c:pt>
                <c:pt idx="34">
                  <c:v>0.0302821997105644</c:v>
                </c:pt>
                <c:pt idx="35">
                  <c:v>0.0302821997105644</c:v>
                </c:pt>
                <c:pt idx="36">
                  <c:v>0.0298842257597684</c:v>
                </c:pt>
                <c:pt idx="37">
                  <c:v>0.030246020260492</c:v>
                </c:pt>
                <c:pt idx="38">
                  <c:v>0.0301736613603473</c:v>
                </c:pt>
                <c:pt idx="39">
                  <c:v>0.0301013024602026</c:v>
                </c:pt>
                <c:pt idx="40">
                  <c:v>0.030137481910275</c:v>
                </c:pt>
                <c:pt idx="41">
                  <c:v>0.0300651230101302</c:v>
                </c:pt>
                <c:pt idx="42">
                  <c:v>0.0299927641099855</c:v>
                </c:pt>
                <c:pt idx="43">
                  <c:v>0.030137481910275</c:v>
                </c:pt>
                <c:pt idx="44">
                  <c:v>0.0301013024602026</c:v>
                </c:pt>
                <c:pt idx="45">
                  <c:v>0.0299927641099855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2'!$D$7:$D$52</c:f>
              <c:numCache>
                <c:formatCode>0.000_ </c:formatCode>
                <c:ptCount val="46"/>
                <c:pt idx="0">
                  <c:v>1.0</c:v>
                </c:pt>
                <c:pt idx="1">
                  <c:v>0.856397634179494</c:v>
                </c:pt>
                <c:pt idx="2">
                  <c:v>0.722126299548143</c:v>
                </c:pt>
                <c:pt idx="3">
                  <c:v>0.561110907020315</c:v>
                </c:pt>
                <c:pt idx="4">
                  <c:v>0.401491495536534</c:v>
                </c:pt>
                <c:pt idx="5">
                  <c:v>0.266375225010102</c:v>
                </c:pt>
                <c:pt idx="6">
                  <c:v>0.162080746482495</c:v>
                </c:pt>
                <c:pt idx="7">
                  <c:v>0.0939715660703133</c:v>
                </c:pt>
                <c:pt idx="8">
                  <c:v>0.0573086954924507</c:v>
                </c:pt>
                <c:pt idx="9">
                  <c:v>0.0406671319936813</c:v>
                </c:pt>
                <c:pt idx="10">
                  <c:v>0.0342750082656772</c:v>
                </c:pt>
                <c:pt idx="11">
                  <c:v>0.0320708276698137</c:v>
                </c:pt>
                <c:pt idx="12">
                  <c:v>0.0311156827449396</c:v>
                </c:pt>
                <c:pt idx="13">
                  <c:v>0.0309320010286176</c:v>
                </c:pt>
                <c:pt idx="14">
                  <c:v>0.0308217919988244</c:v>
                </c:pt>
                <c:pt idx="15">
                  <c:v>0.0306381102825025</c:v>
                </c:pt>
                <c:pt idx="16">
                  <c:v>0.0306381102825025</c:v>
                </c:pt>
                <c:pt idx="17">
                  <c:v>0.0306013739392381</c:v>
                </c:pt>
                <c:pt idx="18">
                  <c:v>0.0304544285661805</c:v>
                </c:pt>
                <c:pt idx="19">
                  <c:v>0.030307483193123</c:v>
                </c:pt>
                <c:pt idx="20">
                  <c:v>0.0305646375959737</c:v>
                </c:pt>
                <c:pt idx="21">
                  <c:v>0.0303809558796517</c:v>
                </c:pt>
                <c:pt idx="22">
                  <c:v>0.030307483193123</c:v>
                </c:pt>
                <c:pt idx="23">
                  <c:v>0.030123801476801</c:v>
                </c:pt>
                <c:pt idx="24">
                  <c:v>0.0300135924470078</c:v>
                </c:pt>
                <c:pt idx="25">
                  <c:v>0.0297197017008927</c:v>
                </c:pt>
                <c:pt idx="26">
                  <c:v>0.0296462290143639</c:v>
                </c:pt>
                <c:pt idx="27">
                  <c:v>0.0294625472980419</c:v>
                </c:pt>
                <c:pt idx="28">
                  <c:v>0.0293890746115132</c:v>
                </c:pt>
                <c:pt idx="29">
                  <c:v>0.0295360199845707</c:v>
                </c:pt>
                <c:pt idx="30">
                  <c:v>0.0296094926710995</c:v>
                </c:pt>
                <c:pt idx="31">
                  <c:v>0.0295727563278351</c:v>
                </c:pt>
                <c:pt idx="32">
                  <c:v>0.0294258109547776</c:v>
                </c:pt>
                <c:pt idx="33">
                  <c:v>0.0294992836413063</c:v>
                </c:pt>
                <c:pt idx="34">
                  <c:v>0.02927886558172</c:v>
                </c:pt>
                <c:pt idx="35">
                  <c:v>0.0293523382682488</c:v>
                </c:pt>
                <c:pt idx="36">
                  <c:v>0.0292421292384556</c:v>
                </c:pt>
                <c:pt idx="37">
                  <c:v>0.0293890746115132</c:v>
                </c:pt>
                <c:pt idx="38">
                  <c:v>0.0293523382682488</c:v>
                </c:pt>
                <c:pt idx="39">
                  <c:v>0.02927886558172</c:v>
                </c:pt>
                <c:pt idx="40">
                  <c:v>0.0292053928951912</c:v>
                </c:pt>
                <c:pt idx="41">
                  <c:v>0.0293523382682488</c:v>
                </c:pt>
                <c:pt idx="42">
                  <c:v>0.02927886558172</c:v>
                </c:pt>
                <c:pt idx="43">
                  <c:v>0.0292053928951912</c:v>
                </c:pt>
                <c:pt idx="44">
                  <c:v>0.0291319202086624</c:v>
                </c:pt>
                <c:pt idx="45">
                  <c:v>0.029095183865398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2'!$E$7:$E$52</c:f>
              <c:numCache>
                <c:formatCode>0.000_ </c:formatCode>
                <c:ptCount val="46"/>
                <c:pt idx="0">
                  <c:v>1.0</c:v>
                </c:pt>
                <c:pt idx="1">
                  <c:v>0.839565344650959</c:v>
                </c:pt>
                <c:pt idx="2">
                  <c:v>0.699180447826723</c:v>
                </c:pt>
                <c:pt idx="3">
                  <c:v>0.538160398068198</c:v>
                </c:pt>
                <c:pt idx="4">
                  <c:v>0.381457632079614</c:v>
                </c:pt>
                <c:pt idx="5">
                  <c:v>0.248938972632811</c:v>
                </c:pt>
                <c:pt idx="6">
                  <c:v>0.150043904580711</c:v>
                </c:pt>
                <c:pt idx="7">
                  <c:v>0.0869310698082833</c:v>
                </c:pt>
                <c:pt idx="8">
                  <c:v>0.0542587443289916</c:v>
                </c:pt>
                <c:pt idx="9">
                  <c:v>0.0396604712424996</c:v>
                </c:pt>
                <c:pt idx="10">
                  <c:v>0.0341358115030001</c:v>
                </c:pt>
                <c:pt idx="11">
                  <c:v>0.0322698668227718</c:v>
                </c:pt>
                <c:pt idx="12">
                  <c:v>0.0314649495097322</c:v>
                </c:pt>
                <c:pt idx="13">
                  <c:v>0.0313917752085468</c:v>
                </c:pt>
                <c:pt idx="14">
                  <c:v>0.0310990780038051</c:v>
                </c:pt>
                <c:pt idx="15">
                  <c:v>0.0309161422508415</c:v>
                </c:pt>
                <c:pt idx="16">
                  <c:v>0.0308429679496561</c:v>
                </c:pt>
                <c:pt idx="17">
                  <c:v>0.0307697936484706</c:v>
                </c:pt>
                <c:pt idx="18">
                  <c:v>0.0306966193472852</c:v>
                </c:pt>
                <c:pt idx="19">
                  <c:v>0.0305868578955071</c:v>
                </c:pt>
                <c:pt idx="20">
                  <c:v>0.0304039221425435</c:v>
                </c:pt>
                <c:pt idx="21">
                  <c:v>0.0303673349919508</c:v>
                </c:pt>
                <c:pt idx="22">
                  <c:v>0.0304405092931362</c:v>
                </c:pt>
                <c:pt idx="23">
                  <c:v>0.0300380506366164</c:v>
                </c:pt>
                <c:pt idx="24">
                  <c:v>0.029964876335431</c:v>
                </c:pt>
                <c:pt idx="25">
                  <c:v>0.0297819405824674</c:v>
                </c:pt>
                <c:pt idx="26">
                  <c:v>0.0298551148836529</c:v>
                </c:pt>
                <c:pt idx="27">
                  <c:v>0.0298551148836529</c:v>
                </c:pt>
                <c:pt idx="28">
                  <c:v>0.0298185277330601</c:v>
                </c:pt>
                <c:pt idx="29">
                  <c:v>0.029708766281282</c:v>
                </c:pt>
                <c:pt idx="30">
                  <c:v>0.029708766281282</c:v>
                </c:pt>
                <c:pt idx="31">
                  <c:v>0.0297453534318747</c:v>
                </c:pt>
                <c:pt idx="32">
                  <c:v>0.0296355919800966</c:v>
                </c:pt>
                <c:pt idx="33">
                  <c:v>0.0296721791306893</c:v>
                </c:pt>
                <c:pt idx="34">
                  <c:v>0.0295624176789112</c:v>
                </c:pt>
                <c:pt idx="35">
                  <c:v>0.0296355919800966</c:v>
                </c:pt>
                <c:pt idx="36">
                  <c:v>0.029708766281282</c:v>
                </c:pt>
                <c:pt idx="37">
                  <c:v>0.0296721791306893</c:v>
                </c:pt>
                <c:pt idx="38">
                  <c:v>0.0296721791306893</c:v>
                </c:pt>
                <c:pt idx="39">
                  <c:v>0.0297453534318747</c:v>
                </c:pt>
                <c:pt idx="40">
                  <c:v>0.0296355919800966</c:v>
                </c:pt>
                <c:pt idx="41">
                  <c:v>0.029708766281282</c:v>
                </c:pt>
                <c:pt idx="42">
                  <c:v>0.029452656227133</c:v>
                </c:pt>
                <c:pt idx="43">
                  <c:v>0.029452656227133</c:v>
                </c:pt>
                <c:pt idx="44">
                  <c:v>0.0295624176789112</c:v>
                </c:pt>
                <c:pt idx="45">
                  <c:v>0.0294892433777257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8141648"/>
        <c:axId val="-1068133008"/>
      </c:scatterChart>
      <c:valAx>
        <c:axId val="-106814164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68133008"/>
        <c:crosses val="autoZero"/>
        <c:crossBetween val="midCat"/>
      </c:valAx>
      <c:valAx>
        <c:axId val="-1068133008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6814164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5341614906832"/>
          <c:y val="0.122448979591837"/>
          <c:w val="0.857142857142857"/>
          <c:h val="0.76530612244897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2'!$F$7:$F$52</c:f>
              <c:numCache>
                <c:formatCode>0.000_ </c:formatCode>
                <c:ptCount val="46"/>
                <c:pt idx="0">
                  <c:v>1.0</c:v>
                </c:pt>
                <c:pt idx="1">
                  <c:v>0.985125816816492</c:v>
                </c:pt>
                <c:pt idx="2">
                  <c:v>0.987689086248601</c:v>
                </c:pt>
                <c:pt idx="3">
                  <c:v>0.984403769089137</c:v>
                </c:pt>
                <c:pt idx="4">
                  <c:v>0.974439510451641</c:v>
                </c:pt>
                <c:pt idx="5">
                  <c:v>0.952272645221849</c:v>
                </c:pt>
                <c:pt idx="6">
                  <c:v>0.847178598505361</c:v>
                </c:pt>
                <c:pt idx="7">
                  <c:v>0.654861186324416</c:v>
                </c:pt>
                <c:pt idx="8">
                  <c:v>0.455467706415394</c:v>
                </c:pt>
                <c:pt idx="9">
                  <c:v>0.288927398101014</c:v>
                </c:pt>
                <c:pt idx="10">
                  <c:v>0.166576410700747</c:v>
                </c:pt>
                <c:pt idx="11">
                  <c:v>0.0916278566013213</c:v>
                </c:pt>
                <c:pt idx="12">
                  <c:v>0.0537203509151955</c:v>
                </c:pt>
                <c:pt idx="13">
                  <c:v>0.0380880176179645</c:v>
                </c:pt>
                <c:pt idx="14">
                  <c:v>0.0322755334127586</c:v>
                </c:pt>
                <c:pt idx="15">
                  <c:v>0.0305426188671071</c:v>
                </c:pt>
                <c:pt idx="16">
                  <c:v>0.030001083071591</c:v>
                </c:pt>
                <c:pt idx="17">
                  <c:v>0.0297844687533846</c:v>
                </c:pt>
                <c:pt idx="18">
                  <c:v>0.0295678544351782</c:v>
                </c:pt>
                <c:pt idx="19">
                  <c:v>0.0296039568215459</c:v>
                </c:pt>
                <c:pt idx="20">
                  <c:v>0.0296400592079136</c:v>
                </c:pt>
                <c:pt idx="21">
                  <c:v>0.0296039568215459</c:v>
                </c:pt>
                <c:pt idx="22">
                  <c:v>0.0294956496624427</c:v>
                </c:pt>
                <c:pt idx="23">
                  <c:v>0.0294234448897072</c:v>
                </c:pt>
                <c:pt idx="24">
                  <c:v>0.0294595472760749</c:v>
                </c:pt>
                <c:pt idx="25">
                  <c:v>0.0294595472760749</c:v>
                </c:pt>
                <c:pt idx="26">
                  <c:v>0.0293512401169717</c:v>
                </c:pt>
                <c:pt idx="27">
                  <c:v>0.029315137730604</c:v>
                </c:pt>
                <c:pt idx="28">
                  <c:v>0.0293512401169717</c:v>
                </c:pt>
                <c:pt idx="29">
                  <c:v>0.029315137730604</c:v>
                </c:pt>
                <c:pt idx="30">
                  <c:v>0.0292790353442362</c:v>
                </c:pt>
                <c:pt idx="31">
                  <c:v>0.0292068305715008</c:v>
                </c:pt>
                <c:pt idx="32">
                  <c:v>0.029170728185133</c:v>
                </c:pt>
                <c:pt idx="33">
                  <c:v>0.029170728185133</c:v>
                </c:pt>
                <c:pt idx="34">
                  <c:v>0.0290985234123976</c:v>
                </c:pt>
                <c:pt idx="35">
                  <c:v>0.0292068305715008</c:v>
                </c:pt>
                <c:pt idx="36">
                  <c:v>0.0292429329578685</c:v>
                </c:pt>
                <c:pt idx="37">
                  <c:v>0.0290263186396621</c:v>
                </c:pt>
                <c:pt idx="38">
                  <c:v>0.0290624210260298</c:v>
                </c:pt>
                <c:pt idx="39">
                  <c:v>0.0290985234123976</c:v>
                </c:pt>
                <c:pt idx="40">
                  <c:v>0.0290263186396621</c:v>
                </c:pt>
                <c:pt idx="41">
                  <c:v>0.0289180114805589</c:v>
                </c:pt>
                <c:pt idx="42">
                  <c:v>0.0289902162532943</c:v>
                </c:pt>
                <c:pt idx="43">
                  <c:v>0.0290624210260298</c:v>
                </c:pt>
                <c:pt idx="44">
                  <c:v>0.0290263186396621</c:v>
                </c:pt>
                <c:pt idx="45">
                  <c:v>0.0288819090941911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2'!$G$7:$G$52</c:f>
              <c:numCache>
                <c:formatCode>0.000_ </c:formatCode>
                <c:ptCount val="46"/>
                <c:pt idx="0">
                  <c:v>1.0</c:v>
                </c:pt>
                <c:pt idx="1">
                  <c:v>0.981036888618555</c:v>
                </c:pt>
                <c:pt idx="2">
                  <c:v>0.98271852302408</c:v>
                </c:pt>
                <c:pt idx="3">
                  <c:v>0.980249740598948</c:v>
                </c:pt>
                <c:pt idx="4">
                  <c:v>0.971770009660453</c:v>
                </c:pt>
                <c:pt idx="5">
                  <c:v>0.949193173279903</c:v>
                </c:pt>
                <c:pt idx="6">
                  <c:v>0.833697091130273</c:v>
                </c:pt>
                <c:pt idx="7">
                  <c:v>0.641454077068947</c:v>
                </c:pt>
                <c:pt idx="8">
                  <c:v>0.442591863751834</c:v>
                </c:pt>
                <c:pt idx="9">
                  <c:v>0.277648574188701</c:v>
                </c:pt>
                <c:pt idx="10">
                  <c:v>0.158789223228022</c:v>
                </c:pt>
                <c:pt idx="11">
                  <c:v>0.0870514150774625</c:v>
                </c:pt>
                <c:pt idx="12">
                  <c:v>0.051415077462521</c:v>
                </c:pt>
                <c:pt idx="13">
                  <c:v>0.0370317363769723</c:v>
                </c:pt>
                <c:pt idx="14">
                  <c:v>0.0321657304375827</c:v>
                </c:pt>
                <c:pt idx="15">
                  <c:v>0.0304483165766217</c:v>
                </c:pt>
                <c:pt idx="16">
                  <c:v>0.0300905220222548</c:v>
                </c:pt>
                <c:pt idx="17">
                  <c:v>0.0298042863787613</c:v>
                </c:pt>
                <c:pt idx="18">
                  <c:v>0.0296969480124512</c:v>
                </c:pt>
                <c:pt idx="19">
                  <c:v>0.0295896096461412</c:v>
                </c:pt>
                <c:pt idx="20">
                  <c:v>0.0294464918243944</c:v>
                </c:pt>
                <c:pt idx="21">
                  <c:v>0.0294107123689577</c:v>
                </c:pt>
                <c:pt idx="22">
                  <c:v>0.0294822712798311</c:v>
                </c:pt>
                <c:pt idx="23">
                  <c:v>0.0293749329135211</c:v>
                </c:pt>
                <c:pt idx="24">
                  <c:v>0.0293749329135211</c:v>
                </c:pt>
                <c:pt idx="25">
                  <c:v>0.0293749329135211</c:v>
                </c:pt>
                <c:pt idx="26">
                  <c:v>0.0292318150917743</c:v>
                </c:pt>
                <c:pt idx="27">
                  <c:v>0.0293033740026477</c:v>
                </c:pt>
                <c:pt idx="28">
                  <c:v>0.029267594547211</c:v>
                </c:pt>
                <c:pt idx="29">
                  <c:v>0.0291960356363376</c:v>
                </c:pt>
                <c:pt idx="30">
                  <c:v>0.029267594547211</c:v>
                </c:pt>
                <c:pt idx="31">
                  <c:v>0.0293033740026477</c:v>
                </c:pt>
                <c:pt idx="32">
                  <c:v>0.0291960356363376</c:v>
                </c:pt>
                <c:pt idx="33">
                  <c:v>0.0289455794482808</c:v>
                </c:pt>
                <c:pt idx="34">
                  <c:v>0.0291244767254642</c:v>
                </c:pt>
                <c:pt idx="35">
                  <c:v>0.0291602561809009</c:v>
                </c:pt>
                <c:pt idx="36">
                  <c:v>0.0290886972700275</c:v>
                </c:pt>
                <c:pt idx="37">
                  <c:v>0.0291960356363376</c:v>
                </c:pt>
                <c:pt idx="38">
                  <c:v>0.0290886972700275</c:v>
                </c:pt>
                <c:pt idx="39">
                  <c:v>0.0292318150917743</c:v>
                </c:pt>
                <c:pt idx="40">
                  <c:v>0.0290529178145909</c:v>
                </c:pt>
                <c:pt idx="41">
                  <c:v>0.0290886972700275</c:v>
                </c:pt>
                <c:pt idx="42">
                  <c:v>0.0288740205374074</c:v>
                </c:pt>
                <c:pt idx="43">
                  <c:v>0.0289813589037175</c:v>
                </c:pt>
                <c:pt idx="44">
                  <c:v>0.0289097999928441</c:v>
                </c:pt>
                <c:pt idx="45">
                  <c:v>0.0291244767254642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2'!$H$7:$H$52</c:f>
              <c:numCache>
                <c:formatCode>0.000_ </c:formatCode>
                <c:ptCount val="46"/>
                <c:pt idx="0">
                  <c:v>1.0</c:v>
                </c:pt>
                <c:pt idx="1">
                  <c:v>0.982288123058719</c:v>
                </c:pt>
                <c:pt idx="2">
                  <c:v>0.982805797958882</c:v>
                </c:pt>
                <c:pt idx="3">
                  <c:v>0.97744416506434</c:v>
                </c:pt>
                <c:pt idx="4">
                  <c:v>0.967793225854164</c:v>
                </c:pt>
                <c:pt idx="5">
                  <c:v>0.926933885519894</c:v>
                </c:pt>
                <c:pt idx="6">
                  <c:v>0.780505842331016</c:v>
                </c:pt>
                <c:pt idx="7">
                  <c:v>0.585490312084011</c:v>
                </c:pt>
                <c:pt idx="8">
                  <c:v>0.399386185475521</c:v>
                </c:pt>
                <c:pt idx="9">
                  <c:v>0.247929300399349</c:v>
                </c:pt>
                <c:pt idx="10">
                  <c:v>0.141805945865996</c:v>
                </c:pt>
                <c:pt idx="11">
                  <c:v>0.0792042597248928</c:v>
                </c:pt>
                <c:pt idx="12">
                  <c:v>0.0489202780653749</c:v>
                </c:pt>
                <c:pt idx="13">
                  <c:v>0.037087708918799</c:v>
                </c:pt>
                <c:pt idx="14">
                  <c:v>0.03261351871025</c:v>
                </c:pt>
                <c:pt idx="15">
                  <c:v>0.0314672385741754</c:v>
                </c:pt>
                <c:pt idx="16">
                  <c:v>0.0310235172311788</c:v>
                </c:pt>
                <c:pt idx="17">
                  <c:v>0.0306907262239314</c:v>
                </c:pt>
                <c:pt idx="18">
                  <c:v>0.0303579352166839</c:v>
                </c:pt>
                <c:pt idx="19">
                  <c:v>0.0304688655524331</c:v>
                </c:pt>
                <c:pt idx="20">
                  <c:v>0.0306907262239314</c:v>
                </c:pt>
                <c:pt idx="21">
                  <c:v>0.0305428191095992</c:v>
                </c:pt>
                <c:pt idx="22">
                  <c:v>0.0303209584381009</c:v>
                </c:pt>
                <c:pt idx="23">
                  <c:v>0.0302100281023517</c:v>
                </c:pt>
                <c:pt idx="24">
                  <c:v>0.0301730513237687</c:v>
                </c:pt>
                <c:pt idx="25">
                  <c:v>0.030394911995267</c:v>
                </c:pt>
                <c:pt idx="26">
                  <c:v>0.0301360745451856</c:v>
                </c:pt>
                <c:pt idx="27">
                  <c:v>0.0302839816595178</c:v>
                </c:pt>
                <c:pt idx="28">
                  <c:v>0.0302839816595178</c:v>
                </c:pt>
                <c:pt idx="29">
                  <c:v>0.0300990977666026</c:v>
                </c:pt>
                <c:pt idx="30">
                  <c:v>0.0301730513237687</c:v>
                </c:pt>
                <c:pt idx="31">
                  <c:v>0.0300621209880195</c:v>
                </c:pt>
                <c:pt idx="32">
                  <c:v>0.0300990977666026</c:v>
                </c:pt>
                <c:pt idx="33">
                  <c:v>0.0299881674308534</c:v>
                </c:pt>
                <c:pt idx="34">
                  <c:v>0.0300251442094365</c:v>
                </c:pt>
                <c:pt idx="35">
                  <c:v>0.0299511906522704</c:v>
                </c:pt>
                <c:pt idx="36">
                  <c:v>0.0299881674308534</c:v>
                </c:pt>
                <c:pt idx="37">
                  <c:v>0.0299881674308534</c:v>
                </c:pt>
                <c:pt idx="38">
                  <c:v>0.0299881674308534</c:v>
                </c:pt>
                <c:pt idx="39">
                  <c:v>0.0300251442094365</c:v>
                </c:pt>
                <c:pt idx="40">
                  <c:v>0.0300251442094365</c:v>
                </c:pt>
                <c:pt idx="41">
                  <c:v>0.0300621209880195</c:v>
                </c:pt>
                <c:pt idx="42">
                  <c:v>0.0297663067593551</c:v>
                </c:pt>
                <c:pt idx="43">
                  <c:v>0.0299142138736873</c:v>
                </c:pt>
                <c:pt idx="44">
                  <c:v>0.0298402603165212</c:v>
                </c:pt>
                <c:pt idx="45">
                  <c:v>0.0299881674308534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2'!$I$7:$I$52</c:f>
              <c:numCache>
                <c:formatCode>0.000_ </c:formatCode>
                <c:ptCount val="46"/>
                <c:pt idx="0">
                  <c:v>1.0</c:v>
                </c:pt>
                <c:pt idx="1">
                  <c:v>0.983183489243985</c:v>
                </c:pt>
                <c:pt idx="2">
                  <c:v>0.98340188548757</c:v>
                </c:pt>
                <c:pt idx="3">
                  <c:v>0.977687183780439</c:v>
                </c:pt>
                <c:pt idx="4">
                  <c:v>0.965784588505078</c:v>
                </c:pt>
                <c:pt idx="5">
                  <c:v>0.924871692206894</c:v>
                </c:pt>
                <c:pt idx="6">
                  <c:v>0.778691806500928</c:v>
                </c:pt>
                <c:pt idx="7">
                  <c:v>0.581807592909402</c:v>
                </c:pt>
                <c:pt idx="8">
                  <c:v>0.394969606522768</c:v>
                </c:pt>
                <c:pt idx="9">
                  <c:v>0.244130600953664</c:v>
                </c:pt>
                <c:pt idx="10">
                  <c:v>0.139373202780912</c:v>
                </c:pt>
                <c:pt idx="11">
                  <c:v>0.0772758708550213</c:v>
                </c:pt>
                <c:pt idx="12">
                  <c:v>0.0480107742146835</c:v>
                </c:pt>
                <c:pt idx="13">
                  <c:v>0.036144578313253</c:v>
                </c:pt>
                <c:pt idx="14">
                  <c:v>0.0319586503112146</c:v>
                </c:pt>
                <c:pt idx="15">
                  <c:v>0.0305754741018454</c:v>
                </c:pt>
                <c:pt idx="16">
                  <c:v>0.0301386816146762</c:v>
                </c:pt>
                <c:pt idx="17">
                  <c:v>0.0298110872492993</c:v>
                </c:pt>
                <c:pt idx="18">
                  <c:v>0.0298474866232301</c:v>
                </c:pt>
                <c:pt idx="19">
                  <c:v>0.0297746878753685</c:v>
                </c:pt>
                <c:pt idx="20">
                  <c:v>0.0298110872492993</c:v>
                </c:pt>
                <c:pt idx="21">
                  <c:v>0.0296654897535762</c:v>
                </c:pt>
                <c:pt idx="22">
                  <c:v>0.0294470935099916</c:v>
                </c:pt>
                <c:pt idx="23">
                  <c:v>0.0295198922578532</c:v>
                </c:pt>
                <c:pt idx="24">
                  <c:v>0.0295198922578532</c:v>
                </c:pt>
                <c:pt idx="25">
                  <c:v>0.0295926910057147</c:v>
                </c:pt>
                <c:pt idx="26">
                  <c:v>0.0295562916317839</c:v>
                </c:pt>
                <c:pt idx="27">
                  <c:v>0.0294106941360609</c:v>
                </c:pt>
                <c:pt idx="28">
                  <c:v>0.029228697266407</c:v>
                </c:pt>
                <c:pt idx="29">
                  <c:v>0.0294834928839224</c:v>
                </c:pt>
                <c:pt idx="30">
                  <c:v>0.0295562916317839</c:v>
                </c:pt>
                <c:pt idx="31">
                  <c:v>0.0292650966403378</c:v>
                </c:pt>
                <c:pt idx="32">
                  <c:v>0.0294470935099916</c:v>
                </c:pt>
                <c:pt idx="33">
                  <c:v>0.0292650966403378</c:v>
                </c:pt>
                <c:pt idx="34">
                  <c:v>0.0293014960142685</c:v>
                </c:pt>
                <c:pt idx="35">
                  <c:v>0.0292650966403378</c:v>
                </c:pt>
                <c:pt idx="36">
                  <c:v>0.0291922978924762</c:v>
                </c:pt>
                <c:pt idx="37">
                  <c:v>0.0290103010228224</c:v>
                </c:pt>
                <c:pt idx="38">
                  <c:v>0.0290830997706839</c:v>
                </c:pt>
                <c:pt idx="39">
                  <c:v>0.0290467003967532</c:v>
                </c:pt>
                <c:pt idx="40">
                  <c:v>0.0291922978924762</c:v>
                </c:pt>
                <c:pt idx="41">
                  <c:v>0.0290103010228224</c:v>
                </c:pt>
                <c:pt idx="42">
                  <c:v>0.0291194991446147</c:v>
                </c:pt>
                <c:pt idx="43">
                  <c:v>0.0290830997706839</c:v>
                </c:pt>
                <c:pt idx="44">
                  <c:v>0.0291558985185455</c:v>
                </c:pt>
                <c:pt idx="45">
                  <c:v>0.0289375022749609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8069856"/>
        <c:axId val="-1068061216"/>
      </c:scatterChart>
      <c:valAx>
        <c:axId val="-106806985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68061216"/>
        <c:crosses val="autoZero"/>
        <c:crossBetween val="midCat"/>
      </c:valAx>
      <c:valAx>
        <c:axId val="-106806121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680698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(4-90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4755216"/>
        <c:axId val="-1046070896"/>
      </c:scatterChart>
      <c:valAx>
        <c:axId val="-110475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46070896"/>
        <c:crosses val="autoZero"/>
        <c:crossBetween val="midCat"/>
      </c:valAx>
      <c:valAx>
        <c:axId val="-1046070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1047552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4331804472753"/>
          <c:y val="0.124999364220356"/>
          <c:w val="0.853503848327908"/>
          <c:h val="0.76041279900716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2'!$J$7:$J$52</c:f>
              <c:numCache>
                <c:formatCode>0.000_ </c:formatCode>
                <c:ptCount val="46"/>
                <c:pt idx="0">
                  <c:v>1.0</c:v>
                </c:pt>
                <c:pt idx="1">
                  <c:v>0.98481437810412</c:v>
                </c:pt>
                <c:pt idx="2">
                  <c:v>0.985957766105692</c:v>
                </c:pt>
                <c:pt idx="3">
                  <c:v>0.985135955979562</c:v>
                </c:pt>
                <c:pt idx="4">
                  <c:v>0.983706720977597</c:v>
                </c:pt>
                <c:pt idx="5">
                  <c:v>0.980383749598028</c:v>
                </c:pt>
                <c:pt idx="6">
                  <c:v>0.978490013220424</c:v>
                </c:pt>
                <c:pt idx="7">
                  <c:v>0.971486761710794</c:v>
                </c:pt>
                <c:pt idx="8">
                  <c:v>0.95276378318505</c:v>
                </c:pt>
                <c:pt idx="9">
                  <c:v>0.839211062278915</c:v>
                </c:pt>
                <c:pt idx="10">
                  <c:v>0.62793439811341</c:v>
                </c:pt>
                <c:pt idx="11">
                  <c:v>0.418658662950656</c:v>
                </c:pt>
                <c:pt idx="12">
                  <c:v>0.251652552971022</c:v>
                </c:pt>
                <c:pt idx="13">
                  <c:v>0.138457140815379</c:v>
                </c:pt>
                <c:pt idx="14">
                  <c:v>0.0743559509772394</c:v>
                </c:pt>
                <c:pt idx="15">
                  <c:v>0.045378211312395</c:v>
                </c:pt>
                <c:pt idx="16">
                  <c:v>0.0344088326723121</c:v>
                </c:pt>
                <c:pt idx="17">
                  <c:v>0.0307642834173009</c:v>
                </c:pt>
                <c:pt idx="18">
                  <c:v>0.0295851645406796</c:v>
                </c:pt>
                <c:pt idx="19">
                  <c:v>0.0291206631650409</c:v>
                </c:pt>
                <c:pt idx="20">
                  <c:v>0.0290134705398935</c:v>
                </c:pt>
                <c:pt idx="21">
                  <c:v>0.0289777396648444</c:v>
                </c:pt>
                <c:pt idx="22">
                  <c:v>0.0288348161646479</c:v>
                </c:pt>
                <c:pt idx="23">
                  <c:v>0.0286918926644513</c:v>
                </c:pt>
                <c:pt idx="24">
                  <c:v>0.0287633544145496</c:v>
                </c:pt>
                <c:pt idx="25">
                  <c:v>0.0288348161646479</c:v>
                </c:pt>
                <c:pt idx="26">
                  <c:v>0.0287276235395005</c:v>
                </c:pt>
                <c:pt idx="27">
                  <c:v>0.028584700039304</c:v>
                </c:pt>
                <c:pt idx="28">
                  <c:v>0.0287633544145496</c:v>
                </c:pt>
                <c:pt idx="29">
                  <c:v>0.0285489691642548</c:v>
                </c:pt>
                <c:pt idx="30">
                  <c:v>0.0286561617894022</c:v>
                </c:pt>
                <c:pt idx="31">
                  <c:v>0.0286561617894022</c:v>
                </c:pt>
                <c:pt idx="32">
                  <c:v>0.0285489691642548</c:v>
                </c:pt>
                <c:pt idx="33">
                  <c:v>0.0286204309143531</c:v>
                </c:pt>
                <c:pt idx="34">
                  <c:v>0.028584700039304</c:v>
                </c:pt>
                <c:pt idx="35">
                  <c:v>0.0284417765391074</c:v>
                </c:pt>
                <c:pt idx="36">
                  <c:v>0.0284060456640583</c:v>
                </c:pt>
                <c:pt idx="37">
                  <c:v>0.0284060456640583</c:v>
                </c:pt>
                <c:pt idx="38">
                  <c:v>0.0284775074141566</c:v>
                </c:pt>
                <c:pt idx="39">
                  <c:v>0.0285132382892057</c:v>
                </c:pt>
                <c:pt idx="40">
                  <c:v>0.0284060456640583</c:v>
                </c:pt>
                <c:pt idx="41">
                  <c:v>0.0282988530389109</c:v>
                </c:pt>
                <c:pt idx="42">
                  <c:v>0.0284417765391074</c:v>
                </c:pt>
                <c:pt idx="43">
                  <c:v>0.0283703147890092</c:v>
                </c:pt>
                <c:pt idx="44">
                  <c:v>0.0284060456640583</c:v>
                </c:pt>
                <c:pt idx="45">
                  <c:v>0.0281916604137635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2'!$K$7:$K$52</c:f>
              <c:numCache>
                <c:formatCode>0.000_ </c:formatCode>
                <c:ptCount val="46"/>
                <c:pt idx="0">
                  <c:v>1.0</c:v>
                </c:pt>
                <c:pt idx="1">
                  <c:v>0.986728216964801</c:v>
                </c:pt>
                <c:pt idx="2">
                  <c:v>0.987413444893249</c:v>
                </c:pt>
                <c:pt idx="3">
                  <c:v>0.989144547028275</c:v>
                </c:pt>
                <c:pt idx="4">
                  <c:v>0.987629832660127</c:v>
                </c:pt>
                <c:pt idx="5">
                  <c:v>0.985862665897288</c:v>
                </c:pt>
                <c:pt idx="6">
                  <c:v>0.978721869590306</c:v>
                </c:pt>
                <c:pt idx="7">
                  <c:v>0.97367282169648</c:v>
                </c:pt>
                <c:pt idx="8">
                  <c:v>0.951925851125216</c:v>
                </c:pt>
                <c:pt idx="9">
                  <c:v>0.825050490478938</c:v>
                </c:pt>
                <c:pt idx="10">
                  <c:v>0.602423542989036</c:v>
                </c:pt>
                <c:pt idx="11">
                  <c:v>0.393897864974033</c:v>
                </c:pt>
                <c:pt idx="12">
                  <c:v>0.232364396999423</c:v>
                </c:pt>
                <c:pt idx="13">
                  <c:v>0.125973744950952</c:v>
                </c:pt>
                <c:pt idx="14">
                  <c:v>0.0678375649163301</c:v>
                </c:pt>
                <c:pt idx="15">
                  <c:v>0.0428808424697057</c:v>
                </c:pt>
                <c:pt idx="16">
                  <c:v>0.0336843623773803</c:v>
                </c:pt>
                <c:pt idx="17">
                  <c:v>0.0309795152914022</c:v>
                </c:pt>
                <c:pt idx="18">
                  <c:v>0.0300778995960762</c:v>
                </c:pt>
                <c:pt idx="19">
                  <c:v>0.0297533179457588</c:v>
                </c:pt>
                <c:pt idx="20">
                  <c:v>0.0294648009232545</c:v>
                </c:pt>
                <c:pt idx="21">
                  <c:v>0.0294287362954414</c:v>
                </c:pt>
                <c:pt idx="22">
                  <c:v>0.0294287362954414</c:v>
                </c:pt>
                <c:pt idx="23">
                  <c:v>0.0293926716676284</c:v>
                </c:pt>
                <c:pt idx="24">
                  <c:v>0.0294287362954414</c:v>
                </c:pt>
                <c:pt idx="25">
                  <c:v>0.0291762839007501</c:v>
                </c:pt>
                <c:pt idx="26">
                  <c:v>0.0292484131563762</c:v>
                </c:pt>
                <c:pt idx="27">
                  <c:v>0.0293205424120023</c:v>
                </c:pt>
                <c:pt idx="28">
                  <c:v>0.0291762839007501</c:v>
                </c:pt>
                <c:pt idx="29">
                  <c:v>0.0289959607616849</c:v>
                </c:pt>
                <c:pt idx="30">
                  <c:v>0.029032025389498</c:v>
                </c:pt>
                <c:pt idx="31">
                  <c:v>0.0291041546451241</c:v>
                </c:pt>
                <c:pt idx="32">
                  <c:v>0.029032025389498</c:v>
                </c:pt>
                <c:pt idx="33">
                  <c:v>0.029068090017311</c:v>
                </c:pt>
                <c:pt idx="34">
                  <c:v>0.029068090017311</c:v>
                </c:pt>
                <c:pt idx="35">
                  <c:v>0.0289238315060589</c:v>
                </c:pt>
                <c:pt idx="36">
                  <c:v>0.0289959607616849</c:v>
                </c:pt>
                <c:pt idx="37">
                  <c:v>0.0288517022504328</c:v>
                </c:pt>
                <c:pt idx="38">
                  <c:v>0.0289598961338719</c:v>
                </c:pt>
                <c:pt idx="39">
                  <c:v>0.0289598961338719</c:v>
                </c:pt>
                <c:pt idx="40">
                  <c:v>0.0289959607616849</c:v>
                </c:pt>
                <c:pt idx="41">
                  <c:v>0.0288517022504328</c:v>
                </c:pt>
                <c:pt idx="42">
                  <c:v>0.0288156376226197</c:v>
                </c:pt>
                <c:pt idx="43">
                  <c:v>0.0287795729948067</c:v>
                </c:pt>
                <c:pt idx="44">
                  <c:v>0.0288156376226197</c:v>
                </c:pt>
                <c:pt idx="45">
                  <c:v>0.0287795729948067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2'!$L$7:$L$52</c:f>
              <c:numCache>
                <c:formatCode>0.000_ </c:formatCode>
                <c:ptCount val="46"/>
                <c:pt idx="0">
                  <c:v>1.0</c:v>
                </c:pt>
                <c:pt idx="1">
                  <c:v>0.986442913674337</c:v>
                </c:pt>
                <c:pt idx="2">
                  <c:v>0.985746738971127</c:v>
                </c:pt>
                <c:pt idx="3">
                  <c:v>0.9871757291514</c:v>
                </c:pt>
                <c:pt idx="4">
                  <c:v>0.986662758317456</c:v>
                </c:pt>
                <c:pt idx="5">
                  <c:v>0.98519712736333</c:v>
                </c:pt>
                <c:pt idx="6">
                  <c:v>0.97750256485417</c:v>
                </c:pt>
                <c:pt idx="7">
                  <c:v>0.969844643118863</c:v>
                </c:pt>
                <c:pt idx="8">
                  <c:v>0.937051150520299</c:v>
                </c:pt>
                <c:pt idx="9">
                  <c:v>0.782940055693976</c:v>
                </c:pt>
                <c:pt idx="10">
                  <c:v>0.567345742342078</c:v>
                </c:pt>
                <c:pt idx="11">
                  <c:v>0.370438223655284</c:v>
                </c:pt>
                <c:pt idx="12">
                  <c:v>0.220724021691338</c:v>
                </c:pt>
                <c:pt idx="13">
                  <c:v>0.121757291513997</c:v>
                </c:pt>
                <c:pt idx="14">
                  <c:v>0.0673823831159314</c:v>
                </c:pt>
                <c:pt idx="15">
                  <c:v>0.0434925985636817</c:v>
                </c:pt>
                <c:pt idx="16">
                  <c:v>0.0345156089696614</c:v>
                </c:pt>
                <c:pt idx="17">
                  <c:v>0.0316209878352631</c:v>
                </c:pt>
                <c:pt idx="18">
                  <c:v>0.0307049684889345</c:v>
                </c:pt>
                <c:pt idx="19">
                  <c:v>0.0303019199765499</c:v>
                </c:pt>
                <c:pt idx="20">
                  <c:v>0.0300454345595779</c:v>
                </c:pt>
                <c:pt idx="21">
                  <c:v>0.0301187161072842</c:v>
                </c:pt>
                <c:pt idx="22">
                  <c:v>0.0302286384288436</c:v>
                </c:pt>
                <c:pt idx="23">
                  <c:v>0.0301187161072842</c:v>
                </c:pt>
                <c:pt idx="24">
                  <c:v>0.029825589916459</c:v>
                </c:pt>
                <c:pt idx="25">
                  <c:v>0.0300087937857247</c:v>
                </c:pt>
                <c:pt idx="26">
                  <c:v>0.0299721530118716</c:v>
                </c:pt>
                <c:pt idx="27">
                  <c:v>0.0299355122380185</c:v>
                </c:pt>
                <c:pt idx="28">
                  <c:v>0.0297889491426059</c:v>
                </c:pt>
                <c:pt idx="29">
                  <c:v>0.0299355122380185</c:v>
                </c:pt>
                <c:pt idx="30">
                  <c:v>0.0297889491426059</c:v>
                </c:pt>
                <c:pt idx="31">
                  <c:v>0.0297889491426059</c:v>
                </c:pt>
                <c:pt idx="32">
                  <c:v>0.029825589916459</c:v>
                </c:pt>
                <c:pt idx="33">
                  <c:v>0.0297523083687527</c:v>
                </c:pt>
                <c:pt idx="34">
                  <c:v>0.0296790268210465</c:v>
                </c:pt>
                <c:pt idx="35">
                  <c:v>0.029825589916459</c:v>
                </c:pt>
                <c:pt idx="36">
                  <c:v>0.0297889491426059</c:v>
                </c:pt>
                <c:pt idx="37">
                  <c:v>0.029569104499487</c:v>
                </c:pt>
                <c:pt idx="38">
                  <c:v>0.0296057452733402</c:v>
                </c:pt>
                <c:pt idx="39">
                  <c:v>0.0296790268210465</c:v>
                </c:pt>
                <c:pt idx="40">
                  <c:v>0.0297523083687527</c:v>
                </c:pt>
                <c:pt idx="41">
                  <c:v>0.0296423860471933</c:v>
                </c:pt>
                <c:pt idx="42">
                  <c:v>0.0295324637256339</c:v>
                </c:pt>
                <c:pt idx="43">
                  <c:v>0.0295324637256339</c:v>
                </c:pt>
                <c:pt idx="44">
                  <c:v>0.029569104499487</c:v>
                </c:pt>
                <c:pt idx="45">
                  <c:v>0.0296423860471933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2'!$M$7:$M$52</c:f>
              <c:numCache>
                <c:formatCode>0.000_ </c:formatCode>
                <c:ptCount val="46"/>
                <c:pt idx="0">
                  <c:v>1.0</c:v>
                </c:pt>
                <c:pt idx="1">
                  <c:v>0.985352960610844</c:v>
                </c:pt>
                <c:pt idx="2">
                  <c:v>0.987151719834074</c:v>
                </c:pt>
                <c:pt idx="3">
                  <c:v>0.983921295106641</c:v>
                </c:pt>
                <c:pt idx="4">
                  <c:v>0.982452920230535</c:v>
                </c:pt>
                <c:pt idx="5">
                  <c:v>0.981792151536287</c:v>
                </c:pt>
                <c:pt idx="6">
                  <c:v>0.977827539370801</c:v>
                </c:pt>
                <c:pt idx="7">
                  <c:v>0.96505267794868</c:v>
                </c:pt>
                <c:pt idx="8">
                  <c:v>0.93120663705444</c:v>
                </c:pt>
                <c:pt idx="9">
                  <c:v>0.768143607062883</c:v>
                </c:pt>
                <c:pt idx="10">
                  <c:v>0.5533937814324</c:v>
                </c:pt>
                <c:pt idx="11">
                  <c:v>0.359458169670717</c:v>
                </c:pt>
                <c:pt idx="12">
                  <c:v>0.210087735398847</c:v>
                </c:pt>
                <c:pt idx="13">
                  <c:v>0.11497375279909</c:v>
                </c:pt>
                <c:pt idx="14">
                  <c:v>0.0641679820858265</c:v>
                </c:pt>
                <c:pt idx="15">
                  <c:v>0.0423259058037517</c:v>
                </c:pt>
                <c:pt idx="16">
                  <c:v>0.0342865533570721</c:v>
                </c:pt>
                <c:pt idx="17">
                  <c:v>0.0316067692081788</c:v>
                </c:pt>
                <c:pt idx="18">
                  <c:v>0.03065232553871</c:v>
                </c:pt>
                <c:pt idx="19">
                  <c:v>0.0302852318196836</c:v>
                </c:pt>
                <c:pt idx="20">
                  <c:v>0.0302118130758783</c:v>
                </c:pt>
                <c:pt idx="21">
                  <c:v>0.0300649755882677</c:v>
                </c:pt>
                <c:pt idx="22">
                  <c:v>0.0299915568444624</c:v>
                </c:pt>
                <c:pt idx="23">
                  <c:v>0.030028266216365</c:v>
                </c:pt>
                <c:pt idx="24">
                  <c:v>0.0297713006130465</c:v>
                </c:pt>
                <c:pt idx="25">
                  <c:v>0.0298814287287544</c:v>
                </c:pt>
                <c:pt idx="26">
                  <c:v>0.0297713006130465</c:v>
                </c:pt>
                <c:pt idx="27">
                  <c:v>0.0297713006130465</c:v>
                </c:pt>
                <c:pt idx="28">
                  <c:v>0.0296978818692412</c:v>
                </c:pt>
                <c:pt idx="29">
                  <c:v>0.0296611724973386</c:v>
                </c:pt>
                <c:pt idx="30">
                  <c:v>0.0296978818692412</c:v>
                </c:pt>
                <c:pt idx="31">
                  <c:v>0.0296978818692412</c:v>
                </c:pt>
                <c:pt idx="32">
                  <c:v>0.0296611724973386</c:v>
                </c:pt>
                <c:pt idx="33">
                  <c:v>0.0295510443816306</c:v>
                </c:pt>
                <c:pt idx="34">
                  <c:v>0.0295510443816306</c:v>
                </c:pt>
                <c:pt idx="35">
                  <c:v>0.0294776256378253</c:v>
                </c:pt>
                <c:pt idx="36">
                  <c:v>0.0294409162659227</c:v>
                </c:pt>
                <c:pt idx="37">
                  <c:v>0.0295877537535333</c:v>
                </c:pt>
                <c:pt idx="38">
                  <c:v>0.0295877537535333</c:v>
                </c:pt>
                <c:pt idx="39">
                  <c:v>0.0294409162659227</c:v>
                </c:pt>
                <c:pt idx="40">
                  <c:v>0.0293307881502147</c:v>
                </c:pt>
                <c:pt idx="41">
                  <c:v>0.0294409162659227</c:v>
                </c:pt>
                <c:pt idx="42">
                  <c:v>0.029514335009728</c:v>
                </c:pt>
                <c:pt idx="43">
                  <c:v>0.029514335009728</c:v>
                </c:pt>
                <c:pt idx="44">
                  <c:v>0.0292573694064094</c:v>
                </c:pt>
                <c:pt idx="45">
                  <c:v>0.02940420689402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7998608"/>
        <c:axId val="-1067989968"/>
      </c:scatterChart>
      <c:valAx>
        <c:axId val="-106799860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67989968"/>
        <c:crosses val="autoZero"/>
        <c:crossBetween val="midCat"/>
      </c:valAx>
      <c:valAx>
        <c:axId val="-1067989968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6799860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0741857069012"/>
          <c:y val="0.123711028836207"/>
          <c:w val="0.858025984438272"/>
          <c:h val="0.76288467782327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2'!$R$7:$R$52</c:f>
              <c:numCache>
                <c:formatCode>0.000_ </c:formatCode>
                <c:ptCount val="46"/>
                <c:pt idx="0">
                  <c:v>1.0</c:v>
                </c:pt>
                <c:pt idx="1">
                  <c:v>0.988170999173049</c:v>
                </c:pt>
                <c:pt idx="2">
                  <c:v>0.989681084385</c:v>
                </c:pt>
                <c:pt idx="3">
                  <c:v>0.987847409484773</c:v>
                </c:pt>
                <c:pt idx="4">
                  <c:v>0.990004674073275</c:v>
                </c:pt>
                <c:pt idx="5">
                  <c:v>0.989717038794808</c:v>
                </c:pt>
                <c:pt idx="6">
                  <c:v>0.989069859418258</c:v>
                </c:pt>
                <c:pt idx="7">
                  <c:v>0.988746269729982</c:v>
                </c:pt>
                <c:pt idx="8">
                  <c:v>0.987667637435731</c:v>
                </c:pt>
                <c:pt idx="9">
                  <c:v>0.989609175565383</c:v>
                </c:pt>
                <c:pt idx="10">
                  <c:v>0.988602452090749</c:v>
                </c:pt>
                <c:pt idx="11">
                  <c:v>0.987308093337648</c:v>
                </c:pt>
                <c:pt idx="12">
                  <c:v>0.985798008125697</c:v>
                </c:pt>
                <c:pt idx="13">
                  <c:v>0.987415956567073</c:v>
                </c:pt>
                <c:pt idx="14">
                  <c:v>0.987236184518031</c:v>
                </c:pt>
                <c:pt idx="15">
                  <c:v>0.986085643404163</c:v>
                </c:pt>
                <c:pt idx="16">
                  <c:v>0.983712652356812</c:v>
                </c:pt>
                <c:pt idx="17">
                  <c:v>0.982526156833136</c:v>
                </c:pt>
                <c:pt idx="18">
                  <c:v>0.983856469996045</c:v>
                </c:pt>
                <c:pt idx="19">
                  <c:v>0.982094703915435</c:v>
                </c:pt>
                <c:pt idx="20">
                  <c:v>0.974760004314529</c:v>
                </c:pt>
                <c:pt idx="21">
                  <c:v>0.964117499011254</c:v>
                </c:pt>
                <c:pt idx="22">
                  <c:v>0.914644231114946</c:v>
                </c:pt>
                <c:pt idx="23">
                  <c:v>0.707546830618775</c:v>
                </c:pt>
                <c:pt idx="24">
                  <c:v>0.468737640671628</c:v>
                </c:pt>
                <c:pt idx="25">
                  <c:v>0.27828713191673</c:v>
                </c:pt>
                <c:pt idx="26">
                  <c:v>0.150073706540107</c:v>
                </c:pt>
                <c:pt idx="27">
                  <c:v>0.0795311544960989</c:v>
                </c:pt>
                <c:pt idx="28">
                  <c:v>0.0471002768489555</c:v>
                </c:pt>
                <c:pt idx="29">
                  <c:v>0.0350915039729623</c:v>
                </c:pt>
                <c:pt idx="30">
                  <c:v>0.0310646100744256</c:v>
                </c:pt>
                <c:pt idx="31">
                  <c:v>0.029914068960558</c:v>
                </c:pt>
                <c:pt idx="32">
                  <c:v>0.029518570452666</c:v>
                </c:pt>
                <c:pt idx="33">
                  <c:v>0.0294107072232409</c:v>
                </c:pt>
                <c:pt idx="34">
                  <c:v>0.029123071944774</c:v>
                </c:pt>
                <c:pt idx="35">
                  <c:v>0.0290871175349657</c:v>
                </c:pt>
                <c:pt idx="36">
                  <c:v>0.0290511631251573</c:v>
                </c:pt>
                <c:pt idx="37">
                  <c:v>0.0291590263545824</c:v>
                </c:pt>
                <c:pt idx="38">
                  <c:v>0.0292309351741991</c:v>
                </c:pt>
                <c:pt idx="39">
                  <c:v>0.0289432998957322</c:v>
                </c:pt>
                <c:pt idx="40">
                  <c:v>0.0290511631251573</c:v>
                </c:pt>
                <c:pt idx="41">
                  <c:v>0.0291590263545824</c:v>
                </c:pt>
                <c:pt idx="42">
                  <c:v>0.0290511631251573</c:v>
                </c:pt>
                <c:pt idx="43">
                  <c:v>0.0290152087153489</c:v>
                </c:pt>
                <c:pt idx="44">
                  <c:v>0.0288713910761155</c:v>
                </c:pt>
                <c:pt idx="45">
                  <c:v>0.0291590263545824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2'!$S$7:$S$52</c:f>
              <c:numCache>
                <c:formatCode>0.000_ </c:formatCode>
                <c:ptCount val="46"/>
                <c:pt idx="0">
                  <c:v>1.0</c:v>
                </c:pt>
                <c:pt idx="1">
                  <c:v>0.988312109952743</c:v>
                </c:pt>
                <c:pt idx="2">
                  <c:v>0.98971898560658</c:v>
                </c:pt>
                <c:pt idx="3">
                  <c:v>0.988528552361026</c:v>
                </c:pt>
                <c:pt idx="4">
                  <c:v>0.988925363442877</c:v>
                </c:pt>
                <c:pt idx="5">
                  <c:v>0.988925363442877</c:v>
                </c:pt>
                <c:pt idx="6">
                  <c:v>0.989177879585874</c:v>
                </c:pt>
                <c:pt idx="7">
                  <c:v>0.988636773565167</c:v>
                </c:pt>
                <c:pt idx="8">
                  <c:v>0.986833086829479</c:v>
                </c:pt>
                <c:pt idx="9">
                  <c:v>0.987843151401465</c:v>
                </c:pt>
                <c:pt idx="10">
                  <c:v>0.987265971646044</c:v>
                </c:pt>
                <c:pt idx="11">
                  <c:v>0.987807077666751</c:v>
                </c:pt>
                <c:pt idx="12">
                  <c:v>0.986869160564193</c:v>
                </c:pt>
                <c:pt idx="13">
                  <c:v>0.98492117888965</c:v>
                </c:pt>
                <c:pt idx="14">
                  <c:v>0.986724865625338</c:v>
                </c:pt>
                <c:pt idx="15">
                  <c:v>0.985895169726922</c:v>
                </c:pt>
                <c:pt idx="16">
                  <c:v>0.985570506114498</c:v>
                </c:pt>
                <c:pt idx="17">
                  <c:v>0.982359943724974</c:v>
                </c:pt>
                <c:pt idx="18">
                  <c:v>0.983297860827531</c:v>
                </c:pt>
                <c:pt idx="19">
                  <c:v>0.980051224703293</c:v>
                </c:pt>
                <c:pt idx="20">
                  <c:v>0.971609970780275</c:v>
                </c:pt>
                <c:pt idx="21">
                  <c:v>0.948775296706468</c:v>
                </c:pt>
                <c:pt idx="22">
                  <c:v>0.810685040222214</c:v>
                </c:pt>
                <c:pt idx="23">
                  <c:v>0.561848418166733</c:v>
                </c:pt>
                <c:pt idx="24">
                  <c:v>0.341401825330976</c:v>
                </c:pt>
                <c:pt idx="25">
                  <c:v>0.186429061000685</c:v>
                </c:pt>
                <c:pt idx="26">
                  <c:v>0.0959922080733018</c:v>
                </c:pt>
                <c:pt idx="27">
                  <c:v>0.0533891273763573</c:v>
                </c:pt>
                <c:pt idx="28">
                  <c:v>0.0374084628981638</c:v>
                </c:pt>
                <c:pt idx="29">
                  <c:v>0.0320334764258144</c:v>
                </c:pt>
                <c:pt idx="30">
                  <c:v>0.0301215684859853</c:v>
                </c:pt>
                <c:pt idx="31">
                  <c:v>0.0297969048735616</c:v>
                </c:pt>
                <c:pt idx="32">
                  <c:v>0.0296886836694203</c:v>
                </c:pt>
                <c:pt idx="33">
                  <c:v>0.0295443887305653</c:v>
                </c:pt>
                <c:pt idx="34">
                  <c:v>0.0296526099347065</c:v>
                </c:pt>
                <c:pt idx="35">
                  <c:v>0.0296165361999928</c:v>
                </c:pt>
                <c:pt idx="36">
                  <c:v>0.0295083149958515</c:v>
                </c:pt>
                <c:pt idx="37">
                  <c:v>0.0295083149958515</c:v>
                </c:pt>
                <c:pt idx="38">
                  <c:v>0.029580462465279</c:v>
                </c:pt>
                <c:pt idx="39">
                  <c:v>0.0293640200569965</c:v>
                </c:pt>
                <c:pt idx="40">
                  <c:v>0.029291872587569</c:v>
                </c:pt>
                <c:pt idx="41">
                  <c:v>0.0295443887305653</c:v>
                </c:pt>
                <c:pt idx="42">
                  <c:v>0.029436167526424</c:v>
                </c:pt>
                <c:pt idx="43">
                  <c:v>0.0293279463222827</c:v>
                </c:pt>
                <c:pt idx="44">
                  <c:v>0.029291872587569</c:v>
                </c:pt>
                <c:pt idx="45">
                  <c:v>0.0293279463222827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2'!$T$7:$T$52</c:f>
              <c:numCache>
                <c:formatCode>0.000_ </c:formatCode>
                <c:ptCount val="46"/>
                <c:pt idx="0">
                  <c:v>1.0</c:v>
                </c:pt>
                <c:pt idx="1">
                  <c:v>0.985028413230366</c:v>
                </c:pt>
                <c:pt idx="2">
                  <c:v>0.984372723298849</c:v>
                </c:pt>
                <c:pt idx="3">
                  <c:v>0.98131283695177</c:v>
                </c:pt>
                <c:pt idx="4">
                  <c:v>0.982551362377969</c:v>
                </c:pt>
                <c:pt idx="5">
                  <c:v>0.983498470056826</c:v>
                </c:pt>
                <c:pt idx="6">
                  <c:v>0.981640681917529</c:v>
                </c:pt>
                <c:pt idx="7">
                  <c:v>0.983170625091068</c:v>
                </c:pt>
                <c:pt idx="8">
                  <c:v>0.98025644761766</c:v>
                </c:pt>
                <c:pt idx="9">
                  <c:v>0.982004954101705</c:v>
                </c:pt>
                <c:pt idx="10">
                  <c:v>0.981494973043858</c:v>
                </c:pt>
                <c:pt idx="11">
                  <c:v>0.981749963572782</c:v>
                </c:pt>
                <c:pt idx="12">
                  <c:v>0.978216523386274</c:v>
                </c:pt>
                <c:pt idx="13">
                  <c:v>0.979637184904561</c:v>
                </c:pt>
                <c:pt idx="14">
                  <c:v>0.980220020399242</c:v>
                </c:pt>
                <c:pt idx="15">
                  <c:v>0.979855748215066</c:v>
                </c:pt>
                <c:pt idx="16">
                  <c:v>0.978398659478362</c:v>
                </c:pt>
                <c:pt idx="17">
                  <c:v>0.976249453591724</c:v>
                </c:pt>
                <c:pt idx="18">
                  <c:v>0.976431589683812</c:v>
                </c:pt>
                <c:pt idx="19">
                  <c:v>0.97220603234737</c:v>
                </c:pt>
                <c:pt idx="20">
                  <c:v>0.968235465539851</c:v>
                </c:pt>
                <c:pt idx="21">
                  <c:v>0.952936033804459</c:v>
                </c:pt>
                <c:pt idx="22">
                  <c:v>0.883323619408422</c:v>
                </c:pt>
                <c:pt idx="23">
                  <c:v>0.664760308902812</c:v>
                </c:pt>
                <c:pt idx="24">
                  <c:v>0.435378114527175</c:v>
                </c:pt>
                <c:pt idx="25">
                  <c:v>0.256265481567827</c:v>
                </c:pt>
                <c:pt idx="26">
                  <c:v>0.138022730584293</c:v>
                </c:pt>
                <c:pt idx="27">
                  <c:v>0.0738015445140609</c:v>
                </c:pt>
                <c:pt idx="28">
                  <c:v>0.045534023022002</c:v>
                </c:pt>
                <c:pt idx="29">
                  <c:v>0.0347151391519743</c:v>
                </c:pt>
                <c:pt idx="30">
                  <c:v>0.031181698965467</c:v>
                </c:pt>
                <c:pt idx="31">
                  <c:v>0.0299067463208509</c:v>
                </c:pt>
                <c:pt idx="32">
                  <c:v>0.0297610374471805</c:v>
                </c:pt>
                <c:pt idx="33">
                  <c:v>0.0296153285735101</c:v>
                </c:pt>
                <c:pt idx="34">
                  <c:v>0.0295424741366749</c:v>
                </c:pt>
                <c:pt idx="35">
                  <c:v>0.0295424741366749</c:v>
                </c:pt>
                <c:pt idx="36">
                  <c:v>0.0294696196998397</c:v>
                </c:pt>
                <c:pt idx="37">
                  <c:v>0.0293967652630045</c:v>
                </c:pt>
                <c:pt idx="38">
                  <c:v>0.0292510563893341</c:v>
                </c:pt>
                <c:pt idx="39">
                  <c:v>0.0292874836077517</c:v>
                </c:pt>
                <c:pt idx="40">
                  <c:v>0.0292146291709165</c:v>
                </c:pt>
                <c:pt idx="41">
                  <c:v>0.0292146291709165</c:v>
                </c:pt>
                <c:pt idx="42">
                  <c:v>0.0291053475156637</c:v>
                </c:pt>
                <c:pt idx="43">
                  <c:v>0.0291417747340813</c:v>
                </c:pt>
                <c:pt idx="44">
                  <c:v>0.0292874836077517</c:v>
                </c:pt>
                <c:pt idx="45">
                  <c:v>0.0291417747340813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2'!$U$7:$U$52</c:f>
              <c:numCache>
                <c:formatCode>0.000_ </c:formatCode>
                <c:ptCount val="46"/>
                <c:pt idx="0">
                  <c:v>1.0</c:v>
                </c:pt>
                <c:pt idx="1">
                  <c:v>0.983407691456805</c:v>
                </c:pt>
                <c:pt idx="2">
                  <c:v>0.986873640352494</c:v>
                </c:pt>
                <c:pt idx="3">
                  <c:v>0.984440101766159</c:v>
                </c:pt>
                <c:pt idx="4">
                  <c:v>0.98654179418163</c:v>
                </c:pt>
                <c:pt idx="5">
                  <c:v>0.986246819807529</c:v>
                </c:pt>
                <c:pt idx="6">
                  <c:v>0.985472512075513</c:v>
                </c:pt>
                <c:pt idx="7">
                  <c:v>0.982117178570112</c:v>
                </c:pt>
                <c:pt idx="8">
                  <c:v>0.9852881530917</c:v>
                </c:pt>
                <c:pt idx="9">
                  <c:v>0.986357435197817</c:v>
                </c:pt>
                <c:pt idx="10">
                  <c:v>0.983112717082703</c:v>
                </c:pt>
                <c:pt idx="11">
                  <c:v>0.984403229969396</c:v>
                </c:pt>
                <c:pt idx="12">
                  <c:v>0.981600973415434</c:v>
                </c:pt>
                <c:pt idx="13">
                  <c:v>0.984071383798533</c:v>
                </c:pt>
                <c:pt idx="14">
                  <c:v>0.984513845359684</c:v>
                </c:pt>
                <c:pt idx="15">
                  <c:v>0.983333947863279</c:v>
                </c:pt>
                <c:pt idx="16">
                  <c:v>0.980421075919029</c:v>
                </c:pt>
                <c:pt idx="17">
                  <c:v>0.98182220419601</c:v>
                </c:pt>
                <c:pt idx="18">
                  <c:v>0.980199845138454</c:v>
                </c:pt>
                <c:pt idx="19">
                  <c:v>0.976033332104273</c:v>
                </c:pt>
                <c:pt idx="20">
                  <c:v>0.97002322923196</c:v>
                </c:pt>
                <c:pt idx="21">
                  <c:v>0.947015228052063</c:v>
                </c:pt>
                <c:pt idx="22">
                  <c:v>0.824600862800044</c:v>
                </c:pt>
                <c:pt idx="23">
                  <c:v>0.584528594078389</c:v>
                </c:pt>
                <c:pt idx="24">
                  <c:v>0.365325762324398</c:v>
                </c:pt>
                <c:pt idx="25">
                  <c:v>0.205449651561521</c:v>
                </c:pt>
                <c:pt idx="26">
                  <c:v>0.109029903027175</c:v>
                </c:pt>
                <c:pt idx="27">
                  <c:v>0.0604328748939936</c:v>
                </c:pt>
                <c:pt idx="28">
                  <c:v>0.0407433354227351</c:v>
                </c:pt>
                <c:pt idx="29">
                  <c:v>0.0337376940378305</c:v>
                </c:pt>
                <c:pt idx="30">
                  <c:v>0.0317834888094097</c:v>
                </c:pt>
                <c:pt idx="31">
                  <c:v>0.0310460528741566</c:v>
                </c:pt>
                <c:pt idx="32">
                  <c:v>0.0307510785000553</c:v>
                </c:pt>
                <c:pt idx="33">
                  <c:v>0.0307142067032926</c:v>
                </c:pt>
                <c:pt idx="34">
                  <c:v>0.0304929759227167</c:v>
                </c:pt>
                <c:pt idx="35">
                  <c:v>0.0303454887356661</c:v>
                </c:pt>
                <c:pt idx="36">
                  <c:v>0.0306035913130047</c:v>
                </c:pt>
                <c:pt idx="37">
                  <c:v>0.0303823605324287</c:v>
                </c:pt>
                <c:pt idx="38">
                  <c:v>0.0303454887356661</c:v>
                </c:pt>
                <c:pt idx="39">
                  <c:v>0.0303823605324287</c:v>
                </c:pt>
                <c:pt idx="40">
                  <c:v>0.0304561041259541</c:v>
                </c:pt>
                <c:pt idx="41">
                  <c:v>0.0304192323291914</c:v>
                </c:pt>
                <c:pt idx="42">
                  <c:v>0.0304192323291914</c:v>
                </c:pt>
                <c:pt idx="43">
                  <c:v>0.0302717451421408</c:v>
                </c:pt>
                <c:pt idx="44">
                  <c:v>0.0301980015486155</c:v>
                </c:pt>
                <c:pt idx="45">
                  <c:v>0.0302717451421408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7926528"/>
        <c:axId val="-1067917888"/>
      </c:scatterChart>
      <c:valAx>
        <c:axId val="-106792652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67917888"/>
        <c:crosses val="autoZero"/>
        <c:crossBetween val="midCat"/>
      </c:valAx>
      <c:valAx>
        <c:axId val="-1067917888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679265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14283638266025"/>
          <c:y val="0.118811450395518"/>
          <c:w val="0.863092729571447"/>
          <c:h val="0.7722744275708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2'!$N$7:$N$52</c:f>
              <c:numCache>
                <c:formatCode>0.000_ </c:formatCode>
                <c:ptCount val="46"/>
                <c:pt idx="0">
                  <c:v>1.0</c:v>
                </c:pt>
                <c:pt idx="1">
                  <c:v>0.990855862368079</c:v>
                </c:pt>
                <c:pt idx="2">
                  <c:v>0.992012433135752</c:v>
                </c:pt>
                <c:pt idx="3">
                  <c:v>0.991289576405956</c:v>
                </c:pt>
                <c:pt idx="4">
                  <c:v>0.989627005927425</c:v>
                </c:pt>
                <c:pt idx="5">
                  <c:v>0.991687147607344</c:v>
                </c:pt>
                <c:pt idx="6">
                  <c:v>0.990783576695099</c:v>
                </c:pt>
                <c:pt idx="7">
                  <c:v>0.99056671967616</c:v>
                </c:pt>
                <c:pt idx="8">
                  <c:v>0.987277721555588</c:v>
                </c:pt>
                <c:pt idx="9">
                  <c:v>0.988289720977302</c:v>
                </c:pt>
                <c:pt idx="10">
                  <c:v>0.986410293479832</c:v>
                </c:pt>
                <c:pt idx="11">
                  <c:v>0.983482723724158</c:v>
                </c:pt>
                <c:pt idx="12">
                  <c:v>0.976651727627584</c:v>
                </c:pt>
                <c:pt idx="13">
                  <c:v>0.953411883764638</c:v>
                </c:pt>
                <c:pt idx="14">
                  <c:v>0.823478386583779</c:v>
                </c:pt>
                <c:pt idx="15">
                  <c:v>0.589092091947376</c:v>
                </c:pt>
                <c:pt idx="16">
                  <c:v>0.373825357814081</c:v>
                </c:pt>
                <c:pt idx="17">
                  <c:v>0.212809021251988</c:v>
                </c:pt>
                <c:pt idx="18">
                  <c:v>0.113090935376608</c:v>
                </c:pt>
                <c:pt idx="19">
                  <c:v>0.0618042503975712</c:v>
                </c:pt>
                <c:pt idx="20">
                  <c:v>0.0405522625415643</c:v>
                </c:pt>
                <c:pt idx="21">
                  <c:v>0.0329984097151944</c:v>
                </c:pt>
                <c:pt idx="22">
                  <c:v>0.0307936966893162</c:v>
                </c:pt>
                <c:pt idx="23">
                  <c:v>0.0299262686135608</c:v>
                </c:pt>
                <c:pt idx="24">
                  <c:v>0.0296371259216423</c:v>
                </c:pt>
                <c:pt idx="25">
                  <c:v>0.0292034118837646</c:v>
                </c:pt>
                <c:pt idx="26">
                  <c:v>0.0293118403932341</c:v>
                </c:pt>
                <c:pt idx="27">
                  <c:v>0.0294564117391933</c:v>
                </c:pt>
                <c:pt idx="28">
                  <c:v>0.0292756975567442</c:v>
                </c:pt>
                <c:pt idx="29">
                  <c:v>0.0289865548648258</c:v>
                </c:pt>
                <c:pt idx="30">
                  <c:v>0.0291672690472748</c:v>
                </c:pt>
                <c:pt idx="31">
                  <c:v>0.0290949833742952</c:v>
                </c:pt>
                <c:pt idx="32">
                  <c:v>0.029131126210785</c:v>
                </c:pt>
                <c:pt idx="33">
                  <c:v>0.0290588405378054</c:v>
                </c:pt>
                <c:pt idx="34">
                  <c:v>0.028950412028336</c:v>
                </c:pt>
                <c:pt idx="35">
                  <c:v>0.029131126210785</c:v>
                </c:pt>
                <c:pt idx="36">
                  <c:v>0.0289142691918462</c:v>
                </c:pt>
                <c:pt idx="37">
                  <c:v>0.0289865548648258</c:v>
                </c:pt>
                <c:pt idx="38">
                  <c:v>0.0289142691918462</c:v>
                </c:pt>
                <c:pt idx="39">
                  <c:v>0.0290949833742952</c:v>
                </c:pt>
                <c:pt idx="40">
                  <c:v>0.0288058406823767</c:v>
                </c:pt>
                <c:pt idx="41">
                  <c:v>0.0290949833742952</c:v>
                </c:pt>
                <c:pt idx="42">
                  <c:v>0.0289142691918462</c:v>
                </c:pt>
                <c:pt idx="43">
                  <c:v>0.0288781263553564</c:v>
                </c:pt>
                <c:pt idx="44">
                  <c:v>0.0289865548648258</c:v>
                </c:pt>
                <c:pt idx="45">
                  <c:v>0.0288419835188666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2'!$O$7:$O$52</c:f>
              <c:numCache>
                <c:formatCode>0.000_ </c:formatCode>
                <c:ptCount val="46"/>
                <c:pt idx="0">
                  <c:v>1.0</c:v>
                </c:pt>
                <c:pt idx="1">
                  <c:v>0.987950932713943</c:v>
                </c:pt>
                <c:pt idx="2">
                  <c:v>0.989511504681716</c:v>
                </c:pt>
                <c:pt idx="3">
                  <c:v>0.986571822602889</c:v>
                </c:pt>
                <c:pt idx="4">
                  <c:v>0.98965667416709</c:v>
                </c:pt>
                <c:pt idx="5">
                  <c:v>0.989402627567685</c:v>
                </c:pt>
                <c:pt idx="6">
                  <c:v>0.986971038687668</c:v>
                </c:pt>
                <c:pt idx="7">
                  <c:v>0.985737098061987</c:v>
                </c:pt>
                <c:pt idx="8">
                  <c:v>0.985918559918705</c:v>
                </c:pt>
                <c:pt idx="9">
                  <c:v>0.985301589605865</c:v>
                </c:pt>
                <c:pt idx="10">
                  <c:v>0.983958771866154</c:v>
                </c:pt>
                <c:pt idx="11">
                  <c:v>0.979712564418959</c:v>
                </c:pt>
                <c:pt idx="12">
                  <c:v>0.970131378384264</c:v>
                </c:pt>
                <c:pt idx="13">
                  <c:v>0.944291209987661</c:v>
                </c:pt>
                <c:pt idx="14">
                  <c:v>0.781229585541119</c:v>
                </c:pt>
                <c:pt idx="15">
                  <c:v>0.539486100021775</c:v>
                </c:pt>
                <c:pt idx="16">
                  <c:v>0.330841257167743</c:v>
                </c:pt>
                <c:pt idx="17">
                  <c:v>0.183457937141613</c:v>
                </c:pt>
                <c:pt idx="18">
                  <c:v>0.0959570298323292</c:v>
                </c:pt>
                <c:pt idx="19">
                  <c:v>0.0543659722726283</c:v>
                </c:pt>
                <c:pt idx="20">
                  <c:v>0.0380344051680337</c:v>
                </c:pt>
                <c:pt idx="21">
                  <c:v>0.0329534731799376</c:v>
                </c:pt>
                <c:pt idx="22">
                  <c:v>0.031247731726791</c:v>
                </c:pt>
                <c:pt idx="23">
                  <c:v>0.0306307614139508</c:v>
                </c:pt>
                <c:pt idx="24">
                  <c:v>0.0303041300718589</c:v>
                </c:pt>
                <c:pt idx="25">
                  <c:v>0.0300500834724541</c:v>
                </c:pt>
                <c:pt idx="26">
                  <c:v>0.0299049139870799</c:v>
                </c:pt>
                <c:pt idx="27">
                  <c:v>0.029977498729767</c:v>
                </c:pt>
                <c:pt idx="28">
                  <c:v>0.029977498729767</c:v>
                </c:pt>
                <c:pt idx="29">
                  <c:v>0.0299412063584235</c:v>
                </c:pt>
                <c:pt idx="30">
                  <c:v>0.0299049139870799</c:v>
                </c:pt>
                <c:pt idx="31">
                  <c:v>0.0298686216157364</c:v>
                </c:pt>
                <c:pt idx="32">
                  <c:v>0.0296508673876751</c:v>
                </c:pt>
                <c:pt idx="33">
                  <c:v>0.0298323292443928</c:v>
                </c:pt>
                <c:pt idx="34">
                  <c:v>0.0297597445017057</c:v>
                </c:pt>
                <c:pt idx="35">
                  <c:v>0.029578282644988</c:v>
                </c:pt>
                <c:pt idx="36">
                  <c:v>0.0296871597590186</c:v>
                </c:pt>
                <c:pt idx="37">
                  <c:v>0.0298323292443928</c:v>
                </c:pt>
                <c:pt idx="38">
                  <c:v>0.0296508673876751</c:v>
                </c:pt>
                <c:pt idx="39">
                  <c:v>0.0296871597590186</c:v>
                </c:pt>
                <c:pt idx="40">
                  <c:v>0.0297597445017057</c:v>
                </c:pt>
                <c:pt idx="41">
                  <c:v>0.0297234521303622</c:v>
                </c:pt>
                <c:pt idx="42">
                  <c:v>0.0296145750163316</c:v>
                </c:pt>
                <c:pt idx="43">
                  <c:v>0.0295056979023009</c:v>
                </c:pt>
                <c:pt idx="44">
                  <c:v>0.0295419902736445</c:v>
                </c:pt>
                <c:pt idx="45">
                  <c:v>0.0297234521303622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2'!$P$7:$P$52</c:f>
              <c:numCache>
                <c:formatCode>0.000_ </c:formatCode>
                <c:ptCount val="46"/>
                <c:pt idx="0">
                  <c:v>1.0</c:v>
                </c:pt>
                <c:pt idx="1">
                  <c:v>0.983222585263776</c:v>
                </c:pt>
                <c:pt idx="2">
                  <c:v>0.986269686846066</c:v>
                </c:pt>
                <c:pt idx="3">
                  <c:v>0.984470795550497</c:v>
                </c:pt>
                <c:pt idx="4">
                  <c:v>0.986526671316862</c:v>
                </c:pt>
                <c:pt idx="5">
                  <c:v>0.984948052424832</c:v>
                </c:pt>
                <c:pt idx="6">
                  <c:v>0.983663130070854</c:v>
                </c:pt>
                <c:pt idx="7">
                  <c:v>0.981570542237233</c:v>
                </c:pt>
                <c:pt idx="8">
                  <c:v>0.983149161129263</c:v>
                </c:pt>
                <c:pt idx="9">
                  <c:v>0.982525055985903</c:v>
                </c:pt>
                <c:pt idx="10">
                  <c:v>0.978670288923969</c:v>
                </c:pt>
                <c:pt idx="11">
                  <c:v>0.976284004552296</c:v>
                </c:pt>
                <c:pt idx="12">
                  <c:v>0.967069275670913</c:v>
                </c:pt>
                <c:pt idx="13">
                  <c:v>0.94933734718602</c:v>
                </c:pt>
                <c:pt idx="14">
                  <c:v>0.834024743933331</c:v>
                </c:pt>
                <c:pt idx="15">
                  <c:v>0.615844928227908</c:v>
                </c:pt>
                <c:pt idx="16">
                  <c:v>0.407430522412717</c:v>
                </c:pt>
                <c:pt idx="17">
                  <c:v>0.245126473071699</c:v>
                </c:pt>
                <c:pt idx="18">
                  <c:v>0.134916847167664</c:v>
                </c:pt>
                <c:pt idx="19">
                  <c:v>0.0740115275891185</c:v>
                </c:pt>
                <c:pt idx="20">
                  <c:v>0.045963508205147</c:v>
                </c:pt>
                <c:pt idx="21">
                  <c:v>0.0353904328352729</c:v>
                </c:pt>
                <c:pt idx="22">
                  <c:v>0.0319762105804178</c:v>
                </c:pt>
                <c:pt idx="23">
                  <c:v>0.0307280002936965</c:v>
                </c:pt>
                <c:pt idx="24">
                  <c:v>0.0300671830830794</c:v>
                </c:pt>
                <c:pt idx="25">
                  <c:v>0.0298836227467969</c:v>
                </c:pt>
                <c:pt idx="26">
                  <c:v>0.0297367744777708</c:v>
                </c:pt>
                <c:pt idx="27">
                  <c:v>0.0296633503432578</c:v>
                </c:pt>
                <c:pt idx="28">
                  <c:v>0.0295899262087448</c:v>
                </c:pt>
                <c:pt idx="29">
                  <c:v>0.0294797900069753</c:v>
                </c:pt>
                <c:pt idx="30">
                  <c:v>0.0295899262087448</c:v>
                </c:pt>
                <c:pt idx="31">
                  <c:v>0.0294797900069753</c:v>
                </c:pt>
                <c:pt idx="32">
                  <c:v>0.0295532141414883</c:v>
                </c:pt>
                <c:pt idx="33">
                  <c:v>0.0293329417379493</c:v>
                </c:pt>
                <c:pt idx="34">
                  <c:v>0.0294063658724623</c:v>
                </c:pt>
                <c:pt idx="35">
                  <c:v>0.0291860934689232</c:v>
                </c:pt>
                <c:pt idx="36">
                  <c:v>0.0293696538052058</c:v>
                </c:pt>
                <c:pt idx="37">
                  <c:v>0.0292962296706928</c:v>
                </c:pt>
                <c:pt idx="38">
                  <c:v>0.0293329417379493</c:v>
                </c:pt>
                <c:pt idx="39">
                  <c:v>0.0292595176034362</c:v>
                </c:pt>
                <c:pt idx="40">
                  <c:v>0.0292962296706928</c:v>
                </c:pt>
                <c:pt idx="41">
                  <c:v>0.0293329417379493</c:v>
                </c:pt>
                <c:pt idx="42">
                  <c:v>0.0292595176034362</c:v>
                </c:pt>
                <c:pt idx="43">
                  <c:v>0.0290759572671537</c:v>
                </c:pt>
                <c:pt idx="44">
                  <c:v>0.0290392451998972</c:v>
                </c:pt>
                <c:pt idx="45">
                  <c:v>0.0292228055361797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2'!$Q$7:$Q$52</c:f>
              <c:numCache>
                <c:formatCode>0.000_ </c:formatCode>
                <c:ptCount val="46"/>
                <c:pt idx="0">
                  <c:v>1.0</c:v>
                </c:pt>
                <c:pt idx="1">
                  <c:v>0.984663023679417</c:v>
                </c:pt>
                <c:pt idx="2">
                  <c:v>0.984845173041894</c:v>
                </c:pt>
                <c:pt idx="3">
                  <c:v>0.985027322404372</c:v>
                </c:pt>
                <c:pt idx="4">
                  <c:v>0.984007285974499</c:v>
                </c:pt>
                <c:pt idx="5">
                  <c:v>0.984189435336976</c:v>
                </c:pt>
                <c:pt idx="6">
                  <c:v>0.98327868852459</c:v>
                </c:pt>
                <c:pt idx="7">
                  <c:v>0.983642987249545</c:v>
                </c:pt>
                <c:pt idx="8">
                  <c:v>0.981020036429872</c:v>
                </c:pt>
                <c:pt idx="9">
                  <c:v>0.9808014571949</c:v>
                </c:pt>
                <c:pt idx="10">
                  <c:v>0.978979963570127</c:v>
                </c:pt>
                <c:pt idx="11">
                  <c:v>0.972495446265938</c:v>
                </c:pt>
                <c:pt idx="12">
                  <c:v>0.96327868852459</c:v>
                </c:pt>
                <c:pt idx="13">
                  <c:v>0.921748633879781</c:v>
                </c:pt>
                <c:pt idx="14">
                  <c:v>0.736575591985428</c:v>
                </c:pt>
                <c:pt idx="15">
                  <c:v>0.505100182149362</c:v>
                </c:pt>
                <c:pt idx="16">
                  <c:v>0.30976320582878</c:v>
                </c:pt>
                <c:pt idx="17">
                  <c:v>0.171876138433515</c:v>
                </c:pt>
                <c:pt idx="18">
                  <c:v>0.0916939890710382</c:v>
                </c:pt>
                <c:pt idx="19">
                  <c:v>0.0529326047358834</c:v>
                </c:pt>
                <c:pt idx="20">
                  <c:v>0.0382513661202186</c:v>
                </c:pt>
                <c:pt idx="21">
                  <c:v>0.0331147540983606</c:v>
                </c:pt>
                <c:pt idx="22">
                  <c:v>0.0314389799635701</c:v>
                </c:pt>
                <c:pt idx="23">
                  <c:v>0.0308925318761384</c:v>
                </c:pt>
                <c:pt idx="24">
                  <c:v>0.0306375227686703</c:v>
                </c:pt>
                <c:pt idx="25">
                  <c:v>0.030528233151184</c:v>
                </c:pt>
                <c:pt idx="26">
                  <c:v>0.0302003642987249</c:v>
                </c:pt>
                <c:pt idx="27">
                  <c:v>0.0300546448087432</c:v>
                </c:pt>
                <c:pt idx="28">
                  <c:v>0.0302003642987249</c:v>
                </c:pt>
                <c:pt idx="29">
                  <c:v>0.0299453551912568</c:v>
                </c:pt>
                <c:pt idx="30">
                  <c:v>0.029799635701275</c:v>
                </c:pt>
                <c:pt idx="31">
                  <c:v>0.0300546448087432</c:v>
                </c:pt>
                <c:pt idx="32">
                  <c:v>0.0297632058287796</c:v>
                </c:pt>
                <c:pt idx="33">
                  <c:v>0.0299817850637523</c:v>
                </c:pt>
                <c:pt idx="34">
                  <c:v>0.0299089253187614</c:v>
                </c:pt>
                <c:pt idx="35">
                  <c:v>0.0300910746812386</c:v>
                </c:pt>
                <c:pt idx="36">
                  <c:v>0.0296903460837887</c:v>
                </c:pt>
                <c:pt idx="37">
                  <c:v>0.0297632058287796</c:v>
                </c:pt>
                <c:pt idx="38">
                  <c:v>0.029799635701275</c:v>
                </c:pt>
                <c:pt idx="39">
                  <c:v>0.0300546448087432</c:v>
                </c:pt>
                <c:pt idx="40">
                  <c:v>0.0298360655737705</c:v>
                </c:pt>
                <c:pt idx="41">
                  <c:v>0.0297267759562841</c:v>
                </c:pt>
                <c:pt idx="42">
                  <c:v>0.0297267759562841</c:v>
                </c:pt>
                <c:pt idx="43">
                  <c:v>0.029799635701275</c:v>
                </c:pt>
                <c:pt idx="44">
                  <c:v>0.0296903460837887</c:v>
                </c:pt>
                <c:pt idx="45">
                  <c:v>0.0296903460837887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7854048"/>
        <c:axId val="-1067845408"/>
      </c:scatterChart>
      <c:valAx>
        <c:axId val="-106785404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67845408"/>
        <c:crosses val="autoZero"/>
        <c:crossBetween val="midCat"/>
      </c:valAx>
      <c:valAx>
        <c:axId val="-1067845408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6785404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59495431237556"/>
          <c:y val="0.118811450395518"/>
          <c:w val="0.854432360142251"/>
          <c:h val="0.7722744275708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4'!$B$6:$B$51</c:f>
              <c:numCache>
                <c:formatCode>0.0000_ </c:formatCode>
                <c:ptCount val="46"/>
                <c:pt idx="0">
                  <c:v>1.0</c:v>
                </c:pt>
                <c:pt idx="1">
                  <c:v>0.86953379567249</c:v>
                </c:pt>
                <c:pt idx="2">
                  <c:v>0.74074452547362</c:v>
                </c:pt>
                <c:pt idx="3">
                  <c:v>0.58141983754091</c:v>
                </c:pt>
                <c:pt idx="4">
                  <c:v>0.420304908279776</c:v>
                </c:pt>
                <c:pt idx="5">
                  <c:v>0.280743869268974</c:v>
                </c:pt>
                <c:pt idx="6">
                  <c:v>0.172395663387205</c:v>
                </c:pt>
                <c:pt idx="7">
                  <c:v>0.100099775650422</c:v>
                </c:pt>
                <c:pt idx="8">
                  <c:v>0.0603424004131043</c:v>
                </c:pt>
                <c:pt idx="9">
                  <c:v>0.0419756751387414</c:v>
                </c:pt>
                <c:pt idx="10">
                  <c:v>0.0348283265254023</c:v>
                </c:pt>
                <c:pt idx="11">
                  <c:v>0.0322861353359612</c:v>
                </c:pt>
                <c:pt idx="12">
                  <c:v>0.0313588122491238</c:v>
                </c:pt>
                <c:pt idx="13">
                  <c:v>0.0311411816315105</c:v>
                </c:pt>
                <c:pt idx="14">
                  <c:v>0.0309053204344383</c:v>
                </c:pt>
                <c:pt idx="15">
                  <c:v>0.0308407237547665</c:v>
                </c:pt>
                <c:pt idx="16">
                  <c:v>0.0307412571165214</c:v>
                </c:pt>
                <c:pt idx="17">
                  <c:v>0.0306596640801097</c:v>
                </c:pt>
                <c:pt idx="18">
                  <c:v>0.0305233457487432</c:v>
                </c:pt>
                <c:pt idx="19">
                  <c:v>0.030495386942559</c:v>
                </c:pt>
                <c:pt idx="20">
                  <c:v>0.0304596339799699</c:v>
                </c:pt>
                <c:pt idx="21">
                  <c:v>0.0303777013253534</c:v>
                </c:pt>
                <c:pt idx="22">
                  <c:v>0.0303323255165224</c:v>
                </c:pt>
                <c:pt idx="23">
                  <c:v>0.0300775596727136</c:v>
                </c:pt>
                <c:pt idx="24">
                  <c:v>0.0300048099521288</c:v>
                </c:pt>
                <c:pt idx="25">
                  <c:v>0.0297682892642903</c:v>
                </c:pt>
                <c:pt idx="26">
                  <c:v>0.0297230672552687</c:v>
                </c:pt>
                <c:pt idx="27">
                  <c:v>0.029695082751415</c:v>
                </c:pt>
                <c:pt idx="28">
                  <c:v>0.0296497087668125</c:v>
                </c:pt>
                <c:pt idx="29">
                  <c:v>0.0296138188844943</c:v>
                </c:pt>
                <c:pt idx="30">
                  <c:v>0.0296411934686922</c:v>
                </c:pt>
                <c:pt idx="31">
                  <c:v>0.0296593227954652</c:v>
                </c:pt>
                <c:pt idx="32">
                  <c:v>0.0295589666391839</c:v>
                </c:pt>
                <c:pt idx="33">
                  <c:v>0.0296496802862339</c:v>
                </c:pt>
                <c:pt idx="34">
                  <c:v>0.0295400392707908</c:v>
                </c:pt>
                <c:pt idx="35">
                  <c:v>0.0295496817800221</c:v>
                </c:pt>
                <c:pt idx="36">
                  <c:v>0.0294859616729999</c:v>
                </c:pt>
                <c:pt idx="37">
                  <c:v>0.0295409549658368</c:v>
                </c:pt>
                <c:pt idx="38">
                  <c:v>0.029495668329853</c:v>
                </c:pt>
                <c:pt idx="39">
                  <c:v>0.029513529658744</c:v>
                </c:pt>
                <c:pt idx="40">
                  <c:v>0.0294407403364224</c:v>
                </c:pt>
                <c:pt idx="41">
                  <c:v>0.0295046997676442</c:v>
                </c:pt>
                <c:pt idx="42">
                  <c:v>0.0293952079448728</c:v>
                </c:pt>
                <c:pt idx="43">
                  <c:v>0.0294310320484445</c:v>
                </c:pt>
                <c:pt idx="44">
                  <c:v>0.0294490722023702</c:v>
                </c:pt>
                <c:pt idx="45">
                  <c:v>0.0293224086531775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4'!$D$6:$D$51</c:f>
              <c:numCache>
                <c:formatCode>0.0000_ </c:formatCode>
                <c:ptCount val="46"/>
                <c:pt idx="0">
                  <c:v>1.0</c:v>
                </c:pt>
                <c:pt idx="1">
                  <c:v>0.985834617338525</c:v>
                </c:pt>
                <c:pt idx="2">
                  <c:v>0.986567417451035</c:v>
                </c:pt>
                <c:pt idx="3">
                  <c:v>0.986344381816469</c:v>
                </c:pt>
                <c:pt idx="4">
                  <c:v>0.985113058046428</c:v>
                </c:pt>
                <c:pt idx="5">
                  <c:v>0.983308923598733</c:v>
                </c:pt>
                <c:pt idx="6">
                  <c:v>0.978135496758925</c:v>
                </c:pt>
                <c:pt idx="7">
                  <c:v>0.970014226118704</c:v>
                </c:pt>
                <c:pt idx="8">
                  <c:v>0.943236855471251</c:v>
                </c:pt>
                <c:pt idx="9">
                  <c:v>0.803836303878678</c:v>
                </c:pt>
                <c:pt idx="10">
                  <c:v>0.587774366219231</c:v>
                </c:pt>
                <c:pt idx="11">
                  <c:v>0.385613230312672</c:v>
                </c:pt>
                <c:pt idx="12">
                  <c:v>0.228707176765158</c:v>
                </c:pt>
                <c:pt idx="13">
                  <c:v>0.125290482519854</c:v>
                </c:pt>
                <c:pt idx="14">
                  <c:v>0.0684359702738318</c:v>
                </c:pt>
                <c:pt idx="15">
                  <c:v>0.0435193895373835</c:v>
                </c:pt>
                <c:pt idx="16">
                  <c:v>0.0342238393441065</c:v>
                </c:pt>
                <c:pt idx="17">
                  <c:v>0.0312428889380363</c:v>
                </c:pt>
                <c:pt idx="18">
                  <c:v>0.0302550895411001</c:v>
                </c:pt>
                <c:pt idx="19">
                  <c:v>0.0298652832267583</c:v>
                </c:pt>
                <c:pt idx="20">
                  <c:v>0.029683879774651</c:v>
                </c:pt>
                <c:pt idx="21">
                  <c:v>0.0296475419139594</c:v>
                </c:pt>
                <c:pt idx="22">
                  <c:v>0.0296209369333488</c:v>
                </c:pt>
                <c:pt idx="23">
                  <c:v>0.0295578866639322</c:v>
                </c:pt>
                <c:pt idx="24">
                  <c:v>0.0294472453098741</c:v>
                </c:pt>
                <c:pt idx="25">
                  <c:v>0.0294753306449693</c:v>
                </c:pt>
                <c:pt idx="26">
                  <c:v>0.0294298725801987</c:v>
                </c:pt>
                <c:pt idx="27">
                  <c:v>0.0294030138255928</c:v>
                </c:pt>
                <c:pt idx="28">
                  <c:v>0.0293566173317867</c:v>
                </c:pt>
                <c:pt idx="29">
                  <c:v>0.0292854036653242</c:v>
                </c:pt>
                <c:pt idx="30">
                  <c:v>0.0292937545476868</c:v>
                </c:pt>
                <c:pt idx="31">
                  <c:v>0.0293117868615933</c:v>
                </c:pt>
                <c:pt idx="32">
                  <c:v>0.0292669392418876</c:v>
                </c:pt>
                <c:pt idx="33">
                  <c:v>0.0292479684205119</c:v>
                </c:pt>
                <c:pt idx="34">
                  <c:v>0.029220715314823</c:v>
                </c:pt>
                <c:pt idx="35">
                  <c:v>0.0291672058998627</c:v>
                </c:pt>
                <c:pt idx="36">
                  <c:v>0.029157967958568</c:v>
                </c:pt>
                <c:pt idx="37">
                  <c:v>0.0291036515418778</c:v>
                </c:pt>
                <c:pt idx="38">
                  <c:v>0.0291577256437255</c:v>
                </c:pt>
                <c:pt idx="39">
                  <c:v>0.0291482693775117</c:v>
                </c:pt>
                <c:pt idx="40">
                  <c:v>0.0291212757361777</c:v>
                </c:pt>
                <c:pt idx="41">
                  <c:v>0.0290584644006149</c:v>
                </c:pt>
                <c:pt idx="42">
                  <c:v>0.0290760532242723</c:v>
                </c:pt>
                <c:pt idx="43">
                  <c:v>0.0290491716297944</c:v>
                </c:pt>
                <c:pt idx="44">
                  <c:v>0.0290120392981436</c:v>
                </c:pt>
                <c:pt idx="45">
                  <c:v>0.0290044565874459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4'!$E$6:$E$51</c:f>
              <c:numCache>
                <c:formatCode>0.0000_ </c:formatCode>
                <c:ptCount val="46"/>
                <c:pt idx="0">
                  <c:v>1.0</c:v>
                </c:pt>
                <c:pt idx="1">
                  <c:v>0.986673101006304</c:v>
                </c:pt>
                <c:pt idx="2">
                  <c:v>0.988159699426357</c:v>
                </c:pt>
                <c:pt idx="3">
                  <c:v>0.986839879240929</c:v>
                </c:pt>
                <c:pt idx="4">
                  <c:v>0.987454409346469</c:v>
                </c:pt>
                <c:pt idx="5">
                  <c:v>0.987556815734209</c:v>
                </c:pt>
                <c:pt idx="6">
                  <c:v>0.986174108494553</c:v>
                </c:pt>
                <c:pt idx="7">
                  <c:v>0.985379336806231</c:v>
                </c:pt>
                <c:pt idx="8">
                  <c:v>0.984341369758357</c:v>
                </c:pt>
                <c:pt idx="9">
                  <c:v>0.984229455940992</c:v>
                </c:pt>
                <c:pt idx="10">
                  <c:v>0.982004829460021</c:v>
                </c:pt>
                <c:pt idx="11">
                  <c:v>0.977993684740338</c:v>
                </c:pt>
                <c:pt idx="12">
                  <c:v>0.969282767551838</c:v>
                </c:pt>
                <c:pt idx="13">
                  <c:v>0.942197268704525</c:v>
                </c:pt>
                <c:pt idx="14">
                  <c:v>0.793827077010914</c:v>
                </c:pt>
                <c:pt idx="15">
                  <c:v>0.562380825586606</c:v>
                </c:pt>
                <c:pt idx="16">
                  <c:v>0.35546508580583</c:v>
                </c:pt>
                <c:pt idx="17">
                  <c:v>0.203317392474704</c:v>
                </c:pt>
                <c:pt idx="18">
                  <c:v>0.10891470036191</c:v>
                </c:pt>
                <c:pt idx="19">
                  <c:v>0.0607785887488004</c:v>
                </c:pt>
                <c:pt idx="20">
                  <c:v>0.0407003855087409</c:v>
                </c:pt>
                <c:pt idx="21">
                  <c:v>0.0336142674571914</c:v>
                </c:pt>
                <c:pt idx="22">
                  <c:v>0.0313641547400238</c:v>
                </c:pt>
                <c:pt idx="23">
                  <c:v>0.0305443905493366</c:v>
                </c:pt>
                <c:pt idx="24">
                  <c:v>0.0301614904613127</c:v>
                </c:pt>
                <c:pt idx="25">
                  <c:v>0.0299163378135499</c:v>
                </c:pt>
                <c:pt idx="26">
                  <c:v>0.0297884732892024</c:v>
                </c:pt>
                <c:pt idx="27">
                  <c:v>0.0297879764052403</c:v>
                </c:pt>
                <c:pt idx="28">
                  <c:v>0.0297608716984952</c:v>
                </c:pt>
                <c:pt idx="29">
                  <c:v>0.0295882266053703</c:v>
                </c:pt>
                <c:pt idx="30">
                  <c:v>0.0296154362360936</c:v>
                </c:pt>
                <c:pt idx="31">
                  <c:v>0.0296245099514375</c:v>
                </c:pt>
                <c:pt idx="32">
                  <c:v>0.029524603392182</c:v>
                </c:pt>
                <c:pt idx="33">
                  <c:v>0.0295514741459749</c:v>
                </c:pt>
                <c:pt idx="34">
                  <c:v>0.0295063619303163</c:v>
                </c:pt>
                <c:pt idx="35">
                  <c:v>0.0294966442514837</c:v>
                </c:pt>
                <c:pt idx="36">
                  <c:v>0.0294153572099648</c:v>
                </c:pt>
                <c:pt idx="37">
                  <c:v>0.0294695799021727</c:v>
                </c:pt>
                <c:pt idx="38">
                  <c:v>0.0294244285046864</c:v>
                </c:pt>
                <c:pt idx="39">
                  <c:v>0.0295240763863733</c:v>
                </c:pt>
                <c:pt idx="40">
                  <c:v>0.0294244701071364</c:v>
                </c:pt>
                <c:pt idx="41">
                  <c:v>0.0294695382997227</c:v>
                </c:pt>
                <c:pt idx="42">
                  <c:v>0.0293787844419745</c:v>
                </c:pt>
                <c:pt idx="43">
                  <c:v>0.0293148543065215</c:v>
                </c:pt>
                <c:pt idx="44">
                  <c:v>0.029314534105539</c:v>
                </c:pt>
                <c:pt idx="45">
                  <c:v>0.0293696468172993</c:v>
                </c:pt>
              </c:numCache>
            </c:numRef>
          </c:yVal>
          <c:smooth val="0"/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7134976"/>
        <c:axId val="-1057131264"/>
      </c:scatterChart>
      <c:valAx>
        <c:axId val="-105713497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57131264"/>
        <c:crosses val="autoZero"/>
        <c:crossBetween val="midCat"/>
      </c:valAx>
      <c:valAx>
        <c:axId val="-1057131264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5713497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2'!$V$7:$V$52</c:f>
              <c:numCache>
                <c:formatCode>0.000_ </c:formatCode>
                <c:ptCount val="46"/>
                <c:pt idx="0">
                  <c:v>1.0</c:v>
                </c:pt>
                <c:pt idx="1">
                  <c:v>0.982528189055802</c:v>
                </c:pt>
                <c:pt idx="2">
                  <c:v>0.979394070391585</c:v>
                </c:pt>
                <c:pt idx="3">
                  <c:v>0.98123131236716</c:v>
                </c:pt>
                <c:pt idx="4">
                  <c:v>0.981087214957311</c:v>
                </c:pt>
                <c:pt idx="5">
                  <c:v>0.977772974530783</c:v>
                </c:pt>
                <c:pt idx="6">
                  <c:v>0.972189199899132</c:v>
                </c:pt>
                <c:pt idx="7">
                  <c:v>0.964263842357434</c:v>
                </c:pt>
                <c:pt idx="8">
                  <c:v>0.95752728844699</c:v>
                </c:pt>
                <c:pt idx="9">
                  <c:v>0.944882740732735</c:v>
                </c:pt>
                <c:pt idx="10">
                  <c:v>0.924709103353867</c:v>
                </c:pt>
                <c:pt idx="11">
                  <c:v>0.896502035375914</c:v>
                </c:pt>
                <c:pt idx="12">
                  <c:v>0.855506322273857</c:v>
                </c:pt>
                <c:pt idx="13">
                  <c:v>0.799488454195036</c:v>
                </c:pt>
                <c:pt idx="14">
                  <c:v>0.726791310926186</c:v>
                </c:pt>
                <c:pt idx="15">
                  <c:v>0.642926618394034</c:v>
                </c:pt>
                <c:pt idx="16">
                  <c:v>0.549443423754458</c:v>
                </c:pt>
                <c:pt idx="17">
                  <c:v>0.453762743614684</c:v>
                </c:pt>
                <c:pt idx="18">
                  <c:v>0.356749162433805</c:v>
                </c:pt>
                <c:pt idx="19">
                  <c:v>0.26503116106488</c:v>
                </c:pt>
                <c:pt idx="20">
                  <c:v>0.186678194459455</c:v>
                </c:pt>
                <c:pt idx="21">
                  <c:v>0.123815699412803</c:v>
                </c:pt>
                <c:pt idx="22">
                  <c:v>0.0800821355236139</c:v>
                </c:pt>
                <c:pt idx="23">
                  <c:v>0.0535682121113873</c:v>
                </c:pt>
                <c:pt idx="24">
                  <c:v>0.0396267877084909</c:v>
                </c:pt>
                <c:pt idx="25">
                  <c:v>0.0332144529702079</c:v>
                </c:pt>
                <c:pt idx="26">
                  <c:v>0.0308008213552361</c:v>
                </c:pt>
                <c:pt idx="27">
                  <c:v>0.0296840664289059</c:v>
                </c:pt>
                <c:pt idx="28">
                  <c:v>0.029287798551821</c:v>
                </c:pt>
                <c:pt idx="29">
                  <c:v>0.029143701141972</c:v>
                </c:pt>
                <c:pt idx="30">
                  <c:v>0.0289996037321229</c:v>
                </c:pt>
                <c:pt idx="31">
                  <c:v>0.0289275550271984</c:v>
                </c:pt>
                <c:pt idx="32">
                  <c:v>0.0289996037321229</c:v>
                </c:pt>
                <c:pt idx="33">
                  <c:v>0.0288555063222739</c:v>
                </c:pt>
                <c:pt idx="34">
                  <c:v>0.0287114089124248</c:v>
                </c:pt>
                <c:pt idx="35">
                  <c:v>0.0287114089124248</c:v>
                </c:pt>
                <c:pt idx="36">
                  <c:v>0.0287834576173493</c:v>
                </c:pt>
                <c:pt idx="37">
                  <c:v>0.0287474332648871</c:v>
                </c:pt>
                <c:pt idx="38">
                  <c:v>0.0286753845599625</c:v>
                </c:pt>
                <c:pt idx="39">
                  <c:v>0.028603335855038</c:v>
                </c:pt>
                <c:pt idx="40">
                  <c:v>0.0285673115025757</c:v>
                </c:pt>
                <c:pt idx="41">
                  <c:v>0.0286393602075003</c:v>
                </c:pt>
                <c:pt idx="42">
                  <c:v>0.0284952627976512</c:v>
                </c:pt>
                <c:pt idx="43">
                  <c:v>0.0285312871501135</c:v>
                </c:pt>
                <c:pt idx="44">
                  <c:v>0.0284232140927267</c:v>
                </c:pt>
                <c:pt idx="45">
                  <c:v>0.0285673115025757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2'!$W$7:$W$52</c:f>
              <c:numCache>
                <c:formatCode>0.000_ </c:formatCode>
                <c:ptCount val="46"/>
                <c:pt idx="0">
                  <c:v>1.0</c:v>
                </c:pt>
                <c:pt idx="1">
                  <c:v>0.98034299832861</c:v>
                </c:pt>
                <c:pt idx="2">
                  <c:v>0.982559407019839</c:v>
                </c:pt>
                <c:pt idx="3">
                  <c:v>0.981360366252453</c:v>
                </c:pt>
                <c:pt idx="4">
                  <c:v>0.979216626698641</c:v>
                </c:pt>
                <c:pt idx="5">
                  <c:v>0.976128188358404</c:v>
                </c:pt>
                <c:pt idx="6">
                  <c:v>0.967989244967662</c:v>
                </c:pt>
                <c:pt idx="7">
                  <c:v>0.96366543129133</c:v>
                </c:pt>
                <c:pt idx="8">
                  <c:v>0.952292711285517</c:v>
                </c:pt>
                <c:pt idx="9">
                  <c:v>0.935506140542112</c:v>
                </c:pt>
                <c:pt idx="10">
                  <c:v>0.909526923915413</c:v>
                </c:pt>
                <c:pt idx="11">
                  <c:v>0.875626771310225</c:v>
                </c:pt>
                <c:pt idx="12">
                  <c:v>0.826357096141269</c:v>
                </c:pt>
                <c:pt idx="13">
                  <c:v>0.758375118087348</c:v>
                </c:pt>
                <c:pt idx="14">
                  <c:v>0.676985684179929</c:v>
                </c:pt>
                <c:pt idx="15">
                  <c:v>0.585131894484412</c:v>
                </c:pt>
                <c:pt idx="16">
                  <c:v>0.489426640505777</c:v>
                </c:pt>
                <c:pt idx="17">
                  <c:v>0.38994259138144</c:v>
                </c:pt>
                <c:pt idx="18">
                  <c:v>0.294273671971514</c:v>
                </c:pt>
                <c:pt idx="19">
                  <c:v>0.208923770074849</c:v>
                </c:pt>
                <c:pt idx="20">
                  <c:v>0.139561078409999</c:v>
                </c:pt>
                <c:pt idx="21">
                  <c:v>0.0902550686723348</c:v>
                </c:pt>
                <c:pt idx="22">
                  <c:v>0.0593343507012572</c:v>
                </c:pt>
                <c:pt idx="23">
                  <c:v>0.0426204490952692</c:v>
                </c:pt>
                <c:pt idx="24">
                  <c:v>0.0346631785480706</c:v>
                </c:pt>
                <c:pt idx="25">
                  <c:v>0.0315020710704164</c:v>
                </c:pt>
                <c:pt idx="26">
                  <c:v>0.0304847031465736</c:v>
                </c:pt>
                <c:pt idx="27">
                  <c:v>0.0300850228907783</c:v>
                </c:pt>
                <c:pt idx="28">
                  <c:v>0.0296490080662742</c:v>
                </c:pt>
                <c:pt idx="29">
                  <c:v>0.0295400043601482</c:v>
                </c:pt>
                <c:pt idx="30">
                  <c:v>0.0295036697914396</c:v>
                </c:pt>
                <c:pt idx="31">
                  <c:v>0.0294673352227309</c:v>
                </c:pt>
                <c:pt idx="32">
                  <c:v>0.0294673352227309</c:v>
                </c:pt>
                <c:pt idx="33">
                  <c:v>0.0293946660853136</c:v>
                </c:pt>
                <c:pt idx="34">
                  <c:v>0.0294310006540222</c:v>
                </c:pt>
                <c:pt idx="35">
                  <c:v>0.0292856623791876</c:v>
                </c:pt>
                <c:pt idx="36">
                  <c:v>0.0295400043601482</c:v>
                </c:pt>
                <c:pt idx="37">
                  <c:v>0.0291766586730615</c:v>
                </c:pt>
                <c:pt idx="38">
                  <c:v>0.0291766586730615</c:v>
                </c:pt>
                <c:pt idx="39">
                  <c:v>0.0293219969478962</c:v>
                </c:pt>
                <c:pt idx="40">
                  <c:v>0.0294310006540222</c:v>
                </c:pt>
                <c:pt idx="41">
                  <c:v>0.0292129932417702</c:v>
                </c:pt>
                <c:pt idx="42">
                  <c:v>0.0292493278104789</c:v>
                </c:pt>
                <c:pt idx="43">
                  <c:v>0.0292129932417702</c:v>
                </c:pt>
                <c:pt idx="44">
                  <c:v>0.0293583315166049</c:v>
                </c:pt>
                <c:pt idx="45">
                  <c:v>0.0291403241043529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2'!$X$7:$X$52</c:f>
              <c:numCache>
                <c:formatCode>0.000_ </c:formatCode>
                <c:ptCount val="46"/>
                <c:pt idx="0">
                  <c:v>1.0</c:v>
                </c:pt>
                <c:pt idx="1">
                  <c:v>0.980228852838934</c:v>
                </c:pt>
                <c:pt idx="2">
                  <c:v>0.974507531865585</c:v>
                </c:pt>
                <c:pt idx="3">
                  <c:v>0.96704808806489</c:v>
                </c:pt>
                <c:pt idx="4">
                  <c:v>0.956003765932793</c:v>
                </c:pt>
                <c:pt idx="5">
                  <c:v>0.937862108922364</c:v>
                </c:pt>
                <c:pt idx="6">
                  <c:v>0.907698435689455</c:v>
                </c:pt>
                <c:pt idx="7">
                  <c:v>0.864498841251448</c:v>
                </c:pt>
                <c:pt idx="8">
                  <c:v>0.798920915411356</c:v>
                </c:pt>
                <c:pt idx="9">
                  <c:v>0.708393684820394</c:v>
                </c:pt>
                <c:pt idx="10">
                  <c:v>0.596031286210892</c:v>
                </c:pt>
                <c:pt idx="11">
                  <c:v>0.475014484356894</c:v>
                </c:pt>
                <c:pt idx="12">
                  <c:v>0.357329084588644</c:v>
                </c:pt>
                <c:pt idx="13">
                  <c:v>0.250362108922364</c:v>
                </c:pt>
                <c:pt idx="14">
                  <c:v>0.16356460023175</c:v>
                </c:pt>
                <c:pt idx="15">
                  <c:v>0.101426709154114</c:v>
                </c:pt>
                <c:pt idx="16">
                  <c:v>0.0633690614136732</c:v>
                </c:pt>
                <c:pt idx="17">
                  <c:v>0.0435617033603708</c:v>
                </c:pt>
                <c:pt idx="18">
                  <c:v>0.0351245654692932</c:v>
                </c:pt>
                <c:pt idx="19">
                  <c:v>0.031720741599073</c:v>
                </c:pt>
                <c:pt idx="20">
                  <c:v>0.0305982039397451</c:v>
                </c:pt>
                <c:pt idx="21">
                  <c:v>0.0300912514484357</c:v>
                </c:pt>
                <c:pt idx="22">
                  <c:v>0.0298739860950174</c:v>
                </c:pt>
                <c:pt idx="23">
                  <c:v>0.029837775202781</c:v>
                </c:pt>
                <c:pt idx="24">
                  <c:v>0.0295842989571263</c:v>
                </c:pt>
                <c:pt idx="25">
                  <c:v>0.0296929316338355</c:v>
                </c:pt>
                <c:pt idx="26">
                  <c:v>0.0295118771726535</c:v>
                </c:pt>
                <c:pt idx="27">
                  <c:v>0.0294756662804171</c:v>
                </c:pt>
                <c:pt idx="28">
                  <c:v>0.0295480880648899</c:v>
                </c:pt>
                <c:pt idx="29">
                  <c:v>0.0294756662804171</c:v>
                </c:pt>
                <c:pt idx="30">
                  <c:v>0.0292946118192352</c:v>
                </c:pt>
                <c:pt idx="31">
                  <c:v>0.0294032444959444</c:v>
                </c:pt>
                <c:pt idx="32">
                  <c:v>0.029367033603708</c:v>
                </c:pt>
                <c:pt idx="33">
                  <c:v>0.0292584009269988</c:v>
                </c:pt>
                <c:pt idx="34">
                  <c:v>0.0292946118192352</c:v>
                </c:pt>
                <c:pt idx="35">
                  <c:v>0.0291497682502897</c:v>
                </c:pt>
                <c:pt idx="36">
                  <c:v>0.0292221900347624</c:v>
                </c:pt>
                <c:pt idx="37">
                  <c:v>0.0293308227114716</c:v>
                </c:pt>
                <c:pt idx="38">
                  <c:v>0.0291497682502897</c:v>
                </c:pt>
                <c:pt idx="39">
                  <c:v>0.0291135573580533</c:v>
                </c:pt>
                <c:pt idx="40">
                  <c:v>0.0292946118192352</c:v>
                </c:pt>
                <c:pt idx="41">
                  <c:v>0.0290411355735805</c:v>
                </c:pt>
                <c:pt idx="42">
                  <c:v>0.0292584009269988</c:v>
                </c:pt>
                <c:pt idx="43">
                  <c:v>0.0290049246813441</c:v>
                </c:pt>
                <c:pt idx="44">
                  <c:v>0.0290049246813441</c:v>
                </c:pt>
                <c:pt idx="45">
                  <c:v>0.0293308227114716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2'!$Y$7:$Y$52</c:f>
              <c:numCache>
                <c:formatCode>0.000_ </c:formatCode>
                <c:ptCount val="46"/>
                <c:pt idx="0">
                  <c:v>1.0</c:v>
                </c:pt>
                <c:pt idx="1">
                  <c:v>0.975011925292628</c:v>
                </c:pt>
                <c:pt idx="2">
                  <c:v>0.97225993468609</c:v>
                </c:pt>
                <c:pt idx="3">
                  <c:v>0.965471691189961</c:v>
                </c:pt>
                <c:pt idx="4">
                  <c:v>0.948299269805159</c:v>
                </c:pt>
                <c:pt idx="5">
                  <c:v>0.929328881224085</c:v>
                </c:pt>
                <c:pt idx="6">
                  <c:v>0.893993321836128</c:v>
                </c:pt>
                <c:pt idx="7">
                  <c:v>0.843760319964774</c:v>
                </c:pt>
                <c:pt idx="8">
                  <c:v>0.766374344108905</c:v>
                </c:pt>
                <c:pt idx="9">
                  <c:v>0.664697464499321</c:v>
                </c:pt>
                <c:pt idx="10">
                  <c:v>0.544637287638058</c:v>
                </c:pt>
                <c:pt idx="11">
                  <c:v>0.422155359043041</c:v>
                </c:pt>
                <c:pt idx="12">
                  <c:v>0.305470957325799</c:v>
                </c:pt>
                <c:pt idx="13">
                  <c:v>0.205371885663964</c:v>
                </c:pt>
                <c:pt idx="14">
                  <c:v>0.129306865299233</c:v>
                </c:pt>
                <c:pt idx="15">
                  <c:v>0.0788170109712692</c:v>
                </c:pt>
                <c:pt idx="16">
                  <c:v>0.0513337981139691</c:v>
                </c:pt>
                <c:pt idx="17">
                  <c:v>0.0387113345319781</c:v>
                </c:pt>
                <c:pt idx="18">
                  <c:v>0.0335008989835981</c:v>
                </c:pt>
                <c:pt idx="19">
                  <c:v>0.0314827725388031</c:v>
                </c:pt>
                <c:pt idx="20">
                  <c:v>0.031079147249844</c:v>
                </c:pt>
                <c:pt idx="21">
                  <c:v>0.030675521960885</c:v>
                </c:pt>
                <c:pt idx="22">
                  <c:v>0.0306021355447107</c:v>
                </c:pt>
                <c:pt idx="23">
                  <c:v>0.0304920559204491</c:v>
                </c:pt>
                <c:pt idx="24">
                  <c:v>0.0303452830881004</c:v>
                </c:pt>
                <c:pt idx="25">
                  <c:v>0.0303819762961876</c:v>
                </c:pt>
                <c:pt idx="26">
                  <c:v>0.030271896671926</c:v>
                </c:pt>
                <c:pt idx="27">
                  <c:v>0.0301618170476645</c:v>
                </c:pt>
                <c:pt idx="28">
                  <c:v>0.0301618170476645</c:v>
                </c:pt>
                <c:pt idx="29">
                  <c:v>0.0300884306314901</c:v>
                </c:pt>
                <c:pt idx="30">
                  <c:v>0.0302352034638388</c:v>
                </c:pt>
                <c:pt idx="31">
                  <c:v>0.0301985102557517</c:v>
                </c:pt>
                <c:pt idx="32">
                  <c:v>0.0301251238395773</c:v>
                </c:pt>
                <c:pt idx="33">
                  <c:v>0.0301251238395773</c:v>
                </c:pt>
                <c:pt idx="34">
                  <c:v>0.0299783510072286</c:v>
                </c:pt>
                <c:pt idx="35">
                  <c:v>0.0299416577991414</c:v>
                </c:pt>
                <c:pt idx="36">
                  <c:v>0.0301251238395773</c:v>
                </c:pt>
                <c:pt idx="37">
                  <c:v>0.0300150442153157</c:v>
                </c:pt>
                <c:pt idx="38">
                  <c:v>0.0300517374234029</c:v>
                </c:pt>
                <c:pt idx="39">
                  <c:v>0.0300884306314901</c:v>
                </c:pt>
                <c:pt idx="40">
                  <c:v>0.0300150442153157</c:v>
                </c:pt>
                <c:pt idx="41">
                  <c:v>0.0299049645910542</c:v>
                </c:pt>
                <c:pt idx="42">
                  <c:v>0.0299416577991414</c:v>
                </c:pt>
                <c:pt idx="43">
                  <c:v>0.0299416577991414</c:v>
                </c:pt>
                <c:pt idx="44">
                  <c:v>0.0300884306314901</c:v>
                </c:pt>
                <c:pt idx="45">
                  <c:v>0.029868271382967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3318960"/>
        <c:axId val="-1057955536"/>
      </c:scatterChart>
      <c:valAx>
        <c:axId val="-1063318960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57955536"/>
        <c:crosses val="autoZero"/>
        <c:crossBetween val="midCat"/>
      </c:valAx>
      <c:valAx>
        <c:axId val="-105795553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6331896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3808948061067"/>
          <c:w val="0.852069775000903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2'!$Z$7:$Z$52</c:f>
              <c:numCache>
                <c:formatCode>0.000_ </c:formatCode>
                <c:ptCount val="46"/>
                <c:pt idx="0">
                  <c:v>1.0</c:v>
                </c:pt>
                <c:pt idx="1">
                  <c:v>0.983998555174282</c:v>
                </c:pt>
                <c:pt idx="2">
                  <c:v>0.980097525735958</c:v>
                </c:pt>
                <c:pt idx="3">
                  <c:v>0.97229546685931</c:v>
                </c:pt>
                <c:pt idx="4">
                  <c:v>0.957811089037385</c:v>
                </c:pt>
                <c:pt idx="5">
                  <c:v>0.935777496839444</c:v>
                </c:pt>
                <c:pt idx="6">
                  <c:v>0.911612786707603</c:v>
                </c:pt>
                <c:pt idx="7">
                  <c:v>0.883872132923966</c:v>
                </c:pt>
                <c:pt idx="8">
                  <c:v>0.848871229907892</c:v>
                </c:pt>
                <c:pt idx="9">
                  <c:v>0.808163265306122</c:v>
                </c:pt>
                <c:pt idx="10">
                  <c:v>0.76734693877551</c:v>
                </c:pt>
                <c:pt idx="11">
                  <c:v>0.719450966227199</c:v>
                </c:pt>
                <c:pt idx="12">
                  <c:v>0.672096803323099</c:v>
                </c:pt>
                <c:pt idx="13">
                  <c:v>0.622539281199205</c:v>
                </c:pt>
                <c:pt idx="14">
                  <c:v>0.571898139786888</c:v>
                </c:pt>
                <c:pt idx="15">
                  <c:v>0.519270363012462</c:v>
                </c:pt>
                <c:pt idx="16">
                  <c:v>0.472096803323099</c:v>
                </c:pt>
                <c:pt idx="17">
                  <c:v>0.423695141773524</c:v>
                </c:pt>
                <c:pt idx="18">
                  <c:v>0.378435976160376</c:v>
                </c:pt>
                <c:pt idx="19">
                  <c:v>0.335741376196496</c:v>
                </c:pt>
                <c:pt idx="20">
                  <c:v>0.29597254831136</c:v>
                </c:pt>
                <c:pt idx="21">
                  <c:v>0.261152248510023</c:v>
                </c:pt>
                <c:pt idx="22">
                  <c:v>0.228752031786166</c:v>
                </c:pt>
                <c:pt idx="23">
                  <c:v>0.199638793570526</c:v>
                </c:pt>
                <c:pt idx="24">
                  <c:v>0.173234603575944</c:v>
                </c:pt>
                <c:pt idx="25">
                  <c:v>0.150767563662633</c:v>
                </c:pt>
                <c:pt idx="26">
                  <c:v>0.131262416471013</c:v>
                </c:pt>
                <c:pt idx="27">
                  <c:v>0.114213472999819</c:v>
                </c:pt>
                <c:pt idx="28">
                  <c:v>0.099801336463789</c:v>
                </c:pt>
                <c:pt idx="29">
                  <c:v>0.0875564385046054</c:v>
                </c:pt>
                <c:pt idx="30">
                  <c:v>0.0769730901210042</c:v>
                </c:pt>
                <c:pt idx="31">
                  <c:v>0.06826801517067</c:v>
                </c:pt>
                <c:pt idx="32">
                  <c:v>0.0609716452952862</c:v>
                </c:pt>
                <c:pt idx="33">
                  <c:v>0.0549756185660105</c:v>
                </c:pt>
                <c:pt idx="34">
                  <c:v>0.0500270904822106</c:v>
                </c:pt>
                <c:pt idx="35">
                  <c:v>0.045837095900307</c:v>
                </c:pt>
                <c:pt idx="36">
                  <c:v>0.0426584793209319</c:v>
                </c:pt>
                <c:pt idx="37">
                  <c:v>0.0399133104569261</c:v>
                </c:pt>
                <c:pt idx="38">
                  <c:v>0.0377460718800795</c:v>
                </c:pt>
                <c:pt idx="39">
                  <c:v>0.0359039190897598</c:v>
                </c:pt>
                <c:pt idx="40">
                  <c:v>0.0345313346577569</c:v>
                </c:pt>
                <c:pt idx="41">
                  <c:v>0.0333754740834387</c:v>
                </c:pt>
                <c:pt idx="42">
                  <c:v>0.0325808199385949</c:v>
                </c:pt>
                <c:pt idx="43">
                  <c:v>0.0318945277225935</c:v>
                </c:pt>
                <c:pt idx="44">
                  <c:v>0.0313888387213292</c:v>
                </c:pt>
                <c:pt idx="45">
                  <c:v>0.0309915116489073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2'!$AA$7:$AA$52</c:f>
              <c:numCache>
                <c:formatCode>0.000_ </c:formatCode>
                <c:ptCount val="46"/>
                <c:pt idx="0">
                  <c:v>1.0</c:v>
                </c:pt>
                <c:pt idx="1">
                  <c:v>0.976712029692162</c:v>
                </c:pt>
                <c:pt idx="2">
                  <c:v>0.973764645950076</c:v>
                </c:pt>
                <c:pt idx="3">
                  <c:v>0.961574848992068</c:v>
                </c:pt>
                <c:pt idx="4">
                  <c:v>0.944836620333309</c:v>
                </c:pt>
                <c:pt idx="5">
                  <c:v>0.922312786551197</c:v>
                </c:pt>
                <c:pt idx="6">
                  <c:v>0.895677170511607</c:v>
                </c:pt>
                <c:pt idx="7">
                  <c:v>0.863328724255877</c:v>
                </c:pt>
                <c:pt idx="8">
                  <c:v>0.825886034495306</c:v>
                </c:pt>
                <c:pt idx="9">
                  <c:v>0.78294883924023</c:v>
                </c:pt>
                <c:pt idx="10">
                  <c:v>0.738701695655338</c:v>
                </c:pt>
                <c:pt idx="11">
                  <c:v>0.69259879193654</c:v>
                </c:pt>
                <c:pt idx="12">
                  <c:v>0.642493268321083</c:v>
                </c:pt>
                <c:pt idx="13">
                  <c:v>0.58962229823157</c:v>
                </c:pt>
                <c:pt idx="14">
                  <c:v>0.537697401935812</c:v>
                </c:pt>
                <c:pt idx="15">
                  <c:v>0.488428789753293</c:v>
                </c:pt>
                <c:pt idx="16">
                  <c:v>0.439414889746016</c:v>
                </c:pt>
                <c:pt idx="17">
                  <c:v>0.391638163161342</c:v>
                </c:pt>
                <c:pt idx="18">
                  <c:v>0.34720908230842</c:v>
                </c:pt>
                <c:pt idx="19">
                  <c:v>0.306527909176916</c:v>
                </c:pt>
                <c:pt idx="20">
                  <c:v>0.269667418674041</c:v>
                </c:pt>
                <c:pt idx="21">
                  <c:v>0.235790699366858</c:v>
                </c:pt>
                <c:pt idx="22">
                  <c:v>0.204788588894549</c:v>
                </c:pt>
                <c:pt idx="23">
                  <c:v>0.177825485772506</c:v>
                </c:pt>
                <c:pt idx="24">
                  <c:v>0.154683065279092</c:v>
                </c:pt>
                <c:pt idx="25">
                  <c:v>0.134014991630886</c:v>
                </c:pt>
                <c:pt idx="26">
                  <c:v>0.116185139363947</c:v>
                </c:pt>
                <c:pt idx="27">
                  <c:v>0.101666545375155</c:v>
                </c:pt>
                <c:pt idx="28">
                  <c:v>0.0884578997161778</c:v>
                </c:pt>
                <c:pt idx="29">
                  <c:v>0.0777599883560148</c:v>
                </c:pt>
                <c:pt idx="30">
                  <c:v>0.0688450622225456</c:v>
                </c:pt>
                <c:pt idx="31">
                  <c:v>0.0613492467797103</c:v>
                </c:pt>
                <c:pt idx="32">
                  <c:v>0.0550178298522669</c:v>
                </c:pt>
                <c:pt idx="33">
                  <c:v>0.0501055236154574</c:v>
                </c:pt>
                <c:pt idx="34">
                  <c:v>0.0461392911724037</c:v>
                </c:pt>
                <c:pt idx="35">
                  <c:v>0.0424641583581981</c:v>
                </c:pt>
                <c:pt idx="36">
                  <c:v>0.0399170366057783</c:v>
                </c:pt>
                <c:pt idx="37">
                  <c:v>0.0377337893894185</c:v>
                </c:pt>
                <c:pt idx="38">
                  <c:v>0.0358780292555127</c:v>
                </c:pt>
                <c:pt idx="39">
                  <c:v>0.0346408558329088</c:v>
                </c:pt>
                <c:pt idx="40">
                  <c:v>0.0337311694927589</c:v>
                </c:pt>
                <c:pt idx="41">
                  <c:v>0.032785095699003</c:v>
                </c:pt>
                <c:pt idx="42">
                  <c:v>0.032093734080489</c:v>
                </c:pt>
                <c:pt idx="43">
                  <c:v>0.0314751473691871</c:v>
                </c:pt>
                <c:pt idx="44">
                  <c:v>0.0311840477403391</c:v>
                </c:pt>
                <c:pt idx="45">
                  <c:v>0.0309293355650971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2'!$AB$7:$AB$52</c:f>
              <c:numCache>
                <c:formatCode>0.000_ </c:formatCode>
                <c:ptCount val="46"/>
                <c:pt idx="0">
                  <c:v>1.0</c:v>
                </c:pt>
                <c:pt idx="1">
                  <c:v>0.974810263823636</c:v>
                </c:pt>
                <c:pt idx="2">
                  <c:v>0.959016985905313</c:v>
                </c:pt>
                <c:pt idx="3">
                  <c:v>0.930502349114565</c:v>
                </c:pt>
                <c:pt idx="4">
                  <c:v>0.888651969642212</c:v>
                </c:pt>
                <c:pt idx="5">
                  <c:v>0.841886519696422</c:v>
                </c:pt>
                <c:pt idx="6">
                  <c:v>0.781387784604264</c:v>
                </c:pt>
                <c:pt idx="7">
                  <c:v>0.712143115287315</c:v>
                </c:pt>
                <c:pt idx="8">
                  <c:v>0.637549692808095</c:v>
                </c:pt>
                <c:pt idx="9">
                  <c:v>0.562631008312252</c:v>
                </c:pt>
                <c:pt idx="10">
                  <c:v>0.486049873509216</c:v>
                </c:pt>
                <c:pt idx="11">
                  <c:v>0.413408023129743</c:v>
                </c:pt>
                <c:pt idx="12">
                  <c:v>0.3455728225515</c:v>
                </c:pt>
                <c:pt idx="13">
                  <c:v>0.283230936031803</c:v>
                </c:pt>
                <c:pt idx="14">
                  <c:v>0.231044452475605</c:v>
                </c:pt>
                <c:pt idx="15">
                  <c:v>0.185146367907481</c:v>
                </c:pt>
                <c:pt idx="16">
                  <c:v>0.147741235995663</c:v>
                </c:pt>
                <c:pt idx="17">
                  <c:v>0.117383447777376</c:v>
                </c:pt>
                <c:pt idx="18">
                  <c:v>0.0940007228044814</c:v>
                </c:pt>
                <c:pt idx="19">
                  <c:v>0.0762197325623419</c:v>
                </c:pt>
                <c:pt idx="20">
                  <c:v>0.0623780267437658</c:v>
                </c:pt>
                <c:pt idx="21">
                  <c:v>0.0524394651246838</c:v>
                </c:pt>
                <c:pt idx="22">
                  <c:v>0.0450668594145284</c:v>
                </c:pt>
                <c:pt idx="23">
                  <c:v>0.0398265269244669</c:v>
                </c:pt>
                <c:pt idx="24">
                  <c:v>0.0363932056378749</c:v>
                </c:pt>
                <c:pt idx="25">
                  <c:v>0.034080231297434</c:v>
                </c:pt>
                <c:pt idx="26">
                  <c:v>0.0325262016624503</c:v>
                </c:pt>
                <c:pt idx="27">
                  <c:v>0.0312612938200217</c:v>
                </c:pt>
                <c:pt idx="28">
                  <c:v>0.0307191904589808</c:v>
                </c:pt>
                <c:pt idx="29">
                  <c:v>0.0301048066498012</c:v>
                </c:pt>
                <c:pt idx="30">
                  <c:v>0.0299241055294543</c:v>
                </c:pt>
                <c:pt idx="31">
                  <c:v>0.0295988435128298</c:v>
                </c:pt>
                <c:pt idx="32">
                  <c:v>0.0296349837368992</c:v>
                </c:pt>
                <c:pt idx="33">
                  <c:v>0.0296349837368992</c:v>
                </c:pt>
                <c:pt idx="34">
                  <c:v>0.0295627032887604</c:v>
                </c:pt>
                <c:pt idx="35">
                  <c:v>0.0293097217202747</c:v>
                </c:pt>
                <c:pt idx="36">
                  <c:v>0.0291651608239971</c:v>
                </c:pt>
                <c:pt idx="37">
                  <c:v>0.029345861944344</c:v>
                </c:pt>
                <c:pt idx="38">
                  <c:v>0.0292735814962053</c:v>
                </c:pt>
                <c:pt idx="39">
                  <c:v>0.0292013010480665</c:v>
                </c:pt>
                <c:pt idx="40">
                  <c:v>0.0290928803758583</c:v>
                </c:pt>
                <c:pt idx="41">
                  <c:v>0.0291651608239971</c:v>
                </c:pt>
                <c:pt idx="42">
                  <c:v>0.0292735814962053</c:v>
                </c:pt>
                <c:pt idx="43">
                  <c:v>0.0290928803758583</c:v>
                </c:pt>
                <c:pt idx="44">
                  <c:v>0.0290567401517889</c:v>
                </c:pt>
                <c:pt idx="45">
                  <c:v>0.0292374412721359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2'!$AC$7:$AC$52</c:f>
              <c:numCache>
                <c:formatCode>0.000_ </c:formatCode>
                <c:ptCount val="46"/>
                <c:pt idx="0">
                  <c:v>1.0</c:v>
                </c:pt>
                <c:pt idx="1">
                  <c:v>0.964106271462136</c:v>
                </c:pt>
                <c:pt idx="2">
                  <c:v>0.944659316826315</c:v>
                </c:pt>
                <c:pt idx="3">
                  <c:v>0.916681727814929</c:v>
                </c:pt>
                <c:pt idx="4">
                  <c:v>0.874859931321164</c:v>
                </c:pt>
                <c:pt idx="5">
                  <c:v>0.819266220856678</c:v>
                </c:pt>
                <c:pt idx="6">
                  <c:v>0.756623893005603</c:v>
                </c:pt>
                <c:pt idx="7">
                  <c:v>0.686354599674679</c:v>
                </c:pt>
                <c:pt idx="8">
                  <c:v>0.611747695644316</c:v>
                </c:pt>
                <c:pt idx="9">
                  <c:v>0.533887583589373</c:v>
                </c:pt>
                <c:pt idx="10">
                  <c:v>0.458123983372492</c:v>
                </c:pt>
                <c:pt idx="11">
                  <c:v>0.385288270377734</c:v>
                </c:pt>
                <c:pt idx="12">
                  <c:v>0.319826495572022</c:v>
                </c:pt>
                <c:pt idx="13">
                  <c:v>0.261449484908729</c:v>
                </c:pt>
                <c:pt idx="14">
                  <c:v>0.210446412434484</c:v>
                </c:pt>
                <c:pt idx="15">
                  <c:v>0.167937827579975</c:v>
                </c:pt>
                <c:pt idx="16">
                  <c:v>0.133020061449485</c:v>
                </c:pt>
                <c:pt idx="17">
                  <c:v>0.105801554310501</c:v>
                </c:pt>
                <c:pt idx="18">
                  <c:v>0.0843665281041026</c:v>
                </c:pt>
                <c:pt idx="19">
                  <c:v>0.0684258087836617</c:v>
                </c:pt>
                <c:pt idx="20">
                  <c:v>0.0567142598951744</c:v>
                </c:pt>
                <c:pt idx="21">
                  <c:v>0.0483282125429243</c:v>
                </c:pt>
                <c:pt idx="22">
                  <c:v>0.0421471172962227</c:v>
                </c:pt>
                <c:pt idx="23">
                  <c:v>0.0378095065967829</c:v>
                </c:pt>
                <c:pt idx="24">
                  <c:v>0.0350262063979758</c:v>
                </c:pt>
                <c:pt idx="25">
                  <c:v>0.0331465750948852</c:v>
                </c:pt>
                <c:pt idx="26">
                  <c:v>0.0320260256641966</c:v>
                </c:pt>
                <c:pt idx="27">
                  <c:v>0.031013916500994</c:v>
                </c:pt>
                <c:pt idx="28">
                  <c:v>0.0304355684077354</c:v>
                </c:pt>
                <c:pt idx="29">
                  <c:v>0.0301825411169347</c:v>
                </c:pt>
                <c:pt idx="30">
                  <c:v>0.0300741008494488</c:v>
                </c:pt>
                <c:pt idx="31">
                  <c:v>0.0300741008494488</c:v>
                </c:pt>
                <c:pt idx="32">
                  <c:v>0.0298572203144768</c:v>
                </c:pt>
                <c:pt idx="33">
                  <c:v>0.0296403397795048</c:v>
                </c:pt>
                <c:pt idx="34">
                  <c:v>0.0297126332911621</c:v>
                </c:pt>
                <c:pt idx="35">
                  <c:v>0.0296764865353334</c:v>
                </c:pt>
                <c:pt idx="36">
                  <c:v>0.0296041930236761</c:v>
                </c:pt>
                <c:pt idx="37">
                  <c:v>0.0295680462678475</c:v>
                </c:pt>
                <c:pt idx="38">
                  <c:v>0.0296041930236761</c:v>
                </c:pt>
                <c:pt idx="39">
                  <c:v>0.0294957527561901</c:v>
                </c:pt>
                <c:pt idx="40">
                  <c:v>0.0294957527561901</c:v>
                </c:pt>
                <c:pt idx="41">
                  <c:v>0.0294957527561901</c:v>
                </c:pt>
                <c:pt idx="42">
                  <c:v>0.0294957527561901</c:v>
                </c:pt>
                <c:pt idx="43">
                  <c:v>0.0293511657328755</c:v>
                </c:pt>
                <c:pt idx="44">
                  <c:v>0.0294596060003615</c:v>
                </c:pt>
                <c:pt idx="45">
                  <c:v>0.0294234592445328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7955056"/>
        <c:axId val="-1063309808"/>
      </c:scatterChart>
      <c:valAx>
        <c:axId val="-104795505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63309808"/>
        <c:crosses val="autoZero"/>
        <c:crossBetween val="midCat"/>
      </c:valAx>
      <c:valAx>
        <c:axId val="-1063309808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479550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6"/>
          <c:y val="0.12264122696504"/>
          <c:w val="0.857956330642001"/>
          <c:h val="0.76414918339755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2'!$AD$7:$AD$52</c:f>
              <c:numCache>
                <c:formatCode>0.000_ </c:formatCode>
                <c:ptCount val="46"/>
                <c:pt idx="0">
                  <c:v>1.0</c:v>
                </c:pt>
                <c:pt idx="1">
                  <c:v>0.981017436634909</c:v>
                </c:pt>
                <c:pt idx="2">
                  <c:v>0.984109293546647</c:v>
                </c:pt>
                <c:pt idx="3">
                  <c:v>0.985583318353406</c:v>
                </c:pt>
                <c:pt idx="4">
                  <c:v>0.984756426388639</c:v>
                </c:pt>
                <c:pt idx="5">
                  <c:v>0.982419557792558</c:v>
                </c:pt>
                <c:pt idx="6">
                  <c:v>0.978500808916052</c:v>
                </c:pt>
                <c:pt idx="7">
                  <c:v>0.972784468811792</c:v>
                </c:pt>
                <c:pt idx="8">
                  <c:v>0.956534244112889</c:v>
                </c:pt>
                <c:pt idx="9">
                  <c:v>0.928743483731799</c:v>
                </c:pt>
                <c:pt idx="10">
                  <c:v>0.887434837317994</c:v>
                </c:pt>
                <c:pt idx="11">
                  <c:v>0.834693510695668</c:v>
                </c:pt>
                <c:pt idx="12">
                  <c:v>0.76253819881359</c:v>
                </c:pt>
                <c:pt idx="13">
                  <c:v>0.679849002336869</c:v>
                </c:pt>
                <c:pt idx="14">
                  <c:v>0.593205105159087</c:v>
                </c:pt>
                <c:pt idx="15">
                  <c:v>0.502534603631134</c:v>
                </c:pt>
                <c:pt idx="16">
                  <c:v>0.418371382347654</c:v>
                </c:pt>
                <c:pt idx="17">
                  <c:v>0.338666187309006</c:v>
                </c:pt>
                <c:pt idx="18">
                  <c:v>0.268056803882797</c:v>
                </c:pt>
                <c:pt idx="19">
                  <c:v>0.207873449577566</c:v>
                </c:pt>
                <c:pt idx="20">
                  <c:v>0.158619449937084</c:v>
                </c:pt>
                <c:pt idx="21">
                  <c:v>0.119827431242136</c:v>
                </c:pt>
                <c:pt idx="22">
                  <c:v>0.0909581161243933</c:v>
                </c:pt>
                <c:pt idx="23">
                  <c:v>0.0695667805141111</c:v>
                </c:pt>
                <c:pt idx="24">
                  <c:v>0.0547905806219666</c:v>
                </c:pt>
                <c:pt idx="25">
                  <c:v>0.0451914434657559</c:v>
                </c:pt>
                <c:pt idx="26">
                  <c:v>0.0387201150458386</c:v>
                </c:pt>
                <c:pt idx="27">
                  <c:v>0.0348373179938882</c:v>
                </c:pt>
                <c:pt idx="28">
                  <c:v>0.0325004493978069</c:v>
                </c:pt>
                <c:pt idx="29">
                  <c:v>0.0311342800647133</c:v>
                </c:pt>
                <c:pt idx="30">
                  <c:v>0.0304511953981665</c:v>
                </c:pt>
                <c:pt idx="31">
                  <c:v>0.0301276289771706</c:v>
                </c:pt>
                <c:pt idx="32">
                  <c:v>0.0297321589070645</c:v>
                </c:pt>
                <c:pt idx="33">
                  <c:v>0.0294804961351789</c:v>
                </c:pt>
                <c:pt idx="34">
                  <c:v>0.029552399784289</c:v>
                </c:pt>
                <c:pt idx="35">
                  <c:v>0.0294445443106238</c:v>
                </c:pt>
                <c:pt idx="36">
                  <c:v>0.0293007370124034</c:v>
                </c:pt>
                <c:pt idx="37">
                  <c:v>0.0293726406615136</c:v>
                </c:pt>
                <c:pt idx="38">
                  <c:v>0.0294085924860687</c:v>
                </c:pt>
                <c:pt idx="39">
                  <c:v>0.0294085924860687</c:v>
                </c:pt>
                <c:pt idx="40">
                  <c:v>0.0293007370124034</c:v>
                </c:pt>
                <c:pt idx="41">
                  <c:v>0.0294445443106238</c:v>
                </c:pt>
                <c:pt idx="42">
                  <c:v>0.0293726406615136</c:v>
                </c:pt>
                <c:pt idx="43">
                  <c:v>0.0293007370124034</c:v>
                </c:pt>
                <c:pt idx="44">
                  <c:v>0.0293007370124034</c:v>
                </c:pt>
                <c:pt idx="45">
                  <c:v>0.0293366888369585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2'!$AE$7:$AE$52</c:f>
              <c:numCache>
                <c:formatCode>0.000_ </c:formatCode>
                <c:ptCount val="46"/>
                <c:pt idx="0">
                  <c:v>1.0</c:v>
                </c:pt>
                <c:pt idx="1">
                  <c:v>0.983489028894199</c:v>
                </c:pt>
                <c:pt idx="2">
                  <c:v>0.984720110073141</c:v>
                </c:pt>
                <c:pt idx="3">
                  <c:v>0.983633861974075</c:v>
                </c:pt>
                <c:pt idx="4">
                  <c:v>0.981606198855819</c:v>
                </c:pt>
                <c:pt idx="5">
                  <c:v>0.982728655224853</c:v>
                </c:pt>
                <c:pt idx="6">
                  <c:v>0.978419871098559</c:v>
                </c:pt>
                <c:pt idx="7">
                  <c:v>0.968462596857122</c:v>
                </c:pt>
                <c:pt idx="8">
                  <c:v>0.949018755883844</c:v>
                </c:pt>
                <c:pt idx="9">
                  <c:v>0.914765732493301</c:v>
                </c:pt>
                <c:pt idx="10">
                  <c:v>0.86936056195235</c:v>
                </c:pt>
                <c:pt idx="11">
                  <c:v>0.805271924107466</c:v>
                </c:pt>
                <c:pt idx="12">
                  <c:v>0.727641393294228</c:v>
                </c:pt>
                <c:pt idx="13">
                  <c:v>0.642153667897748</c:v>
                </c:pt>
                <c:pt idx="14">
                  <c:v>0.552429574914911</c:v>
                </c:pt>
                <c:pt idx="15">
                  <c:v>0.46375552176117</c:v>
                </c:pt>
                <c:pt idx="16">
                  <c:v>0.379354044463755</c:v>
                </c:pt>
                <c:pt idx="17">
                  <c:v>0.303425302339054</c:v>
                </c:pt>
                <c:pt idx="18">
                  <c:v>0.235752045767253</c:v>
                </c:pt>
                <c:pt idx="19">
                  <c:v>0.181475849083931</c:v>
                </c:pt>
                <c:pt idx="20">
                  <c:v>0.136975885292201</c:v>
                </c:pt>
                <c:pt idx="21">
                  <c:v>0.102940111521471</c:v>
                </c:pt>
                <c:pt idx="22">
                  <c:v>0.0780288217828952</c:v>
                </c:pt>
                <c:pt idx="23">
                  <c:v>0.0604678108479977</c:v>
                </c:pt>
                <c:pt idx="24">
                  <c:v>0.0487725396480556</c:v>
                </c:pt>
                <c:pt idx="25">
                  <c:v>0.0409515533347817</c:v>
                </c:pt>
                <c:pt idx="26">
                  <c:v>0.0360272286190166</c:v>
                </c:pt>
                <c:pt idx="27">
                  <c:v>0.0330219422116011</c:v>
                </c:pt>
                <c:pt idx="28">
                  <c:v>0.0314287783329712</c:v>
                </c:pt>
                <c:pt idx="29">
                  <c:v>0.0304149467738431</c:v>
                </c:pt>
                <c:pt idx="30">
                  <c:v>0.0299080309942791</c:v>
                </c:pt>
                <c:pt idx="31">
                  <c:v>0.0296907813744659</c:v>
                </c:pt>
                <c:pt idx="32">
                  <c:v>0.0292924904048085</c:v>
                </c:pt>
                <c:pt idx="33">
                  <c:v>0.0293286986747773</c:v>
                </c:pt>
                <c:pt idx="34">
                  <c:v>0.0293286986747773</c:v>
                </c:pt>
                <c:pt idx="35">
                  <c:v>0.0290390325150264</c:v>
                </c:pt>
                <c:pt idx="36">
                  <c:v>0.0291838655949019</c:v>
                </c:pt>
                <c:pt idx="37">
                  <c:v>0.029147657324933</c:v>
                </c:pt>
                <c:pt idx="38">
                  <c:v>0.0290752407849953</c:v>
                </c:pt>
                <c:pt idx="39">
                  <c:v>0.0291838655949019</c:v>
                </c:pt>
                <c:pt idx="40">
                  <c:v>0.029147657324933</c:v>
                </c:pt>
                <c:pt idx="41">
                  <c:v>0.0289666159750887</c:v>
                </c:pt>
                <c:pt idx="42">
                  <c:v>0.0290390325150264</c:v>
                </c:pt>
                <c:pt idx="43">
                  <c:v>0.0289666159750887</c:v>
                </c:pt>
                <c:pt idx="44">
                  <c:v>0.0290028242450576</c:v>
                </c:pt>
                <c:pt idx="45">
                  <c:v>0.0290752407849953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2'!$AF$7:$AF$52</c:f>
              <c:numCache>
                <c:formatCode>0.000_ </c:formatCode>
                <c:ptCount val="46"/>
                <c:pt idx="0">
                  <c:v>1.0</c:v>
                </c:pt>
                <c:pt idx="1">
                  <c:v>0.987401007919366</c:v>
                </c:pt>
                <c:pt idx="2">
                  <c:v>0.988804895608351</c:v>
                </c:pt>
                <c:pt idx="3">
                  <c:v>0.988372930165587</c:v>
                </c:pt>
                <c:pt idx="4">
                  <c:v>0.979373650107991</c:v>
                </c:pt>
                <c:pt idx="5">
                  <c:v>0.954571634269258</c:v>
                </c:pt>
                <c:pt idx="6">
                  <c:v>0.910547156227502</c:v>
                </c:pt>
                <c:pt idx="7">
                  <c:v>0.836069114470842</c:v>
                </c:pt>
                <c:pt idx="8">
                  <c:v>0.737293016558675</c:v>
                </c:pt>
                <c:pt idx="9">
                  <c:v>0.622462203023758</c:v>
                </c:pt>
                <c:pt idx="10">
                  <c:v>0.505723542116631</c:v>
                </c:pt>
                <c:pt idx="11">
                  <c:v>0.393196544276458</c:v>
                </c:pt>
                <c:pt idx="12">
                  <c:v>0.292080633549316</c:v>
                </c:pt>
                <c:pt idx="13">
                  <c:v>0.208711303095752</c:v>
                </c:pt>
                <c:pt idx="14">
                  <c:v>0.144960403167747</c:v>
                </c:pt>
                <c:pt idx="15">
                  <c:v>0.0990280777537797</c:v>
                </c:pt>
                <c:pt idx="16">
                  <c:v>0.0689344852411807</c:v>
                </c:pt>
                <c:pt idx="17">
                  <c:v>0.050287976961843</c:v>
                </c:pt>
                <c:pt idx="18">
                  <c:v>0.0398488120950324</c:v>
                </c:pt>
                <c:pt idx="19">
                  <c:v>0.0344492440604752</c:v>
                </c:pt>
                <c:pt idx="20">
                  <c:v>0.0317134629229662</c:v>
                </c:pt>
                <c:pt idx="21">
                  <c:v>0.0305615550755939</c:v>
                </c:pt>
                <c:pt idx="22">
                  <c:v>0.0299136069114471</c:v>
                </c:pt>
                <c:pt idx="23">
                  <c:v>0.0294096472282217</c:v>
                </c:pt>
                <c:pt idx="24">
                  <c:v>0.0295896328293736</c:v>
                </c:pt>
                <c:pt idx="25">
                  <c:v>0.0293736501079914</c:v>
                </c:pt>
                <c:pt idx="26">
                  <c:v>0.0293016558675306</c:v>
                </c:pt>
                <c:pt idx="27">
                  <c:v>0.0291576673866091</c:v>
                </c:pt>
                <c:pt idx="28">
                  <c:v>0.0292656587473002</c:v>
                </c:pt>
                <c:pt idx="29">
                  <c:v>0.0292656587473002</c:v>
                </c:pt>
                <c:pt idx="30">
                  <c:v>0.0290136789056875</c:v>
                </c:pt>
                <c:pt idx="31">
                  <c:v>0.0292656587473002</c:v>
                </c:pt>
                <c:pt idx="32">
                  <c:v>0.0291216702663787</c:v>
                </c:pt>
                <c:pt idx="33">
                  <c:v>0.0289776817854572</c:v>
                </c:pt>
                <c:pt idx="34">
                  <c:v>0.0289776817854572</c:v>
                </c:pt>
                <c:pt idx="35">
                  <c:v>0.0291576673866091</c:v>
                </c:pt>
                <c:pt idx="36">
                  <c:v>0.0290136789056875</c:v>
                </c:pt>
                <c:pt idx="37">
                  <c:v>0.028869690424766</c:v>
                </c:pt>
                <c:pt idx="38">
                  <c:v>0.0290136789056875</c:v>
                </c:pt>
                <c:pt idx="39">
                  <c:v>0.0289056875449964</c:v>
                </c:pt>
                <c:pt idx="40">
                  <c:v>0.0290496760259179</c:v>
                </c:pt>
                <c:pt idx="41">
                  <c:v>0.0288336933045356</c:v>
                </c:pt>
                <c:pt idx="42">
                  <c:v>0.0287616990640749</c:v>
                </c:pt>
                <c:pt idx="43">
                  <c:v>0.0286897048236141</c:v>
                </c:pt>
                <c:pt idx="44">
                  <c:v>0.0288336933045356</c:v>
                </c:pt>
                <c:pt idx="45">
                  <c:v>0.0287616990640749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2'!$AG$7:$AG$52</c:f>
              <c:numCache>
                <c:formatCode>0.000_ </c:formatCode>
                <c:ptCount val="46"/>
                <c:pt idx="0">
                  <c:v>1.0</c:v>
                </c:pt>
                <c:pt idx="1">
                  <c:v>0.97896451846488</c:v>
                </c:pt>
                <c:pt idx="2">
                  <c:v>0.983309196234613</c:v>
                </c:pt>
                <c:pt idx="3">
                  <c:v>0.977914554670529</c:v>
                </c:pt>
                <c:pt idx="4">
                  <c:v>0.970564808110065</c:v>
                </c:pt>
                <c:pt idx="5">
                  <c:v>0.944460535843592</c:v>
                </c:pt>
                <c:pt idx="6">
                  <c:v>0.894315713251267</c:v>
                </c:pt>
                <c:pt idx="7">
                  <c:v>0.812925416364953</c:v>
                </c:pt>
                <c:pt idx="8">
                  <c:v>0.712237509051412</c:v>
                </c:pt>
                <c:pt idx="9">
                  <c:v>0.595582910934106</c:v>
                </c:pt>
                <c:pt idx="10">
                  <c:v>0.476719768283852</c:v>
                </c:pt>
                <c:pt idx="11">
                  <c:v>0.367197682838523</c:v>
                </c:pt>
                <c:pt idx="12">
                  <c:v>0.269876900796524</c:v>
                </c:pt>
                <c:pt idx="13">
                  <c:v>0.192070963070239</c:v>
                </c:pt>
                <c:pt idx="14">
                  <c:v>0.131860970311369</c:v>
                </c:pt>
                <c:pt idx="15">
                  <c:v>0.0904417089065894</c:v>
                </c:pt>
                <c:pt idx="16">
                  <c:v>0.0629978276611151</c:v>
                </c:pt>
                <c:pt idx="17">
                  <c:v>0.0471759594496741</c:v>
                </c:pt>
                <c:pt idx="18">
                  <c:v>0.0385228095582911</c:v>
                </c:pt>
                <c:pt idx="19">
                  <c:v>0.0338522809558291</c:v>
                </c:pt>
                <c:pt idx="20">
                  <c:v>0.0317161477190442</c:v>
                </c:pt>
                <c:pt idx="21">
                  <c:v>0.0307748008689355</c:v>
                </c:pt>
                <c:pt idx="22">
                  <c:v>0.0301955104996379</c:v>
                </c:pt>
                <c:pt idx="23">
                  <c:v>0.0300506879073135</c:v>
                </c:pt>
                <c:pt idx="24">
                  <c:v>0.0298334540188269</c:v>
                </c:pt>
                <c:pt idx="25">
                  <c:v>0.0296524257784214</c:v>
                </c:pt>
                <c:pt idx="26">
                  <c:v>0.0297610427226647</c:v>
                </c:pt>
                <c:pt idx="27">
                  <c:v>0.029869659666908</c:v>
                </c:pt>
                <c:pt idx="28">
                  <c:v>0.0296162201303403</c:v>
                </c:pt>
                <c:pt idx="29">
                  <c:v>0.0296886314265025</c:v>
                </c:pt>
                <c:pt idx="30">
                  <c:v>0.0294351918899348</c:v>
                </c:pt>
                <c:pt idx="31">
                  <c:v>0.0295800144822592</c:v>
                </c:pt>
                <c:pt idx="32">
                  <c:v>0.0296524257784214</c:v>
                </c:pt>
                <c:pt idx="33">
                  <c:v>0.0296162201303403</c:v>
                </c:pt>
                <c:pt idx="34">
                  <c:v>0.0294351918899348</c:v>
                </c:pt>
                <c:pt idx="35">
                  <c:v>0.0294351918899348</c:v>
                </c:pt>
                <c:pt idx="36">
                  <c:v>0.0295438088341781</c:v>
                </c:pt>
                <c:pt idx="37">
                  <c:v>0.0295438088341781</c:v>
                </c:pt>
                <c:pt idx="38">
                  <c:v>0.0295438088341781</c:v>
                </c:pt>
                <c:pt idx="39">
                  <c:v>0.0292179580014482</c:v>
                </c:pt>
                <c:pt idx="40">
                  <c:v>0.0295800144822592</c:v>
                </c:pt>
                <c:pt idx="41">
                  <c:v>0.0293265749456915</c:v>
                </c:pt>
                <c:pt idx="42">
                  <c:v>0.0293627805937726</c:v>
                </c:pt>
                <c:pt idx="43">
                  <c:v>0.0292903692976104</c:v>
                </c:pt>
                <c:pt idx="44">
                  <c:v>0.0293989862418537</c:v>
                </c:pt>
                <c:pt idx="45">
                  <c:v>0.0294351918899348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7389440"/>
        <c:axId val="-1063394672"/>
      </c:scatterChart>
      <c:valAx>
        <c:axId val="-1057389440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63394672"/>
        <c:crosses val="autoZero"/>
        <c:crossBetween val="midCat"/>
      </c:valAx>
      <c:valAx>
        <c:axId val="-1063394672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5738944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41504057860536"/>
          <c:y val="0.132899042268673"/>
          <c:w val="0.852069775000903"/>
          <c:h val="0.766355140186916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2'!$AH$7:$AH$52</c:f>
              <c:numCache>
                <c:formatCode>0.000_ </c:formatCode>
                <c:ptCount val="46"/>
                <c:pt idx="0">
                  <c:v>1.0</c:v>
                </c:pt>
                <c:pt idx="1">
                  <c:v>0.887942332896461</c:v>
                </c:pt>
                <c:pt idx="2">
                  <c:v>0.769440803844473</c:v>
                </c:pt>
                <c:pt idx="3">
                  <c:v>0.614860929081112</c:v>
                </c:pt>
                <c:pt idx="4">
                  <c:v>0.454747342362021</c:v>
                </c:pt>
                <c:pt idx="5">
                  <c:v>0.311963011504296</c:v>
                </c:pt>
                <c:pt idx="6">
                  <c:v>0.198012232415902</c:v>
                </c:pt>
                <c:pt idx="7">
                  <c:v>0.117409349060725</c:v>
                </c:pt>
                <c:pt idx="8">
                  <c:v>0.0696082714431338</c:v>
                </c:pt>
                <c:pt idx="9">
                  <c:v>0.045944371632445</c:v>
                </c:pt>
                <c:pt idx="10">
                  <c:v>0.0363695937090432</c:v>
                </c:pt>
                <c:pt idx="11">
                  <c:v>0.0326197757390418</c:v>
                </c:pt>
                <c:pt idx="12">
                  <c:v>0.031272753749818</c:v>
                </c:pt>
                <c:pt idx="13">
                  <c:v>0.0307266637541867</c:v>
                </c:pt>
                <c:pt idx="14">
                  <c:v>0.0302897917576817</c:v>
                </c:pt>
                <c:pt idx="15">
                  <c:v>0.0301805737585554</c:v>
                </c:pt>
                <c:pt idx="16">
                  <c:v>0.0299985437600116</c:v>
                </c:pt>
                <c:pt idx="17">
                  <c:v>0.0298529197611766</c:v>
                </c:pt>
                <c:pt idx="18">
                  <c:v>0.0297437017620504</c:v>
                </c:pt>
                <c:pt idx="19">
                  <c:v>0.0297072957623416</c:v>
                </c:pt>
                <c:pt idx="20">
                  <c:v>0.0297072957623416</c:v>
                </c:pt>
                <c:pt idx="21">
                  <c:v>0.0298165137614679</c:v>
                </c:pt>
                <c:pt idx="22">
                  <c:v>0.0296344837629241</c:v>
                </c:pt>
                <c:pt idx="23">
                  <c:v>0.0294160477646716</c:v>
                </c:pt>
                <c:pt idx="24">
                  <c:v>0.0291612057667103</c:v>
                </c:pt>
                <c:pt idx="25">
                  <c:v>0.0292704237658366</c:v>
                </c:pt>
                <c:pt idx="26">
                  <c:v>0.0293432357652541</c:v>
                </c:pt>
                <c:pt idx="27">
                  <c:v>0.0293432357652541</c:v>
                </c:pt>
                <c:pt idx="28">
                  <c:v>0.0293068297655454</c:v>
                </c:pt>
                <c:pt idx="29">
                  <c:v>0.0291247997670016</c:v>
                </c:pt>
                <c:pt idx="30">
                  <c:v>0.0291976117664191</c:v>
                </c:pt>
                <c:pt idx="31">
                  <c:v>0.0292340177661278</c:v>
                </c:pt>
                <c:pt idx="32">
                  <c:v>0.0292704237658366</c:v>
                </c:pt>
                <c:pt idx="33">
                  <c:v>0.0291247997670016</c:v>
                </c:pt>
                <c:pt idx="34">
                  <c:v>0.0293796417649629</c:v>
                </c:pt>
                <c:pt idx="35">
                  <c:v>0.0291612057667103</c:v>
                </c:pt>
                <c:pt idx="36">
                  <c:v>0.0291976117664191</c:v>
                </c:pt>
                <c:pt idx="37">
                  <c:v>0.0289427697684578</c:v>
                </c:pt>
                <c:pt idx="38">
                  <c:v>0.0292340177661278</c:v>
                </c:pt>
                <c:pt idx="39">
                  <c:v>0.0291612057667103</c:v>
                </c:pt>
                <c:pt idx="40">
                  <c:v>0.0289427697684578</c:v>
                </c:pt>
                <c:pt idx="41">
                  <c:v>0.0290883937672928</c:v>
                </c:pt>
                <c:pt idx="42">
                  <c:v>0.0289791757681666</c:v>
                </c:pt>
                <c:pt idx="43">
                  <c:v>0.0290519877675841</c:v>
                </c:pt>
                <c:pt idx="44">
                  <c:v>0.0290155817678753</c:v>
                </c:pt>
                <c:pt idx="45">
                  <c:v>0.0290883937672928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2'!$AI$7:$AI$52</c:f>
              <c:numCache>
                <c:formatCode>0.000_ </c:formatCode>
                <c:ptCount val="46"/>
                <c:pt idx="0">
                  <c:v>1.0</c:v>
                </c:pt>
                <c:pt idx="1">
                  <c:v>0.850073143754237</c:v>
                </c:pt>
                <c:pt idx="2">
                  <c:v>0.718521425768009</c:v>
                </c:pt>
                <c:pt idx="3">
                  <c:v>0.562350590502016</c:v>
                </c:pt>
                <c:pt idx="4">
                  <c:v>0.408641666963999</c:v>
                </c:pt>
                <c:pt idx="5">
                  <c:v>0.274699397010026</c:v>
                </c:pt>
                <c:pt idx="6">
                  <c:v>0.170514147072466</c:v>
                </c:pt>
                <c:pt idx="7">
                  <c:v>0.100403182645306</c:v>
                </c:pt>
                <c:pt idx="8">
                  <c:v>0.0607985157169872</c:v>
                </c:pt>
                <c:pt idx="9">
                  <c:v>0.0419238591358333</c:v>
                </c:pt>
                <c:pt idx="10">
                  <c:v>0.0345381239519035</c:v>
                </c:pt>
                <c:pt idx="11">
                  <c:v>0.0315766939023085</c:v>
                </c:pt>
                <c:pt idx="12">
                  <c:v>0.0305776572590716</c:v>
                </c:pt>
                <c:pt idx="13">
                  <c:v>0.0301494986976844</c:v>
                </c:pt>
                <c:pt idx="14">
                  <c:v>0.0299710992971064</c:v>
                </c:pt>
                <c:pt idx="15">
                  <c:v>0.0297570200164127</c:v>
                </c:pt>
                <c:pt idx="16">
                  <c:v>0.0294002212152567</c:v>
                </c:pt>
                <c:pt idx="17">
                  <c:v>0.0293645413351411</c:v>
                </c:pt>
                <c:pt idx="18">
                  <c:v>0.0292575016947943</c:v>
                </c:pt>
                <c:pt idx="19">
                  <c:v>0.0291861419345631</c:v>
                </c:pt>
                <c:pt idx="20">
                  <c:v>0.0289363827737539</c:v>
                </c:pt>
                <c:pt idx="21">
                  <c:v>0.0289007028936383</c:v>
                </c:pt>
                <c:pt idx="22">
                  <c:v>0.0287579833731759</c:v>
                </c:pt>
                <c:pt idx="23">
                  <c:v>0.0287936632532915</c:v>
                </c:pt>
                <c:pt idx="24">
                  <c:v>0.0289007028936383</c:v>
                </c:pt>
                <c:pt idx="25">
                  <c:v>0.0287936632532915</c:v>
                </c:pt>
                <c:pt idx="26">
                  <c:v>0.0287223034930603</c:v>
                </c:pt>
                <c:pt idx="27">
                  <c:v>0.0288293431334071</c:v>
                </c:pt>
                <c:pt idx="28">
                  <c:v>0.0288650230135227</c:v>
                </c:pt>
                <c:pt idx="29">
                  <c:v>0.0286152638527134</c:v>
                </c:pt>
                <c:pt idx="30">
                  <c:v>0.0287579833731759</c:v>
                </c:pt>
                <c:pt idx="31">
                  <c:v>0.0286509437328291</c:v>
                </c:pt>
                <c:pt idx="32">
                  <c:v>0.0286152638527134</c:v>
                </c:pt>
                <c:pt idx="33">
                  <c:v>0.0285439040924822</c:v>
                </c:pt>
                <c:pt idx="34">
                  <c:v>0.0285439040924822</c:v>
                </c:pt>
                <c:pt idx="35">
                  <c:v>0.0283655046919042</c:v>
                </c:pt>
                <c:pt idx="36">
                  <c:v>0.028472544332251</c:v>
                </c:pt>
                <c:pt idx="37">
                  <c:v>0.0285795839725978</c:v>
                </c:pt>
                <c:pt idx="38">
                  <c:v>0.0285082242123666</c:v>
                </c:pt>
                <c:pt idx="39">
                  <c:v>0.0286509437328291</c:v>
                </c:pt>
                <c:pt idx="40">
                  <c:v>0.0284368644521354</c:v>
                </c:pt>
                <c:pt idx="41">
                  <c:v>0.0285439040924822</c:v>
                </c:pt>
                <c:pt idx="42">
                  <c:v>0.0285439040924822</c:v>
                </c:pt>
                <c:pt idx="43">
                  <c:v>0.028294144931673</c:v>
                </c:pt>
                <c:pt idx="44">
                  <c:v>0.0285795839725978</c:v>
                </c:pt>
                <c:pt idx="45">
                  <c:v>0.0281871052913262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2'!$AJ$7:$AJ$52</c:f>
              <c:numCache>
                <c:formatCode>0.000_ </c:formatCode>
                <c:ptCount val="46"/>
                <c:pt idx="0">
                  <c:v>1.0</c:v>
                </c:pt>
                <c:pt idx="1">
                  <c:v>0.878535596114847</c:v>
                </c:pt>
                <c:pt idx="2">
                  <c:v>0.762158892802505</c:v>
                </c:pt>
                <c:pt idx="3">
                  <c:v>0.607855694311026</c:v>
                </c:pt>
                <c:pt idx="4">
                  <c:v>0.450314868182303</c:v>
                </c:pt>
                <c:pt idx="5">
                  <c:v>0.309922795033266</c:v>
                </c:pt>
                <c:pt idx="6">
                  <c:v>0.197637599174583</c:v>
                </c:pt>
                <c:pt idx="7">
                  <c:v>0.118511402853382</c:v>
                </c:pt>
                <c:pt idx="8">
                  <c:v>0.0702316149002028</c:v>
                </c:pt>
                <c:pt idx="9">
                  <c:v>0.0460739317607713</c:v>
                </c:pt>
                <c:pt idx="10">
                  <c:v>0.0357206389867293</c:v>
                </c:pt>
                <c:pt idx="11">
                  <c:v>0.032127228092646</c:v>
                </c:pt>
                <c:pt idx="12">
                  <c:v>0.0305617817625502</c:v>
                </c:pt>
                <c:pt idx="13">
                  <c:v>0.0300636852029743</c:v>
                </c:pt>
                <c:pt idx="14">
                  <c:v>0.0296723236204504</c:v>
                </c:pt>
                <c:pt idx="15">
                  <c:v>0.0295300103177144</c:v>
                </c:pt>
                <c:pt idx="16">
                  <c:v>0.0295655886433984</c:v>
                </c:pt>
                <c:pt idx="17">
                  <c:v>0.0294588536663465</c:v>
                </c:pt>
                <c:pt idx="18">
                  <c:v>0.0295300103177144</c:v>
                </c:pt>
                <c:pt idx="19">
                  <c:v>0.0292453837122425</c:v>
                </c:pt>
                <c:pt idx="20">
                  <c:v>0.0292809620379265</c:v>
                </c:pt>
                <c:pt idx="21">
                  <c:v>0.0292809620379265</c:v>
                </c:pt>
                <c:pt idx="22">
                  <c:v>0.0291030704095065</c:v>
                </c:pt>
                <c:pt idx="23">
                  <c:v>0.0289607571067705</c:v>
                </c:pt>
                <c:pt idx="24">
                  <c:v>0.0292453837122425</c:v>
                </c:pt>
                <c:pt idx="25">
                  <c:v>0.0291386487351905</c:v>
                </c:pt>
                <c:pt idx="26">
                  <c:v>0.0290319137581385</c:v>
                </c:pt>
                <c:pt idx="27">
                  <c:v>0.0290319137581385</c:v>
                </c:pt>
                <c:pt idx="28">
                  <c:v>0.0290319137581385</c:v>
                </c:pt>
                <c:pt idx="29">
                  <c:v>0.0288540221297186</c:v>
                </c:pt>
                <c:pt idx="30">
                  <c:v>0.0289963354324545</c:v>
                </c:pt>
                <c:pt idx="31">
                  <c:v>0.0289251787810866</c:v>
                </c:pt>
                <c:pt idx="32">
                  <c:v>0.0289607571067705</c:v>
                </c:pt>
                <c:pt idx="33">
                  <c:v>0.0289963354324545</c:v>
                </c:pt>
                <c:pt idx="34">
                  <c:v>0.0288184438040346</c:v>
                </c:pt>
                <c:pt idx="35">
                  <c:v>0.0287472871526666</c:v>
                </c:pt>
                <c:pt idx="36">
                  <c:v>0.0288896004554026</c:v>
                </c:pt>
                <c:pt idx="37">
                  <c:v>0.0287472871526666</c:v>
                </c:pt>
                <c:pt idx="38">
                  <c:v>0.0287828654783506</c:v>
                </c:pt>
                <c:pt idx="39">
                  <c:v>0.0288896004554026</c:v>
                </c:pt>
                <c:pt idx="40">
                  <c:v>0.0287117088269826</c:v>
                </c:pt>
                <c:pt idx="41">
                  <c:v>0.0286405521756146</c:v>
                </c:pt>
                <c:pt idx="42">
                  <c:v>0.0289251787810866</c:v>
                </c:pt>
                <c:pt idx="43">
                  <c:v>0.0288896004554026</c:v>
                </c:pt>
                <c:pt idx="44">
                  <c:v>0.0288184438040346</c:v>
                </c:pt>
                <c:pt idx="45">
                  <c:v>0.0287472871526666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2'!$AK$7:$AK$52</c:f>
              <c:numCache>
                <c:formatCode>0.000_ </c:formatCode>
                <c:ptCount val="46"/>
                <c:pt idx="0">
                  <c:v>1.0</c:v>
                </c:pt>
                <c:pt idx="1">
                  <c:v>0.859095346566873</c:v>
                </c:pt>
                <c:pt idx="2">
                  <c:v>0.730918031601403</c:v>
                </c:pt>
                <c:pt idx="3">
                  <c:v>0.574357305564595</c:v>
                </c:pt>
                <c:pt idx="4">
                  <c:v>0.419785226163358</c:v>
                </c:pt>
                <c:pt idx="5">
                  <c:v>0.283544853020935</c:v>
                </c:pt>
                <c:pt idx="6">
                  <c:v>0.17742343710453</c:v>
                </c:pt>
                <c:pt idx="7">
                  <c:v>0.104494341396392</c:v>
                </c:pt>
                <c:pt idx="8">
                  <c:v>0.0632389630111726</c:v>
                </c:pt>
                <c:pt idx="9">
                  <c:v>0.0433524966554579</c:v>
                </c:pt>
                <c:pt idx="10">
                  <c:v>0.0352171240553928</c:v>
                </c:pt>
                <c:pt idx="11">
                  <c:v>0.0325053331887045</c:v>
                </c:pt>
                <c:pt idx="12">
                  <c:v>0.0310228875149148</c:v>
                </c:pt>
                <c:pt idx="13">
                  <c:v>0.0307336298224681</c:v>
                </c:pt>
                <c:pt idx="14">
                  <c:v>0.0303720577069096</c:v>
                </c:pt>
                <c:pt idx="15">
                  <c:v>0.0302635860722421</c:v>
                </c:pt>
                <c:pt idx="16">
                  <c:v>0.0300104855913512</c:v>
                </c:pt>
                <c:pt idx="17">
                  <c:v>0.0299381711682395</c:v>
                </c:pt>
                <c:pt idx="18">
                  <c:v>0.030046642802907</c:v>
                </c:pt>
                <c:pt idx="19">
                  <c:v>0.030046642802907</c:v>
                </c:pt>
                <c:pt idx="20">
                  <c:v>0.0296850706873486</c:v>
                </c:pt>
                <c:pt idx="21">
                  <c:v>0.029829699533572</c:v>
                </c:pt>
                <c:pt idx="22">
                  <c:v>0.0296127562642369</c:v>
                </c:pt>
                <c:pt idx="23">
                  <c:v>0.0296850706873486</c:v>
                </c:pt>
                <c:pt idx="24">
                  <c:v>0.0296850706873486</c:v>
                </c:pt>
                <c:pt idx="25">
                  <c:v>0.0297573851104603</c:v>
                </c:pt>
                <c:pt idx="26">
                  <c:v>0.0294681274180135</c:v>
                </c:pt>
                <c:pt idx="27">
                  <c:v>0.0297212278989044</c:v>
                </c:pt>
                <c:pt idx="28">
                  <c:v>0.0295404418411252</c:v>
                </c:pt>
                <c:pt idx="29">
                  <c:v>0.029576599052681</c:v>
                </c:pt>
                <c:pt idx="30">
                  <c:v>0.0294681274180135</c:v>
                </c:pt>
                <c:pt idx="31">
                  <c:v>0.0292511841486784</c:v>
                </c:pt>
                <c:pt idx="32">
                  <c:v>0.0294319702064577</c:v>
                </c:pt>
                <c:pt idx="33">
                  <c:v>0.0294681274180135</c:v>
                </c:pt>
                <c:pt idx="34">
                  <c:v>0.0292873413602343</c:v>
                </c:pt>
                <c:pt idx="35">
                  <c:v>0.0293234985717901</c:v>
                </c:pt>
                <c:pt idx="36">
                  <c:v>0.0294319702064577</c:v>
                </c:pt>
                <c:pt idx="37">
                  <c:v>0.0293234985717901</c:v>
                </c:pt>
                <c:pt idx="38">
                  <c:v>0.0293958129949018</c:v>
                </c:pt>
                <c:pt idx="39">
                  <c:v>0.0292150269371226</c:v>
                </c:pt>
                <c:pt idx="40">
                  <c:v>0.029359655783346</c:v>
                </c:pt>
                <c:pt idx="41">
                  <c:v>0.0293958129949018</c:v>
                </c:pt>
                <c:pt idx="42">
                  <c:v>0.0293234985717901</c:v>
                </c:pt>
                <c:pt idx="43">
                  <c:v>0.0292873413602343</c:v>
                </c:pt>
                <c:pt idx="44">
                  <c:v>0.0292150269371226</c:v>
                </c:pt>
                <c:pt idx="45">
                  <c:v>0.0292873413602343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8392656"/>
        <c:axId val="-1048415152"/>
      </c:scatterChart>
      <c:valAx>
        <c:axId val="-104839265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48415152"/>
        <c:crosses val="autoZero"/>
        <c:crossBetween val="midCat"/>
      </c:valAx>
      <c:valAx>
        <c:axId val="-1048415152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483926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9523809524"/>
          <c:y val="0.0905061452189325"/>
          <c:w val="0.851188002267013"/>
          <c:h val="0.772724700179665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2'!$AL$7:$AL$52</c:f>
              <c:numCache>
                <c:formatCode>0.000_ </c:formatCode>
                <c:ptCount val="46"/>
                <c:pt idx="0">
                  <c:v>1.0</c:v>
                </c:pt>
                <c:pt idx="1">
                  <c:v>0.884764225311739</c:v>
                </c:pt>
                <c:pt idx="2">
                  <c:v>0.769600114662462</c:v>
                </c:pt>
                <c:pt idx="3">
                  <c:v>0.616561559409488</c:v>
                </c:pt>
                <c:pt idx="4">
                  <c:v>0.458004873154651</c:v>
                </c:pt>
                <c:pt idx="5">
                  <c:v>0.316898380392719</c:v>
                </c:pt>
                <c:pt idx="6">
                  <c:v>0.201877597821413</c:v>
                </c:pt>
                <c:pt idx="7">
                  <c:v>0.120037265300272</c:v>
                </c:pt>
                <c:pt idx="8">
                  <c:v>0.0708757345563996</c:v>
                </c:pt>
                <c:pt idx="9">
                  <c:v>0.0460799770675075</c:v>
                </c:pt>
                <c:pt idx="10">
                  <c:v>0.0359753475705891</c:v>
                </c:pt>
                <c:pt idx="11">
                  <c:v>0.0321413214848789</c:v>
                </c:pt>
                <c:pt idx="12">
                  <c:v>0.030815536763652</c:v>
                </c:pt>
                <c:pt idx="13">
                  <c:v>0.0301705604127849</c:v>
                </c:pt>
                <c:pt idx="14">
                  <c:v>0.0299197362763365</c:v>
                </c:pt>
                <c:pt idx="15">
                  <c:v>0.0298480722373513</c:v>
                </c:pt>
                <c:pt idx="16">
                  <c:v>0.0297405761788734</c:v>
                </c:pt>
                <c:pt idx="17">
                  <c:v>0.0295614160814103</c:v>
                </c:pt>
                <c:pt idx="18">
                  <c:v>0.0296330801203956</c:v>
                </c:pt>
                <c:pt idx="19">
                  <c:v>0.0296689121398882</c:v>
                </c:pt>
                <c:pt idx="20">
                  <c:v>0.0296330801203956</c:v>
                </c:pt>
                <c:pt idx="21">
                  <c:v>0.0295614160814103</c:v>
                </c:pt>
                <c:pt idx="22">
                  <c:v>0.0294180880034399</c:v>
                </c:pt>
                <c:pt idx="23">
                  <c:v>0.0295614160814103</c:v>
                </c:pt>
                <c:pt idx="24">
                  <c:v>0.0294180880034399</c:v>
                </c:pt>
                <c:pt idx="25">
                  <c:v>0.0295255840619177</c:v>
                </c:pt>
                <c:pt idx="26">
                  <c:v>0.0294180880034399</c:v>
                </c:pt>
                <c:pt idx="27">
                  <c:v>0.0293822559839472</c:v>
                </c:pt>
                <c:pt idx="28">
                  <c:v>0.0294539200229325</c:v>
                </c:pt>
                <c:pt idx="29">
                  <c:v>0.0293822559839472</c:v>
                </c:pt>
                <c:pt idx="30">
                  <c:v>0.0294180880034399</c:v>
                </c:pt>
                <c:pt idx="31">
                  <c:v>0.0291314318474989</c:v>
                </c:pt>
                <c:pt idx="32">
                  <c:v>0.0292030958864842</c:v>
                </c:pt>
                <c:pt idx="33">
                  <c:v>0.0291314318474989</c:v>
                </c:pt>
                <c:pt idx="34">
                  <c:v>0.0292747599254694</c:v>
                </c:pt>
                <c:pt idx="35">
                  <c:v>0.0292030958864842</c:v>
                </c:pt>
                <c:pt idx="36">
                  <c:v>0.0290597678085137</c:v>
                </c:pt>
                <c:pt idx="37">
                  <c:v>0.0291672638669915</c:v>
                </c:pt>
                <c:pt idx="38">
                  <c:v>0.0291314318474989</c:v>
                </c:pt>
                <c:pt idx="39">
                  <c:v>0.029310591944962</c:v>
                </c:pt>
                <c:pt idx="40">
                  <c:v>0.0290597678085137</c:v>
                </c:pt>
                <c:pt idx="41">
                  <c:v>0.0290239357890211</c:v>
                </c:pt>
                <c:pt idx="42">
                  <c:v>0.0292030958864842</c:v>
                </c:pt>
                <c:pt idx="43">
                  <c:v>0.0289881037695284</c:v>
                </c:pt>
                <c:pt idx="44">
                  <c:v>0.0291314318474989</c:v>
                </c:pt>
                <c:pt idx="45">
                  <c:v>0.0290597678085137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2'!$AM$7:$AM$52</c:f>
              <c:numCache>
                <c:formatCode>0.000_ </c:formatCode>
                <c:ptCount val="46"/>
                <c:pt idx="0">
                  <c:v>1.0</c:v>
                </c:pt>
                <c:pt idx="1">
                  <c:v>0.852815884476534</c:v>
                </c:pt>
                <c:pt idx="2">
                  <c:v>0.723682310469314</c:v>
                </c:pt>
                <c:pt idx="3">
                  <c:v>0.564801444043321</c:v>
                </c:pt>
                <c:pt idx="4">
                  <c:v>0.4114440433213</c:v>
                </c:pt>
                <c:pt idx="5">
                  <c:v>0.276245487364621</c:v>
                </c:pt>
                <c:pt idx="6">
                  <c:v>0.171696750902527</c:v>
                </c:pt>
                <c:pt idx="7">
                  <c:v>0.101335740072202</c:v>
                </c:pt>
                <c:pt idx="8">
                  <c:v>0.0610830324909747</c:v>
                </c:pt>
                <c:pt idx="9">
                  <c:v>0.0422021660649819</c:v>
                </c:pt>
                <c:pt idx="10">
                  <c:v>0.0344765342960289</c:v>
                </c:pt>
                <c:pt idx="11">
                  <c:v>0.0314801444043321</c:v>
                </c:pt>
                <c:pt idx="12">
                  <c:v>0.0304332129963899</c:v>
                </c:pt>
                <c:pt idx="13">
                  <c:v>0.0299638989169675</c:v>
                </c:pt>
                <c:pt idx="14">
                  <c:v>0.0301083032490975</c:v>
                </c:pt>
                <c:pt idx="15">
                  <c:v>0.029783393501805</c:v>
                </c:pt>
                <c:pt idx="16">
                  <c:v>0.0297111913357401</c:v>
                </c:pt>
                <c:pt idx="17">
                  <c:v>0.0295306859205776</c:v>
                </c:pt>
                <c:pt idx="18">
                  <c:v>0.0296750902527076</c:v>
                </c:pt>
                <c:pt idx="19">
                  <c:v>0.0296028880866426</c:v>
                </c:pt>
                <c:pt idx="20">
                  <c:v>0.0293862815884476</c:v>
                </c:pt>
                <c:pt idx="21">
                  <c:v>0.0294945848375451</c:v>
                </c:pt>
                <c:pt idx="22">
                  <c:v>0.0294223826714801</c:v>
                </c:pt>
                <c:pt idx="23">
                  <c:v>0.0294945848375451</c:v>
                </c:pt>
                <c:pt idx="24">
                  <c:v>0.0294584837545126</c:v>
                </c:pt>
                <c:pt idx="25">
                  <c:v>0.0292418772563177</c:v>
                </c:pt>
                <c:pt idx="26">
                  <c:v>0.0292779783393502</c:v>
                </c:pt>
                <c:pt idx="27">
                  <c:v>0.0293501805054152</c:v>
                </c:pt>
                <c:pt idx="28">
                  <c:v>0.0292779783393502</c:v>
                </c:pt>
                <c:pt idx="29">
                  <c:v>0.0293862815884476</c:v>
                </c:pt>
                <c:pt idx="30">
                  <c:v>0.0289891696750902</c:v>
                </c:pt>
                <c:pt idx="31">
                  <c:v>0.0291335740072202</c:v>
                </c:pt>
                <c:pt idx="32">
                  <c:v>0.0292057761732852</c:v>
                </c:pt>
                <c:pt idx="33">
                  <c:v>0.0290613718411552</c:v>
                </c:pt>
                <c:pt idx="34">
                  <c:v>0.0290974729241877</c:v>
                </c:pt>
                <c:pt idx="35">
                  <c:v>0.0289891696750902</c:v>
                </c:pt>
                <c:pt idx="36">
                  <c:v>0.0291696750902527</c:v>
                </c:pt>
                <c:pt idx="37">
                  <c:v>0.0292057761732852</c:v>
                </c:pt>
                <c:pt idx="38">
                  <c:v>0.0289169675090253</c:v>
                </c:pt>
                <c:pt idx="39">
                  <c:v>0.0289169675090253</c:v>
                </c:pt>
                <c:pt idx="40">
                  <c:v>0.0289169675090253</c:v>
                </c:pt>
                <c:pt idx="41">
                  <c:v>0.0290252707581227</c:v>
                </c:pt>
                <c:pt idx="42">
                  <c:v>0.0289530685920578</c:v>
                </c:pt>
                <c:pt idx="43">
                  <c:v>0.0290613718411552</c:v>
                </c:pt>
                <c:pt idx="44">
                  <c:v>0.0288447653429603</c:v>
                </c:pt>
                <c:pt idx="45">
                  <c:v>0.0289530685920578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2'!$AN$7:$AN$52</c:f>
              <c:numCache>
                <c:formatCode>0.000_ </c:formatCode>
                <c:ptCount val="46"/>
                <c:pt idx="0">
                  <c:v>1.0</c:v>
                </c:pt>
                <c:pt idx="1">
                  <c:v>0.87192523899889</c:v>
                </c:pt>
                <c:pt idx="2">
                  <c:v>0.748397722797093</c:v>
                </c:pt>
                <c:pt idx="3">
                  <c:v>0.594077840237746</c:v>
                </c:pt>
                <c:pt idx="4">
                  <c:v>0.437538042894482</c:v>
                </c:pt>
                <c:pt idx="5">
                  <c:v>0.298220487665151</c:v>
                </c:pt>
                <c:pt idx="6">
                  <c:v>0.187188943392173</c:v>
                </c:pt>
                <c:pt idx="7">
                  <c:v>0.110709298578538</c:v>
                </c:pt>
                <c:pt idx="8">
                  <c:v>0.0657381216656522</c:v>
                </c:pt>
                <c:pt idx="9">
                  <c:v>0.0438254144437681</c:v>
                </c:pt>
                <c:pt idx="10">
                  <c:v>0.0344444842278635</c:v>
                </c:pt>
                <c:pt idx="11">
                  <c:v>0.0310071968205091</c:v>
                </c:pt>
                <c:pt idx="12">
                  <c:v>0.0298256292742311</c:v>
                </c:pt>
                <c:pt idx="13">
                  <c:v>0.0294675785026317</c:v>
                </c:pt>
                <c:pt idx="14">
                  <c:v>0.0293243581939919</c:v>
                </c:pt>
                <c:pt idx="15">
                  <c:v>0.0291095277310323</c:v>
                </c:pt>
                <c:pt idx="16">
                  <c:v>0.0291453328081922</c:v>
                </c:pt>
                <c:pt idx="17">
                  <c:v>0.0291811378853521</c:v>
                </c:pt>
                <c:pt idx="18">
                  <c:v>0.0290021124995524</c:v>
                </c:pt>
                <c:pt idx="19">
                  <c:v>0.0288946972680726</c:v>
                </c:pt>
                <c:pt idx="20">
                  <c:v>0.028679866805113</c:v>
                </c:pt>
                <c:pt idx="21">
                  <c:v>0.0288588921909127</c:v>
                </c:pt>
                <c:pt idx="22">
                  <c:v>0.0287156718822729</c:v>
                </c:pt>
                <c:pt idx="23">
                  <c:v>0.0287156718822729</c:v>
                </c:pt>
                <c:pt idx="24">
                  <c:v>0.028644061727953</c:v>
                </c:pt>
                <c:pt idx="25">
                  <c:v>0.0288230871137527</c:v>
                </c:pt>
                <c:pt idx="26">
                  <c:v>0.0287514769594328</c:v>
                </c:pt>
                <c:pt idx="27">
                  <c:v>0.0287156718822729</c:v>
                </c:pt>
                <c:pt idx="28">
                  <c:v>0.0287872820365928</c:v>
                </c:pt>
                <c:pt idx="29">
                  <c:v>0.028644061727953</c:v>
                </c:pt>
                <c:pt idx="30">
                  <c:v>0.0286082566507931</c:v>
                </c:pt>
                <c:pt idx="31">
                  <c:v>0.0285724515736331</c:v>
                </c:pt>
                <c:pt idx="32">
                  <c:v>0.028679866805113</c:v>
                </c:pt>
                <c:pt idx="33">
                  <c:v>0.0285008414193133</c:v>
                </c:pt>
                <c:pt idx="34">
                  <c:v>0.0283934261878334</c:v>
                </c:pt>
                <c:pt idx="35">
                  <c:v>0.028679866805113</c:v>
                </c:pt>
                <c:pt idx="36">
                  <c:v>0.0283934261878334</c:v>
                </c:pt>
                <c:pt idx="37">
                  <c:v>0.0283576211106735</c:v>
                </c:pt>
                <c:pt idx="38">
                  <c:v>0.0283576211106735</c:v>
                </c:pt>
                <c:pt idx="39">
                  <c:v>0.0285366464964732</c:v>
                </c:pt>
                <c:pt idx="40">
                  <c:v>0.0285366464964732</c:v>
                </c:pt>
                <c:pt idx="41">
                  <c:v>0.0283576211106735</c:v>
                </c:pt>
                <c:pt idx="42">
                  <c:v>0.0283218160335135</c:v>
                </c:pt>
                <c:pt idx="43">
                  <c:v>0.0285724515736331</c:v>
                </c:pt>
                <c:pt idx="44">
                  <c:v>0.0284650363421533</c:v>
                </c:pt>
                <c:pt idx="45">
                  <c:v>0.0281427906477138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2'!$AO$7:$AO$52</c:f>
              <c:numCache>
                <c:formatCode>0.000_ </c:formatCode>
                <c:ptCount val="46"/>
                <c:pt idx="0">
                  <c:v>1.0</c:v>
                </c:pt>
                <c:pt idx="1">
                  <c:v>0.86955589695952</c:v>
                </c:pt>
                <c:pt idx="2">
                  <c:v>0.74900853906892</c:v>
                </c:pt>
                <c:pt idx="3">
                  <c:v>0.595555396763014</c:v>
                </c:pt>
                <c:pt idx="4">
                  <c:v>0.439601271928258</c:v>
                </c:pt>
                <c:pt idx="5">
                  <c:v>0.301261209760977</c:v>
                </c:pt>
                <c:pt idx="6">
                  <c:v>0.190146128836329</c:v>
                </c:pt>
                <c:pt idx="7">
                  <c:v>0.112901497016685</c:v>
                </c:pt>
                <c:pt idx="8">
                  <c:v>0.0672407017042409</c:v>
                </c:pt>
                <c:pt idx="9">
                  <c:v>0.0445532173353817</c:v>
                </c:pt>
                <c:pt idx="10">
                  <c:v>0.0349065704383865</c:v>
                </c:pt>
                <c:pt idx="11">
                  <c:v>0.0314409232198364</c:v>
                </c:pt>
                <c:pt idx="12">
                  <c:v>0.0301904319554111</c:v>
                </c:pt>
                <c:pt idx="13">
                  <c:v>0.0295830504841188</c:v>
                </c:pt>
                <c:pt idx="14">
                  <c:v>0.0296187788059595</c:v>
                </c:pt>
                <c:pt idx="15">
                  <c:v>0.0294401371967559</c:v>
                </c:pt>
                <c:pt idx="16">
                  <c:v>0.0294044088749151</c:v>
                </c:pt>
                <c:pt idx="17">
                  <c:v>0.0292614955875522</c:v>
                </c:pt>
                <c:pt idx="18">
                  <c:v>0.0291900389438708</c:v>
                </c:pt>
                <c:pt idx="19">
                  <c:v>0.0291543106220301</c:v>
                </c:pt>
                <c:pt idx="20">
                  <c:v>0.0291900389438708</c:v>
                </c:pt>
                <c:pt idx="21">
                  <c:v>0.0291900389438708</c:v>
                </c:pt>
                <c:pt idx="22">
                  <c:v>0.0290471256565079</c:v>
                </c:pt>
                <c:pt idx="23">
                  <c:v>0.0289756690128265</c:v>
                </c:pt>
                <c:pt idx="24">
                  <c:v>0.0291185823001894</c:v>
                </c:pt>
                <c:pt idx="25">
                  <c:v>0.0292614955875522</c:v>
                </c:pt>
                <c:pt idx="26">
                  <c:v>0.0291900389438708</c:v>
                </c:pt>
                <c:pt idx="27">
                  <c:v>0.0288327557254636</c:v>
                </c:pt>
                <c:pt idx="28">
                  <c:v>0.0289756690128265</c:v>
                </c:pt>
                <c:pt idx="29">
                  <c:v>0.028904212369145</c:v>
                </c:pt>
                <c:pt idx="30">
                  <c:v>0.0289756690128265</c:v>
                </c:pt>
                <c:pt idx="31">
                  <c:v>0.0288684840473043</c:v>
                </c:pt>
                <c:pt idx="32">
                  <c:v>0.028904212369145</c:v>
                </c:pt>
                <c:pt idx="33">
                  <c:v>0.0288327557254636</c:v>
                </c:pt>
                <c:pt idx="34">
                  <c:v>0.0290113973346672</c:v>
                </c:pt>
                <c:pt idx="35">
                  <c:v>0.0287255707599414</c:v>
                </c:pt>
                <c:pt idx="36">
                  <c:v>0.0288327557254636</c:v>
                </c:pt>
                <c:pt idx="37">
                  <c:v>0.0287612990817821</c:v>
                </c:pt>
                <c:pt idx="38">
                  <c:v>0.0288684840473043</c:v>
                </c:pt>
                <c:pt idx="39">
                  <c:v>0.028904212369145</c:v>
                </c:pt>
                <c:pt idx="40">
                  <c:v>0.0286898424381007</c:v>
                </c:pt>
                <c:pt idx="41">
                  <c:v>0.02865411411626</c:v>
                </c:pt>
                <c:pt idx="42">
                  <c:v>0.0286898424381007</c:v>
                </c:pt>
                <c:pt idx="43">
                  <c:v>0.0287970274036228</c:v>
                </c:pt>
                <c:pt idx="44">
                  <c:v>0.0288327557254636</c:v>
                </c:pt>
                <c:pt idx="45">
                  <c:v>0.0286183857944192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3360976"/>
        <c:axId val="-1063369360"/>
      </c:scatterChart>
      <c:valAx>
        <c:axId val="-106336097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63369360"/>
        <c:crosses val="autoZero"/>
        <c:crossBetween val="midCat"/>
      </c:valAx>
      <c:valAx>
        <c:axId val="-1063369360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6336097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2'!$AP$7:$AP$52</c:f>
              <c:numCache>
                <c:formatCode>0.000_ </c:formatCode>
                <c:ptCount val="46"/>
                <c:pt idx="0">
                  <c:v>1.0</c:v>
                </c:pt>
                <c:pt idx="1">
                  <c:v>0.876650075741182</c:v>
                </c:pt>
                <c:pt idx="2">
                  <c:v>0.755969126451706</c:v>
                </c:pt>
                <c:pt idx="3">
                  <c:v>0.598102863738008</c:v>
                </c:pt>
                <c:pt idx="4">
                  <c:v>0.440344802712256</c:v>
                </c:pt>
                <c:pt idx="5">
                  <c:v>0.299285868859554</c:v>
                </c:pt>
                <c:pt idx="6">
                  <c:v>0.187477457981678</c:v>
                </c:pt>
                <c:pt idx="7">
                  <c:v>0.110582125081151</c:v>
                </c:pt>
                <c:pt idx="8">
                  <c:v>0.0652456178316382</c:v>
                </c:pt>
                <c:pt idx="9">
                  <c:v>0.0436052802423718</c:v>
                </c:pt>
                <c:pt idx="10">
                  <c:v>0.0344802712255644</c:v>
                </c:pt>
                <c:pt idx="11">
                  <c:v>0.0310538844405973</c:v>
                </c:pt>
                <c:pt idx="12">
                  <c:v>0.0298636658731876</c:v>
                </c:pt>
                <c:pt idx="13">
                  <c:v>0.0293587246627714</c:v>
                </c:pt>
                <c:pt idx="14">
                  <c:v>0.0292865902041405</c:v>
                </c:pt>
                <c:pt idx="15">
                  <c:v>0.0291062540575633</c:v>
                </c:pt>
                <c:pt idx="16">
                  <c:v>0.0291783885161942</c:v>
                </c:pt>
                <c:pt idx="17">
                  <c:v>0.0288898506816706</c:v>
                </c:pt>
                <c:pt idx="18">
                  <c:v>0.0291423212868787</c:v>
                </c:pt>
                <c:pt idx="19">
                  <c:v>0.0288177162230397</c:v>
                </c:pt>
                <c:pt idx="20">
                  <c:v>0.0288898506816706</c:v>
                </c:pt>
                <c:pt idx="21">
                  <c:v>0.0289259179109861</c:v>
                </c:pt>
                <c:pt idx="22">
                  <c:v>0.0289619851403015</c:v>
                </c:pt>
                <c:pt idx="23">
                  <c:v>0.0287816489937243</c:v>
                </c:pt>
                <c:pt idx="24">
                  <c:v>0.0286373800764625</c:v>
                </c:pt>
                <c:pt idx="25">
                  <c:v>0.028673447305778</c:v>
                </c:pt>
                <c:pt idx="26">
                  <c:v>0.0288898506816706</c:v>
                </c:pt>
                <c:pt idx="27">
                  <c:v>0.0287095145350934</c:v>
                </c:pt>
                <c:pt idx="28">
                  <c:v>0.0288177162230397</c:v>
                </c:pt>
                <c:pt idx="29">
                  <c:v>0.0285291783885162</c:v>
                </c:pt>
                <c:pt idx="30">
                  <c:v>0.0286373800764625</c:v>
                </c:pt>
                <c:pt idx="31">
                  <c:v>0.0287816489937243</c:v>
                </c:pt>
                <c:pt idx="32">
                  <c:v>0.028673447305778</c:v>
                </c:pt>
                <c:pt idx="33">
                  <c:v>0.0286013128471471</c:v>
                </c:pt>
                <c:pt idx="34">
                  <c:v>0.0285652456178316</c:v>
                </c:pt>
                <c:pt idx="35">
                  <c:v>0.0286013128471471</c:v>
                </c:pt>
                <c:pt idx="36">
                  <c:v>0.0283849094712544</c:v>
                </c:pt>
                <c:pt idx="37">
                  <c:v>0.0284931111592007</c:v>
                </c:pt>
                <c:pt idx="38">
                  <c:v>0.0284570439298853</c:v>
                </c:pt>
                <c:pt idx="39">
                  <c:v>0.0284570439298853</c:v>
                </c:pt>
                <c:pt idx="40">
                  <c:v>0.0284209767005699</c:v>
                </c:pt>
                <c:pt idx="41">
                  <c:v>0.0284209767005699</c:v>
                </c:pt>
                <c:pt idx="42">
                  <c:v>0.0284570439298853</c:v>
                </c:pt>
                <c:pt idx="43">
                  <c:v>0.0287095145350934</c:v>
                </c:pt>
                <c:pt idx="44">
                  <c:v>0.0284570439298853</c:v>
                </c:pt>
                <c:pt idx="45">
                  <c:v>0.0284209767005699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2'!$AQ$7:$AQ$52</c:f>
              <c:numCache>
                <c:formatCode>0.000_ </c:formatCode>
                <c:ptCount val="46"/>
                <c:pt idx="0">
                  <c:v>1.0</c:v>
                </c:pt>
                <c:pt idx="1">
                  <c:v>0.857316898380393</c:v>
                </c:pt>
                <c:pt idx="2">
                  <c:v>0.727389995700158</c:v>
                </c:pt>
                <c:pt idx="3">
                  <c:v>0.572595671492045</c:v>
                </c:pt>
                <c:pt idx="4">
                  <c:v>0.416833882757632</c:v>
                </c:pt>
                <c:pt idx="5">
                  <c:v>0.281138024939086</c:v>
                </c:pt>
                <c:pt idx="6">
                  <c:v>0.175397735416368</c:v>
                </c:pt>
                <c:pt idx="7">
                  <c:v>0.103267880177727</c:v>
                </c:pt>
                <c:pt idx="8">
                  <c:v>0.0619893937222302</c:v>
                </c:pt>
                <c:pt idx="9">
                  <c:v>0.0423176150207826</c:v>
                </c:pt>
                <c:pt idx="10">
                  <c:v>0.0341479145764655</c:v>
                </c:pt>
                <c:pt idx="11">
                  <c:v>0.0307080407051741</c:v>
                </c:pt>
                <c:pt idx="12">
                  <c:v>0.0298480722373513</c:v>
                </c:pt>
                <c:pt idx="13">
                  <c:v>0.0293822559839472</c:v>
                </c:pt>
                <c:pt idx="14">
                  <c:v>0.0291314318474989</c:v>
                </c:pt>
                <c:pt idx="15">
                  <c:v>0.0291672638669915</c:v>
                </c:pt>
                <c:pt idx="16">
                  <c:v>0.0291314318474989</c:v>
                </c:pt>
                <c:pt idx="17">
                  <c:v>0.0290955998280063</c:v>
                </c:pt>
                <c:pt idx="18">
                  <c:v>0.0289522717500358</c:v>
                </c:pt>
                <c:pt idx="19">
                  <c:v>0.0290239357890211</c:v>
                </c:pt>
                <c:pt idx="20">
                  <c:v>0.0287014476135875</c:v>
                </c:pt>
                <c:pt idx="21">
                  <c:v>0.0288089436720654</c:v>
                </c:pt>
                <c:pt idx="22">
                  <c:v>0.0287731116525727</c:v>
                </c:pt>
                <c:pt idx="23">
                  <c:v>0.028844775691558</c:v>
                </c:pt>
                <c:pt idx="24">
                  <c:v>0.0287014476135875</c:v>
                </c:pt>
                <c:pt idx="25">
                  <c:v>0.0287014476135875</c:v>
                </c:pt>
                <c:pt idx="26">
                  <c:v>0.0286297835746023</c:v>
                </c:pt>
                <c:pt idx="27">
                  <c:v>0.0287014476135875</c:v>
                </c:pt>
                <c:pt idx="28">
                  <c:v>0.0285222875161244</c:v>
                </c:pt>
                <c:pt idx="29">
                  <c:v>0.0286297835746023</c:v>
                </c:pt>
                <c:pt idx="30">
                  <c:v>0.0284147914576465</c:v>
                </c:pt>
                <c:pt idx="31">
                  <c:v>0.0286297835746023</c:v>
                </c:pt>
                <c:pt idx="32">
                  <c:v>0.0285939515551096</c:v>
                </c:pt>
                <c:pt idx="33">
                  <c:v>0.0284147914576465</c:v>
                </c:pt>
                <c:pt idx="34">
                  <c:v>0.0284506234771392</c:v>
                </c:pt>
                <c:pt idx="35">
                  <c:v>0.0284506234771392</c:v>
                </c:pt>
                <c:pt idx="36">
                  <c:v>0.0283431274186613</c:v>
                </c:pt>
                <c:pt idx="37">
                  <c:v>0.0286297835746023</c:v>
                </c:pt>
                <c:pt idx="38">
                  <c:v>0.0284864554966318</c:v>
                </c:pt>
                <c:pt idx="39">
                  <c:v>0.0282356313601835</c:v>
                </c:pt>
                <c:pt idx="40">
                  <c:v>0.028558119535617</c:v>
                </c:pt>
                <c:pt idx="41">
                  <c:v>0.0283789594381539</c:v>
                </c:pt>
                <c:pt idx="42">
                  <c:v>0.0283431274186613</c:v>
                </c:pt>
                <c:pt idx="43">
                  <c:v>0.0283789594381539</c:v>
                </c:pt>
                <c:pt idx="44">
                  <c:v>0.0282356313601835</c:v>
                </c:pt>
                <c:pt idx="45">
                  <c:v>0.0283789594381539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2'!$AR$7:$AR$52</c:f>
              <c:numCache>
                <c:formatCode>0.000_ </c:formatCode>
                <c:ptCount val="46"/>
                <c:pt idx="0">
                  <c:v>1.0</c:v>
                </c:pt>
                <c:pt idx="1">
                  <c:v>0.868467116779195</c:v>
                </c:pt>
                <c:pt idx="2">
                  <c:v>0.743578751830815</c:v>
                </c:pt>
                <c:pt idx="3">
                  <c:v>0.587611188511414</c:v>
                </c:pt>
                <c:pt idx="4">
                  <c:v>0.430250419747794</c:v>
                </c:pt>
                <c:pt idx="5">
                  <c:v>0.290501196727753</c:v>
                </c:pt>
                <c:pt idx="6">
                  <c:v>0.18168827921266</c:v>
                </c:pt>
                <c:pt idx="7">
                  <c:v>0.106919587039617</c:v>
                </c:pt>
                <c:pt idx="8">
                  <c:v>0.0632658164541135</c:v>
                </c:pt>
                <c:pt idx="9">
                  <c:v>0.0422962883578037</c:v>
                </c:pt>
                <c:pt idx="10">
                  <c:v>0.0336869931768656</c:v>
                </c:pt>
                <c:pt idx="11">
                  <c:v>0.0306862429893188</c:v>
                </c:pt>
                <c:pt idx="12">
                  <c:v>0.0297217161433215</c:v>
                </c:pt>
                <c:pt idx="13">
                  <c:v>0.0292930375451006</c:v>
                </c:pt>
                <c:pt idx="14">
                  <c:v>0.0291858678955453</c:v>
                </c:pt>
                <c:pt idx="15">
                  <c:v>0.0291144214625085</c:v>
                </c:pt>
                <c:pt idx="16">
                  <c:v>0.0290429750294716</c:v>
                </c:pt>
                <c:pt idx="17">
                  <c:v>0.028900082163398</c:v>
                </c:pt>
                <c:pt idx="18">
                  <c:v>0.0287571892973243</c:v>
                </c:pt>
                <c:pt idx="19">
                  <c:v>0.0290429750294716</c:v>
                </c:pt>
                <c:pt idx="20">
                  <c:v>0.0286857428642875</c:v>
                </c:pt>
                <c:pt idx="21">
                  <c:v>0.0286500196477691</c:v>
                </c:pt>
                <c:pt idx="22">
                  <c:v>0.0286857428642875</c:v>
                </c:pt>
                <c:pt idx="23">
                  <c:v>0.0285071267816954</c:v>
                </c:pt>
                <c:pt idx="24">
                  <c:v>0.0286142964312507</c:v>
                </c:pt>
                <c:pt idx="25">
                  <c:v>0.0287214660808059</c:v>
                </c:pt>
                <c:pt idx="26">
                  <c:v>0.0286142964312507</c:v>
                </c:pt>
                <c:pt idx="27">
                  <c:v>0.0287214660808059</c:v>
                </c:pt>
                <c:pt idx="28">
                  <c:v>0.0286142964312507</c:v>
                </c:pt>
                <c:pt idx="29">
                  <c:v>0.0285428499982138</c:v>
                </c:pt>
                <c:pt idx="30">
                  <c:v>0.0285071267816954</c:v>
                </c:pt>
                <c:pt idx="31">
                  <c:v>0.0283999571321402</c:v>
                </c:pt>
                <c:pt idx="32">
                  <c:v>0.0286142964312507</c:v>
                </c:pt>
                <c:pt idx="33">
                  <c:v>0.0285071267816954</c:v>
                </c:pt>
                <c:pt idx="34">
                  <c:v>0.0283285106991033</c:v>
                </c:pt>
                <c:pt idx="35">
                  <c:v>0.0285785732147322</c:v>
                </c:pt>
                <c:pt idx="36">
                  <c:v>0.0283642339156218</c:v>
                </c:pt>
                <c:pt idx="37">
                  <c:v>0.0282927874825849</c:v>
                </c:pt>
                <c:pt idx="38">
                  <c:v>0.0283642339156218</c:v>
                </c:pt>
                <c:pt idx="39">
                  <c:v>0.0282927874825849</c:v>
                </c:pt>
                <c:pt idx="40">
                  <c:v>0.028471403565177</c:v>
                </c:pt>
                <c:pt idx="41">
                  <c:v>0.0284356803486586</c:v>
                </c:pt>
                <c:pt idx="42">
                  <c:v>0.0281856178330297</c:v>
                </c:pt>
                <c:pt idx="43">
                  <c:v>0.0282213410495481</c:v>
                </c:pt>
                <c:pt idx="44">
                  <c:v>0.0283285106991033</c:v>
                </c:pt>
                <c:pt idx="45">
                  <c:v>0.0282570642660665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2'!$AS$7:$AS$52</c:f>
              <c:numCache>
                <c:formatCode>0.000_ </c:formatCode>
                <c:ptCount val="46"/>
                <c:pt idx="0">
                  <c:v>1.0</c:v>
                </c:pt>
                <c:pt idx="1">
                  <c:v>0.862462849572099</c:v>
                </c:pt>
                <c:pt idx="2">
                  <c:v>0.73745837361693</c:v>
                </c:pt>
                <c:pt idx="3">
                  <c:v>0.581802556665592</c:v>
                </c:pt>
                <c:pt idx="4">
                  <c:v>0.425824470942099</c:v>
                </c:pt>
                <c:pt idx="5">
                  <c:v>0.288323128155548</c:v>
                </c:pt>
                <c:pt idx="6">
                  <c:v>0.181616356930569</c:v>
                </c:pt>
                <c:pt idx="7">
                  <c:v>0.107422924051993</c:v>
                </c:pt>
                <c:pt idx="8">
                  <c:v>0.0642747162244423</c:v>
                </c:pt>
                <c:pt idx="9">
                  <c:v>0.0431482078275504</c:v>
                </c:pt>
                <c:pt idx="10">
                  <c:v>0.034554373903391</c:v>
                </c:pt>
                <c:pt idx="11">
                  <c:v>0.0314749167472339</c:v>
                </c:pt>
                <c:pt idx="12">
                  <c:v>0.0304723027894153</c:v>
                </c:pt>
                <c:pt idx="13">
                  <c:v>0.0300068034518566</c:v>
                </c:pt>
                <c:pt idx="14">
                  <c:v>0.0294696888315967</c:v>
                </c:pt>
                <c:pt idx="15">
                  <c:v>0.02964872703835</c:v>
                </c:pt>
                <c:pt idx="16">
                  <c:v>0.0295054964729473</c:v>
                </c:pt>
                <c:pt idx="17">
                  <c:v>0.0293980735488953</c:v>
                </c:pt>
                <c:pt idx="18">
                  <c:v>0.029326458266194</c:v>
                </c:pt>
                <c:pt idx="19">
                  <c:v>0.0291832277007913</c:v>
                </c:pt>
                <c:pt idx="20">
                  <c:v>0.029433881190246</c:v>
                </c:pt>
                <c:pt idx="21">
                  <c:v>0.029326458266194</c:v>
                </c:pt>
                <c:pt idx="22">
                  <c:v>0.0291474200594407</c:v>
                </c:pt>
                <c:pt idx="23">
                  <c:v>0.0291832277007913</c:v>
                </c:pt>
                <c:pt idx="24">
                  <c:v>0.0291832277007913</c:v>
                </c:pt>
                <c:pt idx="25">
                  <c:v>0.0292548429834927</c:v>
                </c:pt>
                <c:pt idx="26">
                  <c:v>0.0291474200594407</c:v>
                </c:pt>
                <c:pt idx="27">
                  <c:v>0.029219035342142</c:v>
                </c:pt>
                <c:pt idx="28">
                  <c:v>0.0291832277007913</c:v>
                </c:pt>
                <c:pt idx="29">
                  <c:v>0.029004189494038</c:v>
                </c:pt>
                <c:pt idx="30">
                  <c:v>0.0289683818526874</c:v>
                </c:pt>
                <c:pt idx="31">
                  <c:v>0.0291474200594407</c:v>
                </c:pt>
                <c:pt idx="32">
                  <c:v>0.0290758047767394</c:v>
                </c:pt>
                <c:pt idx="33">
                  <c:v>0.0290758047767394</c:v>
                </c:pt>
                <c:pt idx="34">
                  <c:v>0.0289683818526874</c:v>
                </c:pt>
                <c:pt idx="35">
                  <c:v>0.0289325742113367</c:v>
                </c:pt>
                <c:pt idx="36">
                  <c:v>0.0291474200594407</c:v>
                </c:pt>
                <c:pt idx="37">
                  <c:v>0.0288251512872847</c:v>
                </c:pt>
                <c:pt idx="38">
                  <c:v>0.028896766569986</c:v>
                </c:pt>
                <c:pt idx="39">
                  <c:v>0.0289683818526874</c:v>
                </c:pt>
                <c:pt idx="40">
                  <c:v>0.0287535360045834</c:v>
                </c:pt>
                <c:pt idx="41">
                  <c:v>0.0289325742113367</c:v>
                </c:pt>
                <c:pt idx="42">
                  <c:v>0.0289683818526874</c:v>
                </c:pt>
                <c:pt idx="43">
                  <c:v>0.0289683818526874</c:v>
                </c:pt>
                <c:pt idx="44">
                  <c:v>0.0286103054391807</c:v>
                </c:pt>
                <c:pt idx="45">
                  <c:v>0.0288251512872847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7922608"/>
        <c:axId val="-1057929344"/>
      </c:scatterChart>
      <c:valAx>
        <c:axId val="-105792260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57929344"/>
        <c:crosses val="autoZero"/>
        <c:crossBetween val="midCat"/>
      </c:valAx>
      <c:valAx>
        <c:axId val="-105792934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5792260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(6-90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8533296"/>
        <c:axId val="-1068299168"/>
      </c:scatterChart>
      <c:valAx>
        <c:axId val="-105853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68299168"/>
        <c:crosses val="autoZero"/>
        <c:crossBetween val="midCat"/>
      </c:valAx>
      <c:valAx>
        <c:axId val="-1068299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585332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3808948061067"/>
          <c:w val="0.852069775000903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2'!$AT$7:$AT$52</c:f>
              <c:numCache>
                <c:formatCode>0.000_ </c:formatCode>
                <c:ptCount val="46"/>
                <c:pt idx="0">
                  <c:v>1.0</c:v>
                </c:pt>
                <c:pt idx="1">
                  <c:v>0.876544540229885</c:v>
                </c:pt>
                <c:pt idx="2">
                  <c:v>0.751975574712644</c:v>
                </c:pt>
                <c:pt idx="3">
                  <c:v>0.595545977011494</c:v>
                </c:pt>
                <c:pt idx="4">
                  <c:v>0.436530172413793</c:v>
                </c:pt>
                <c:pt idx="5">
                  <c:v>0.295079022988506</c:v>
                </c:pt>
                <c:pt idx="6">
                  <c:v>0.183943965517241</c:v>
                </c:pt>
                <c:pt idx="7">
                  <c:v>0.108189655172414</c:v>
                </c:pt>
                <c:pt idx="8">
                  <c:v>0.0641522988505747</c:v>
                </c:pt>
                <c:pt idx="9">
                  <c:v>0.043426724137931</c:v>
                </c:pt>
                <c:pt idx="10">
                  <c:v>0.0348778735632184</c:v>
                </c:pt>
                <c:pt idx="11">
                  <c:v>0.0316091954022988</c:v>
                </c:pt>
                <c:pt idx="12">
                  <c:v>0.0304597701149425</c:v>
                </c:pt>
                <c:pt idx="13">
                  <c:v>0.0301005747126437</c:v>
                </c:pt>
                <c:pt idx="14">
                  <c:v>0.0297772988505747</c:v>
                </c:pt>
                <c:pt idx="15">
                  <c:v>0.029669540229885</c:v>
                </c:pt>
                <c:pt idx="16">
                  <c:v>0.0295617816091954</c:v>
                </c:pt>
                <c:pt idx="17">
                  <c:v>0.0293462643678161</c:v>
                </c:pt>
                <c:pt idx="18">
                  <c:v>0.0293103448275862</c:v>
                </c:pt>
                <c:pt idx="19">
                  <c:v>0.0292744252873563</c:v>
                </c:pt>
                <c:pt idx="20">
                  <c:v>0.0292744252873563</c:v>
                </c:pt>
                <c:pt idx="21">
                  <c:v>0.0292744252873563</c:v>
                </c:pt>
                <c:pt idx="22">
                  <c:v>0.0291666666666667</c:v>
                </c:pt>
                <c:pt idx="23">
                  <c:v>0.0292744252873563</c:v>
                </c:pt>
                <c:pt idx="24">
                  <c:v>0.0290229885057471</c:v>
                </c:pt>
                <c:pt idx="25">
                  <c:v>0.0291307471264368</c:v>
                </c:pt>
                <c:pt idx="26">
                  <c:v>0.0289152298850575</c:v>
                </c:pt>
                <c:pt idx="27">
                  <c:v>0.0291666666666667</c:v>
                </c:pt>
                <c:pt idx="28">
                  <c:v>0.0289870689655172</c:v>
                </c:pt>
                <c:pt idx="29">
                  <c:v>0.029058908045977</c:v>
                </c:pt>
                <c:pt idx="30">
                  <c:v>0.0289511494252874</c:v>
                </c:pt>
                <c:pt idx="31">
                  <c:v>0.0289870689655172</c:v>
                </c:pt>
                <c:pt idx="32">
                  <c:v>0.0290229885057471</c:v>
                </c:pt>
                <c:pt idx="33">
                  <c:v>0.0289870689655172</c:v>
                </c:pt>
                <c:pt idx="34">
                  <c:v>0.0288433908045977</c:v>
                </c:pt>
                <c:pt idx="35">
                  <c:v>0.0288793103448276</c:v>
                </c:pt>
                <c:pt idx="36">
                  <c:v>0.0289511494252874</c:v>
                </c:pt>
                <c:pt idx="37">
                  <c:v>0.028735632183908</c:v>
                </c:pt>
                <c:pt idx="38">
                  <c:v>0.0288793103448276</c:v>
                </c:pt>
                <c:pt idx="39">
                  <c:v>0.0288074712643678</c:v>
                </c:pt>
                <c:pt idx="40">
                  <c:v>0.0286997126436782</c:v>
                </c:pt>
                <c:pt idx="41">
                  <c:v>0.0288793103448276</c:v>
                </c:pt>
                <c:pt idx="42">
                  <c:v>0.0288793103448276</c:v>
                </c:pt>
                <c:pt idx="43">
                  <c:v>0.0286637931034483</c:v>
                </c:pt>
                <c:pt idx="44">
                  <c:v>0.0288074712643678</c:v>
                </c:pt>
                <c:pt idx="45">
                  <c:v>0.0288793103448276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2'!$AU$7:$AU$52</c:f>
              <c:numCache>
                <c:formatCode>0.000_ </c:formatCode>
                <c:ptCount val="46"/>
                <c:pt idx="0">
                  <c:v>1.0</c:v>
                </c:pt>
                <c:pt idx="1">
                  <c:v>0.864900852916832</c:v>
                </c:pt>
                <c:pt idx="2">
                  <c:v>0.73746716090258</c:v>
                </c:pt>
                <c:pt idx="3">
                  <c:v>0.583186382121136</c:v>
                </c:pt>
                <c:pt idx="4">
                  <c:v>0.42671033216972</c:v>
                </c:pt>
                <c:pt idx="5">
                  <c:v>0.288948069241012</c:v>
                </c:pt>
                <c:pt idx="6">
                  <c:v>0.181811638536006</c:v>
                </c:pt>
                <c:pt idx="7">
                  <c:v>0.108216072264008</c:v>
                </c:pt>
                <c:pt idx="8">
                  <c:v>0.0651383740598121</c:v>
                </c:pt>
                <c:pt idx="9">
                  <c:v>0.0439054233994314</c:v>
                </c:pt>
                <c:pt idx="10">
                  <c:v>0.0350883506675784</c:v>
                </c:pt>
                <c:pt idx="11">
                  <c:v>0.0316694857307374</c:v>
                </c:pt>
                <c:pt idx="12">
                  <c:v>0.030589844171735</c:v>
                </c:pt>
                <c:pt idx="13">
                  <c:v>0.0299780472883003</c:v>
                </c:pt>
                <c:pt idx="14">
                  <c:v>0.0297981070284665</c:v>
                </c:pt>
                <c:pt idx="15">
                  <c:v>0.0296181667686328</c:v>
                </c:pt>
                <c:pt idx="16">
                  <c:v>0.0295461906646993</c:v>
                </c:pt>
                <c:pt idx="17">
                  <c:v>0.0293302623528988</c:v>
                </c:pt>
                <c:pt idx="18">
                  <c:v>0.0292942743009321</c:v>
                </c:pt>
                <c:pt idx="19">
                  <c:v>0.0291503220930651</c:v>
                </c:pt>
                <c:pt idx="20">
                  <c:v>0.0293302623528988</c:v>
                </c:pt>
                <c:pt idx="21">
                  <c:v>0.0292582862489653</c:v>
                </c:pt>
                <c:pt idx="22">
                  <c:v>0.0291503220930651</c:v>
                </c:pt>
                <c:pt idx="23">
                  <c:v>0.0291143340410983</c:v>
                </c:pt>
                <c:pt idx="24">
                  <c:v>0.0290423579371649</c:v>
                </c:pt>
                <c:pt idx="25">
                  <c:v>0.0291143340410983</c:v>
                </c:pt>
                <c:pt idx="26">
                  <c:v>0.0289703818332314</c:v>
                </c:pt>
                <c:pt idx="27">
                  <c:v>0.0287904415733976</c:v>
                </c:pt>
                <c:pt idx="28">
                  <c:v>0.0290783459891316</c:v>
                </c:pt>
                <c:pt idx="29">
                  <c:v>0.0289703818332314</c:v>
                </c:pt>
                <c:pt idx="30">
                  <c:v>0.0288984057292979</c:v>
                </c:pt>
                <c:pt idx="31">
                  <c:v>0.0288984057292979</c:v>
                </c:pt>
                <c:pt idx="32">
                  <c:v>0.0287544535214309</c:v>
                </c:pt>
                <c:pt idx="33">
                  <c:v>0.0288264296253644</c:v>
                </c:pt>
                <c:pt idx="34">
                  <c:v>0.0288984057292979</c:v>
                </c:pt>
                <c:pt idx="35">
                  <c:v>0.0288984057292979</c:v>
                </c:pt>
                <c:pt idx="36">
                  <c:v>0.0287544535214309</c:v>
                </c:pt>
                <c:pt idx="37">
                  <c:v>0.0288624176773311</c:v>
                </c:pt>
                <c:pt idx="38">
                  <c:v>0.0287544535214309</c:v>
                </c:pt>
                <c:pt idx="39">
                  <c:v>0.0289703818332314</c:v>
                </c:pt>
                <c:pt idx="40">
                  <c:v>0.0286824774174974</c:v>
                </c:pt>
                <c:pt idx="41">
                  <c:v>0.0287904415733976</c:v>
                </c:pt>
                <c:pt idx="42">
                  <c:v>0.0285385252096304</c:v>
                </c:pt>
                <c:pt idx="43">
                  <c:v>0.0286105013135639</c:v>
                </c:pt>
                <c:pt idx="44">
                  <c:v>0.0287544535214309</c:v>
                </c:pt>
                <c:pt idx="45">
                  <c:v>0.0286464893655306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2'!$AV$7:$AV$52</c:f>
              <c:numCache>
                <c:formatCode>0.000_ </c:formatCode>
                <c:ptCount val="46"/>
                <c:pt idx="0">
                  <c:v>1.0</c:v>
                </c:pt>
                <c:pt idx="1">
                  <c:v>0.868238607640644</c:v>
                </c:pt>
                <c:pt idx="2">
                  <c:v>0.741135263956091</c:v>
                </c:pt>
                <c:pt idx="3">
                  <c:v>0.58286993572615</c:v>
                </c:pt>
                <c:pt idx="4">
                  <c:v>0.426085072578898</c:v>
                </c:pt>
                <c:pt idx="5">
                  <c:v>0.2875713150863</c:v>
                </c:pt>
                <c:pt idx="6">
                  <c:v>0.179786235285621</c:v>
                </c:pt>
                <c:pt idx="7">
                  <c:v>0.105726872246696</c:v>
                </c:pt>
                <c:pt idx="8">
                  <c:v>0.0627933848487037</c:v>
                </c:pt>
                <c:pt idx="9">
                  <c:v>0.042572398353434</c:v>
                </c:pt>
                <c:pt idx="10">
                  <c:v>0.0343395681375027</c:v>
                </c:pt>
                <c:pt idx="11">
                  <c:v>0.0311619845453889</c:v>
                </c:pt>
                <c:pt idx="12">
                  <c:v>0.0301148263161696</c:v>
                </c:pt>
                <c:pt idx="13">
                  <c:v>0.030006499602802</c:v>
                </c:pt>
                <c:pt idx="14">
                  <c:v>0.0296815194626995</c:v>
                </c:pt>
                <c:pt idx="15">
                  <c:v>0.0295370838448761</c:v>
                </c:pt>
                <c:pt idx="16">
                  <c:v>0.0294287571315086</c:v>
                </c:pt>
                <c:pt idx="17">
                  <c:v>0.0293565393225969</c:v>
                </c:pt>
                <c:pt idx="18">
                  <c:v>0.0293926482270528</c:v>
                </c:pt>
                <c:pt idx="19">
                  <c:v>0.0291398858958619</c:v>
                </c:pt>
                <c:pt idx="20">
                  <c:v>0.0292121037047736</c:v>
                </c:pt>
                <c:pt idx="21">
                  <c:v>0.0291759948003178</c:v>
                </c:pt>
                <c:pt idx="22">
                  <c:v>0.0292843215136853</c:v>
                </c:pt>
                <c:pt idx="23">
                  <c:v>0.0291759948003178</c:v>
                </c:pt>
                <c:pt idx="24">
                  <c:v>0.0289954502780386</c:v>
                </c:pt>
                <c:pt idx="25">
                  <c:v>0.0290315591824944</c:v>
                </c:pt>
                <c:pt idx="26">
                  <c:v>0.0291037769914061</c:v>
                </c:pt>
                <c:pt idx="27">
                  <c:v>0.0290676680869502</c:v>
                </c:pt>
                <c:pt idx="28">
                  <c:v>0.0290676680869502</c:v>
                </c:pt>
                <c:pt idx="29">
                  <c:v>0.0289232324691269</c:v>
                </c:pt>
                <c:pt idx="30">
                  <c:v>0.0288510146602152</c:v>
                </c:pt>
                <c:pt idx="31">
                  <c:v>0.0289232324691269</c:v>
                </c:pt>
                <c:pt idx="32">
                  <c:v>0.0289593413735827</c:v>
                </c:pt>
                <c:pt idx="33">
                  <c:v>0.028887123564671</c:v>
                </c:pt>
                <c:pt idx="34">
                  <c:v>0.0287065790423918</c:v>
                </c:pt>
                <c:pt idx="35">
                  <c:v>0.028887123564671</c:v>
                </c:pt>
                <c:pt idx="36">
                  <c:v>0.028887123564671</c:v>
                </c:pt>
                <c:pt idx="37">
                  <c:v>0.0287787968513035</c:v>
                </c:pt>
                <c:pt idx="38">
                  <c:v>0.0288510146602152</c:v>
                </c:pt>
                <c:pt idx="39">
                  <c:v>0.0287065790423918</c:v>
                </c:pt>
                <c:pt idx="40">
                  <c:v>0.0287426879468477</c:v>
                </c:pt>
                <c:pt idx="41">
                  <c:v>0.0287065790423918</c:v>
                </c:pt>
                <c:pt idx="42">
                  <c:v>0.0288149057557594</c:v>
                </c:pt>
                <c:pt idx="43">
                  <c:v>0.0287065790423918</c:v>
                </c:pt>
                <c:pt idx="44">
                  <c:v>0.0286343612334802</c:v>
                </c:pt>
                <c:pt idx="45">
                  <c:v>0.0284899256156568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2'!$AW$7:$AW$52</c:f>
              <c:numCache>
                <c:formatCode>0.000_ </c:formatCode>
                <c:ptCount val="46"/>
                <c:pt idx="0">
                  <c:v>1.0</c:v>
                </c:pt>
                <c:pt idx="1">
                  <c:v>0.866968581941693</c:v>
                </c:pt>
                <c:pt idx="2">
                  <c:v>0.745860458533824</c:v>
                </c:pt>
                <c:pt idx="3">
                  <c:v>0.591777526181715</c:v>
                </c:pt>
                <c:pt idx="4">
                  <c:v>0.435748655533541</c:v>
                </c:pt>
                <c:pt idx="5">
                  <c:v>0.297905462779507</c:v>
                </c:pt>
                <c:pt idx="6">
                  <c:v>0.188154542881404</c:v>
                </c:pt>
                <c:pt idx="7">
                  <c:v>0.112510614208888</c:v>
                </c:pt>
                <c:pt idx="8">
                  <c:v>0.0666572318143221</c:v>
                </c:pt>
                <c:pt idx="9">
                  <c:v>0.0445089159354656</c:v>
                </c:pt>
                <c:pt idx="10">
                  <c:v>0.0347084630625531</c:v>
                </c:pt>
                <c:pt idx="11">
                  <c:v>0.0314534390036796</c:v>
                </c:pt>
                <c:pt idx="12">
                  <c:v>0.0301797339371639</c:v>
                </c:pt>
                <c:pt idx="13">
                  <c:v>0.0297551655816586</c:v>
                </c:pt>
                <c:pt idx="14">
                  <c:v>0.0295075007076139</c:v>
                </c:pt>
                <c:pt idx="15">
                  <c:v>0.029189074440985</c:v>
                </c:pt>
                <c:pt idx="16">
                  <c:v>0.0293305972261534</c:v>
                </c:pt>
                <c:pt idx="17">
                  <c:v>0.0292952165298613</c:v>
                </c:pt>
                <c:pt idx="18">
                  <c:v>0.0290829323521087</c:v>
                </c:pt>
                <c:pt idx="19">
                  <c:v>0.0291536937446929</c:v>
                </c:pt>
                <c:pt idx="20">
                  <c:v>0.0290121709595245</c:v>
                </c:pt>
                <c:pt idx="21">
                  <c:v>0.0289767902632324</c:v>
                </c:pt>
                <c:pt idx="22">
                  <c:v>0.0291183130484008</c:v>
                </c:pt>
                <c:pt idx="23">
                  <c:v>0.0289060288706482</c:v>
                </c:pt>
                <c:pt idx="24">
                  <c:v>0.0290829323521087</c:v>
                </c:pt>
                <c:pt idx="25">
                  <c:v>0.0287998867817719</c:v>
                </c:pt>
                <c:pt idx="26">
                  <c:v>0.0289414095669403</c:v>
                </c:pt>
                <c:pt idx="27">
                  <c:v>0.0288706481743561</c:v>
                </c:pt>
                <c:pt idx="28">
                  <c:v>0.0287645060854798</c:v>
                </c:pt>
                <c:pt idx="29">
                  <c:v>0.0287291253891877</c:v>
                </c:pt>
                <c:pt idx="30">
                  <c:v>0.028835267478064</c:v>
                </c:pt>
                <c:pt idx="31">
                  <c:v>0.0286229833003113</c:v>
                </c:pt>
                <c:pt idx="32">
                  <c:v>0.0287645060854798</c:v>
                </c:pt>
                <c:pt idx="33">
                  <c:v>0.0287645060854798</c:v>
                </c:pt>
                <c:pt idx="34">
                  <c:v>0.0287291253891877</c:v>
                </c:pt>
                <c:pt idx="35">
                  <c:v>0.0286583639966034</c:v>
                </c:pt>
                <c:pt idx="36">
                  <c:v>0.0284460798188508</c:v>
                </c:pt>
                <c:pt idx="37">
                  <c:v>0.0286583639966034</c:v>
                </c:pt>
                <c:pt idx="38">
                  <c:v>0.0287645060854798</c:v>
                </c:pt>
                <c:pt idx="39">
                  <c:v>0.0286229833003113</c:v>
                </c:pt>
                <c:pt idx="40">
                  <c:v>0.0284814605151429</c:v>
                </c:pt>
                <c:pt idx="41">
                  <c:v>0.028516841211435</c:v>
                </c:pt>
                <c:pt idx="42">
                  <c:v>0.0284106991225587</c:v>
                </c:pt>
                <c:pt idx="43">
                  <c:v>0.0284814605151429</c:v>
                </c:pt>
                <c:pt idx="44">
                  <c:v>0.0284814605151429</c:v>
                </c:pt>
                <c:pt idx="45">
                  <c:v>0.0284460798188508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7262720"/>
        <c:axId val="-1057004032"/>
      </c:scatterChart>
      <c:valAx>
        <c:axId val="-1057262720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57004032"/>
        <c:crosses val="autoZero"/>
        <c:crossBetween val="midCat"/>
      </c:valAx>
      <c:valAx>
        <c:axId val="-105700403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5726272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6"/>
          <c:y val="0.12264122696504"/>
          <c:w val="0.857956330642001"/>
          <c:h val="0.76414918339755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2'!$AX$7:$AX$52</c:f>
              <c:numCache>
                <c:formatCode>0.000_ </c:formatCode>
                <c:ptCount val="46"/>
                <c:pt idx="0">
                  <c:v>1.0</c:v>
                </c:pt>
                <c:pt idx="1">
                  <c:v>0.876953054523148</c:v>
                </c:pt>
                <c:pt idx="2">
                  <c:v>0.75296792119222</c:v>
                </c:pt>
                <c:pt idx="3">
                  <c:v>0.597300905712121</c:v>
                </c:pt>
                <c:pt idx="4">
                  <c:v>0.437339876592213</c:v>
                </c:pt>
                <c:pt idx="5">
                  <c:v>0.295096164255043</c:v>
                </c:pt>
                <c:pt idx="6">
                  <c:v>0.184029155991773</c:v>
                </c:pt>
                <c:pt idx="7">
                  <c:v>0.108757622776314</c:v>
                </c:pt>
                <c:pt idx="8">
                  <c:v>0.064915382672392</c:v>
                </c:pt>
                <c:pt idx="9">
                  <c:v>0.0436979035109876</c:v>
                </c:pt>
                <c:pt idx="10">
                  <c:v>0.0353624652690073</c:v>
                </c:pt>
                <c:pt idx="11">
                  <c:v>0.0321509760762097</c:v>
                </c:pt>
                <c:pt idx="12">
                  <c:v>0.0311406199256666</c:v>
                </c:pt>
                <c:pt idx="13">
                  <c:v>0.0309241150362646</c:v>
                </c:pt>
                <c:pt idx="14">
                  <c:v>0.0303828528127593</c:v>
                </c:pt>
                <c:pt idx="15">
                  <c:v>0.0302024320715909</c:v>
                </c:pt>
                <c:pt idx="16">
                  <c:v>0.0298415905892541</c:v>
                </c:pt>
                <c:pt idx="17">
                  <c:v>0.0297694222927868</c:v>
                </c:pt>
                <c:pt idx="18">
                  <c:v>0.0295529174033847</c:v>
                </c:pt>
                <c:pt idx="19">
                  <c:v>0.0296611698480857</c:v>
                </c:pt>
                <c:pt idx="20">
                  <c:v>0.0295890015516184</c:v>
                </c:pt>
                <c:pt idx="21">
                  <c:v>0.0294807491069173</c:v>
                </c:pt>
                <c:pt idx="22">
                  <c:v>0.0293724966622163</c:v>
                </c:pt>
                <c:pt idx="23">
                  <c:v>0.0293364125139826</c:v>
                </c:pt>
                <c:pt idx="24">
                  <c:v>0.0293003283657489</c:v>
                </c:pt>
                <c:pt idx="25">
                  <c:v>0.0290838234763468</c:v>
                </c:pt>
                <c:pt idx="26">
                  <c:v>0.0291199076245805</c:v>
                </c:pt>
                <c:pt idx="27">
                  <c:v>0.0291559917728142</c:v>
                </c:pt>
                <c:pt idx="28">
                  <c:v>0.0291920759210479</c:v>
                </c:pt>
                <c:pt idx="29">
                  <c:v>0.0291199076245805</c:v>
                </c:pt>
                <c:pt idx="30">
                  <c:v>0.0291559917728142</c:v>
                </c:pt>
                <c:pt idx="31">
                  <c:v>0.0290477393281132</c:v>
                </c:pt>
                <c:pt idx="32">
                  <c:v>0.0289755710316458</c:v>
                </c:pt>
                <c:pt idx="33">
                  <c:v>0.0289755710316458</c:v>
                </c:pt>
                <c:pt idx="34">
                  <c:v>0.0290838234763468</c:v>
                </c:pt>
                <c:pt idx="35">
                  <c:v>0.0289755710316458</c:v>
                </c:pt>
                <c:pt idx="36">
                  <c:v>0.0287951502904774</c:v>
                </c:pt>
                <c:pt idx="37">
                  <c:v>0.0288312344387111</c:v>
                </c:pt>
                <c:pt idx="38">
                  <c:v>0.0288312344387111</c:v>
                </c:pt>
                <c:pt idx="39">
                  <c:v>0.0289394868834121</c:v>
                </c:pt>
                <c:pt idx="40">
                  <c:v>0.0287590661422437</c:v>
                </c:pt>
                <c:pt idx="41">
                  <c:v>0.0289034027351784</c:v>
                </c:pt>
                <c:pt idx="42">
                  <c:v>0.0286868978457763</c:v>
                </c:pt>
                <c:pt idx="43">
                  <c:v>0.0289034027351784</c:v>
                </c:pt>
                <c:pt idx="44">
                  <c:v>0.0288673185869448</c:v>
                </c:pt>
                <c:pt idx="45">
                  <c:v>0.02872298199401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2'!$AY$7:$AY$52</c:f>
              <c:numCache>
                <c:formatCode>0.000_ </c:formatCode>
                <c:ptCount val="46"/>
                <c:pt idx="0">
                  <c:v>1.0</c:v>
                </c:pt>
                <c:pt idx="1">
                  <c:v>0.858004405763605</c:v>
                </c:pt>
                <c:pt idx="2">
                  <c:v>0.726553753927269</c:v>
                </c:pt>
                <c:pt idx="3">
                  <c:v>0.566248961756527</c:v>
                </c:pt>
                <c:pt idx="4">
                  <c:v>0.407749810407714</c:v>
                </c:pt>
                <c:pt idx="5">
                  <c:v>0.270701672023401</c:v>
                </c:pt>
                <c:pt idx="6">
                  <c:v>0.166552309414611</c:v>
                </c:pt>
                <c:pt idx="7">
                  <c:v>0.0974323787512188</c:v>
                </c:pt>
                <c:pt idx="8">
                  <c:v>0.0590805676934744</c:v>
                </c:pt>
                <c:pt idx="9">
                  <c:v>0.0413491748221444</c:v>
                </c:pt>
                <c:pt idx="10">
                  <c:v>0.0344877396988191</c:v>
                </c:pt>
                <c:pt idx="11">
                  <c:v>0.0318876169152432</c:v>
                </c:pt>
                <c:pt idx="12">
                  <c:v>0.0311653605864721</c:v>
                </c:pt>
                <c:pt idx="13">
                  <c:v>0.030768119605648</c:v>
                </c:pt>
                <c:pt idx="14">
                  <c:v>0.0305153298905782</c:v>
                </c:pt>
                <c:pt idx="15">
                  <c:v>0.0303708786248239</c:v>
                </c:pt>
                <c:pt idx="16">
                  <c:v>0.0301903145426312</c:v>
                </c:pt>
                <c:pt idx="17">
                  <c:v>0.0300097504604384</c:v>
                </c:pt>
                <c:pt idx="18">
                  <c:v>0.0299375248275613</c:v>
                </c:pt>
                <c:pt idx="19">
                  <c:v>0.0295763966631758</c:v>
                </c:pt>
                <c:pt idx="20">
                  <c:v>0.0299014120111227</c:v>
                </c:pt>
                <c:pt idx="21">
                  <c:v>0.0296486222960529</c:v>
                </c:pt>
                <c:pt idx="22">
                  <c:v>0.0296847351124914</c:v>
                </c:pt>
                <c:pt idx="23">
                  <c:v>0.0294680582138601</c:v>
                </c:pt>
                <c:pt idx="24">
                  <c:v>0.0296125094796143</c:v>
                </c:pt>
                <c:pt idx="25">
                  <c:v>0.0295041710302986</c:v>
                </c:pt>
                <c:pt idx="26">
                  <c:v>0.0293236069481059</c:v>
                </c:pt>
                <c:pt idx="27">
                  <c:v>0.0293597197645444</c:v>
                </c:pt>
                <c:pt idx="28">
                  <c:v>0.0294680582138601</c:v>
                </c:pt>
                <c:pt idx="29">
                  <c:v>0.0294319453974215</c:v>
                </c:pt>
                <c:pt idx="30">
                  <c:v>0.0293597197645444</c:v>
                </c:pt>
                <c:pt idx="31">
                  <c:v>0.0294680582138601</c:v>
                </c:pt>
                <c:pt idx="32">
                  <c:v>0.0292874941316673</c:v>
                </c:pt>
                <c:pt idx="33">
                  <c:v>0.0291430428659131</c:v>
                </c:pt>
                <c:pt idx="34">
                  <c:v>0.0293236069481059</c:v>
                </c:pt>
                <c:pt idx="35">
                  <c:v>0.0292874941316673</c:v>
                </c:pt>
                <c:pt idx="36">
                  <c:v>0.0293236069481059</c:v>
                </c:pt>
                <c:pt idx="37">
                  <c:v>0.0291791556823517</c:v>
                </c:pt>
                <c:pt idx="38">
                  <c:v>0.0291069300494746</c:v>
                </c:pt>
                <c:pt idx="39">
                  <c:v>0.0292152684987902</c:v>
                </c:pt>
                <c:pt idx="40">
                  <c:v>0.0292874941316673</c:v>
                </c:pt>
                <c:pt idx="41">
                  <c:v>0.0291430428659131</c:v>
                </c:pt>
                <c:pt idx="42">
                  <c:v>0.0291430428659131</c:v>
                </c:pt>
                <c:pt idx="43">
                  <c:v>0.0291069300494746</c:v>
                </c:pt>
                <c:pt idx="44">
                  <c:v>0.0292152684987902</c:v>
                </c:pt>
                <c:pt idx="45">
                  <c:v>0.0291430428659131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2'!$AZ$7:$AZ$52</c:f>
              <c:numCache>
                <c:formatCode>0.000_ </c:formatCode>
                <c:ptCount val="46"/>
                <c:pt idx="0">
                  <c:v>1.0</c:v>
                </c:pt>
                <c:pt idx="1">
                  <c:v>0.863620135665834</c:v>
                </c:pt>
                <c:pt idx="2">
                  <c:v>0.73563013209568</c:v>
                </c:pt>
                <c:pt idx="3">
                  <c:v>0.577579435915744</c:v>
                </c:pt>
                <c:pt idx="4">
                  <c:v>0.420742591931453</c:v>
                </c:pt>
                <c:pt idx="5">
                  <c:v>0.283862906104962</c:v>
                </c:pt>
                <c:pt idx="6">
                  <c:v>0.17690110674759</c:v>
                </c:pt>
                <c:pt idx="7">
                  <c:v>0.103677258122099</c:v>
                </c:pt>
                <c:pt idx="8">
                  <c:v>0.0621563727240271</c:v>
                </c:pt>
                <c:pt idx="9">
                  <c:v>0.0421992145662263</c:v>
                </c:pt>
                <c:pt idx="10">
                  <c:v>0.0342734737593716</c:v>
                </c:pt>
                <c:pt idx="11">
                  <c:v>0.0312745448054266</c:v>
                </c:pt>
                <c:pt idx="12">
                  <c:v>0.0303463048911103</c:v>
                </c:pt>
                <c:pt idx="13">
                  <c:v>0.0298821849339522</c:v>
                </c:pt>
                <c:pt idx="14">
                  <c:v>0.0298821849339522</c:v>
                </c:pt>
                <c:pt idx="15">
                  <c:v>0.029418064976794</c:v>
                </c:pt>
                <c:pt idx="16">
                  <c:v>0.029310960371296</c:v>
                </c:pt>
                <c:pt idx="17">
                  <c:v>0.029489468047126</c:v>
                </c:pt>
                <c:pt idx="18">
                  <c:v>0.029310960371296</c:v>
                </c:pt>
                <c:pt idx="19">
                  <c:v>0.029310960371296</c:v>
                </c:pt>
                <c:pt idx="20">
                  <c:v>0.0291681542306319</c:v>
                </c:pt>
                <c:pt idx="21">
                  <c:v>0.0291681542306319</c:v>
                </c:pt>
                <c:pt idx="22">
                  <c:v>0.029310960371296</c:v>
                </c:pt>
                <c:pt idx="23">
                  <c:v>0.0289539450196358</c:v>
                </c:pt>
                <c:pt idx="24">
                  <c:v>0.0289896465548019</c:v>
                </c:pt>
                <c:pt idx="25">
                  <c:v>0.0290967511602999</c:v>
                </c:pt>
                <c:pt idx="26">
                  <c:v>0.0289539450196358</c:v>
                </c:pt>
                <c:pt idx="27">
                  <c:v>0.0290610496251339</c:v>
                </c:pt>
                <c:pt idx="28">
                  <c:v>0.0289539450196358</c:v>
                </c:pt>
                <c:pt idx="29">
                  <c:v>0.0290253480899679</c:v>
                </c:pt>
                <c:pt idx="30">
                  <c:v>0.0290610496251339</c:v>
                </c:pt>
                <c:pt idx="31">
                  <c:v>0.0289182434844698</c:v>
                </c:pt>
                <c:pt idx="32">
                  <c:v>0.0289539450196358</c:v>
                </c:pt>
                <c:pt idx="33">
                  <c:v>0.0289182434844698</c:v>
                </c:pt>
                <c:pt idx="34">
                  <c:v>0.0287754373438058</c:v>
                </c:pt>
                <c:pt idx="35">
                  <c:v>0.0288468404141378</c:v>
                </c:pt>
                <c:pt idx="36">
                  <c:v>0.0289182434844698</c:v>
                </c:pt>
                <c:pt idx="37">
                  <c:v>0.0289896465548019</c:v>
                </c:pt>
                <c:pt idx="38">
                  <c:v>0.0288468404141378</c:v>
                </c:pt>
                <c:pt idx="39">
                  <c:v>0.0288825419493038</c:v>
                </c:pt>
                <c:pt idx="40">
                  <c:v>0.0287754373438058</c:v>
                </c:pt>
                <c:pt idx="41">
                  <c:v>0.0288468404141378</c:v>
                </c:pt>
                <c:pt idx="42">
                  <c:v>0.0288825419493038</c:v>
                </c:pt>
                <c:pt idx="43">
                  <c:v>0.0289539450196358</c:v>
                </c:pt>
                <c:pt idx="44">
                  <c:v>0.0286683327383077</c:v>
                </c:pt>
                <c:pt idx="45">
                  <c:v>0.0287754373438058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2'!$BA$7:$BA$52</c:f>
              <c:numCache>
                <c:formatCode>0.000_ </c:formatCode>
                <c:ptCount val="46"/>
                <c:pt idx="0">
                  <c:v>1.0</c:v>
                </c:pt>
                <c:pt idx="1">
                  <c:v>0.870689347740808</c:v>
                </c:pt>
                <c:pt idx="2">
                  <c:v>0.743625405656004</c:v>
                </c:pt>
                <c:pt idx="3">
                  <c:v>0.590207196604971</c:v>
                </c:pt>
                <c:pt idx="4">
                  <c:v>0.433971684319389</c:v>
                </c:pt>
                <c:pt idx="5">
                  <c:v>0.294746977639884</c:v>
                </c:pt>
                <c:pt idx="6">
                  <c:v>0.18565671695018</c:v>
                </c:pt>
                <c:pt idx="7">
                  <c:v>0.110374095075069</c:v>
                </c:pt>
                <c:pt idx="8">
                  <c:v>0.0660461467137406</c:v>
                </c:pt>
                <c:pt idx="9">
                  <c:v>0.0440783138975072</c:v>
                </c:pt>
                <c:pt idx="10">
                  <c:v>0.0351271352662173</c:v>
                </c:pt>
                <c:pt idx="11">
                  <c:v>0.031739238971506</c:v>
                </c:pt>
                <c:pt idx="12">
                  <c:v>0.0305980528511822</c:v>
                </c:pt>
                <c:pt idx="13">
                  <c:v>0.0301701080560608</c:v>
                </c:pt>
                <c:pt idx="14">
                  <c:v>0.0297778253271995</c:v>
                </c:pt>
                <c:pt idx="15">
                  <c:v>0.0297778253271995</c:v>
                </c:pt>
                <c:pt idx="16">
                  <c:v>0.0295995149958989</c:v>
                </c:pt>
                <c:pt idx="17">
                  <c:v>0.029635177062159</c:v>
                </c:pt>
                <c:pt idx="18">
                  <c:v>0.0295638529296387</c:v>
                </c:pt>
                <c:pt idx="19">
                  <c:v>0.0292785563995578</c:v>
                </c:pt>
                <c:pt idx="20">
                  <c:v>0.0293855425983381</c:v>
                </c:pt>
                <c:pt idx="21">
                  <c:v>0.0293142184658179</c:v>
                </c:pt>
                <c:pt idx="22">
                  <c:v>0.0293855425983381</c:v>
                </c:pt>
                <c:pt idx="23">
                  <c:v>0.0291002460682572</c:v>
                </c:pt>
                <c:pt idx="24">
                  <c:v>0.0290645840019971</c:v>
                </c:pt>
                <c:pt idx="25">
                  <c:v>0.0292072322670375</c:v>
                </c:pt>
                <c:pt idx="26">
                  <c:v>0.0291359081345173</c:v>
                </c:pt>
                <c:pt idx="27">
                  <c:v>0.0292072322670375</c:v>
                </c:pt>
                <c:pt idx="28">
                  <c:v>0.0291715702007774</c:v>
                </c:pt>
                <c:pt idx="29">
                  <c:v>0.0290289219357369</c:v>
                </c:pt>
                <c:pt idx="30">
                  <c:v>0.0291359081345173</c:v>
                </c:pt>
                <c:pt idx="31">
                  <c:v>0.0289932598694768</c:v>
                </c:pt>
                <c:pt idx="32">
                  <c:v>0.0288862736706965</c:v>
                </c:pt>
                <c:pt idx="33">
                  <c:v>0.0289219357369566</c:v>
                </c:pt>
                <c:pt idx="34">
                  <c:v>0.0289219357369566</c:v>
                </c:pt>
                <c:pt idx="35">
                  <c:v>0.0291002460682572</c:v>
                </c:pt>
                <c:pt idx="36">
                  <c:v>0.0290289219357369</c:v>
                </c:pt>
                <c:pt idx="37">
                  <c:v>0.0289219357369566</c:v>
                </c:pt>
                <c:pt idx="38">
                  <c:v>0.0286723012731358</c:v>
                </c:pt>
                <c:pt idx="39">
                  <c:v>0.0289932598694768</c:v>
                </c:pt>
                <c:pt idx="40">
                  <c:v>0.0289575978032167</c:v>
                </c:pt>
                <c:pt idx="41">
                  <c:v>0.0289575978032167</c:v>
                </c:pt>
                <c:pt idx="42">
                  <c:v>0.0288149495381762</c:v>
                </c:pt>
                <c:pt idx="43">
                  <c:v>0.0288149495381762</c:v>
                </c:pt>
                <c:pt idx="44">
                  <c:v>0.0286366392068756</c:v>
                </c:pt>
                <c:pt idx="45">
                  <c:v>0.0286723012731358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8461072"/>
        <c:axId val="-1048309152"/>
      </c:scatterChart>
      <c:valAx>
        <c:axId val="-1048461072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48309152"/>
        <c:crosses val="autoZero"/>
        <c:crossBetween val="midCat"/>
      </c:valAx>
      <c:valAx>
        <c:axId val="-1048309152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4846107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1495327102804"/>
          <c:w val="0.852069775000903"/>
          <c:h val="0.766355140186916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2'!$BB$7:$BB$52</c:f>
              <c:numCache>
                <c:formatCode>0.000_ </c:formatCode>
                <c:ptCount val="46"/>
                <c:pt idx="0">
                  <c:v>1.0</c:v>
                </c:pt>
                <c:pt idx="1">
                  <c:v>0.871790235081374</c:v>
                </c:pt>
                <c:pt idx="2">
                  <c:v>0.749403254972875</c:v>
                </c:pt>
                <c:pt idx="3">
                  <c:v>0.591320072332731</c:v>
                </c:pt>
                <c:pt idx="4">
                  <c:v>0.429439421338155</c:v>
                </c:pt>
                <c:pt idx="5">
                  <c:v>0.290452079566004</c:v>
                </c:pt>
                <c:pt idx="6">
                  <c:v>0.17996383363472</c:v>
                </c:pt>
                <c:pt idx="7">
                  <c:v>0.105605786618445</c:v>
                </c:pt>
                <c:pt idx="8">
                  <c:v>0.0630379746835443</c:v>
                </c:pt>
                <c:pt idx="9">
                  <c:v>0.0431464737793852</c:v>
                </c:pt>
                <c:pt idx="10">
                  <c:v>0.0354068716094032</c:v>
                </c:pt>
                <c:pt idx="11">
                  <c:v>0.0326582278481013</c:v>
                </c:pt>
                <c:pt idx="12">
                  <c:v>0.0318264014466546</c:v>
                </c:pt>
                <c:pt idx="13">
                  <c:v>0.0313924050632911</c:v>
                </c:pt>
                <c:pt idx="14">
                  <c:v>0.0312839059674503</c:v>
                </c:pt>
                <c:pt idx="15">
                  <c:v>0.0310669077757685</c:v>
                </c:pt>
                <c:pt idx="16">
                  <c:v>0.0310669077757685</c:v>
                </c:pt>
                <c:pt idx="17">
                  <c:v>0.0309584086799277</c:v>
                </c:pt>
                <c:pt idx="18">
                  <c:v>0.0308499095840868</c:v>
                </c:pt>
                <c:pt idx="19">
                  <c:v>0.0306690777576853</c:v>
                </c:pt>
                <c:pt idx="20">
                  <c:v>0.0307414104882459</c:v>
                </c:pt>
                <c:pt idx="21">
                  <c:v>0.0308860759493671</c:v>
                </c:pt>
                <c:pt idx="22">
                  <c:v>0.0308137432188065</c:v>
                </c:pt>
                <c:pt idx="23">
                  <c:v>0.030379746835443</c:v>
                </c:pt>
                <c:pt idx="24">
                  <c:v>0.0302712477396022</c:v>
                </c:pt>
                <c:pt idx="25">
                  <c:v>0.0301989150090416</c:v>
                </c:pt>
                <c:pt idx="26">
                  <c:v>0.0300904159132007</c:v>
                </c:pt>
                <c:pt idx="27">
                  <c:v>0.0300180831826401</c:v>
                </c:pt>
                <c:pt idx="28">
                  <c:v>0.0299457504520796</c:v>
                </c:pt>
                <c:pt idx="29">
                  <c:v>0.0302350813743219</c:v>
                </c:pt>
                <c:pt idx="30">
                  <c:v>0.029873417721519</c:v>
                </c:pt>
                <c:pt idx="31">
                  <c:v>0.0299095840867993</c:v>
                </c:pt>
                <c:pt idx="32">
                  <c:v>0.0299457504520796</c:v>
                </c:pt>
                <c:pt idx="33">
                  <c:v>0.029873417721519</c:v>
                </c:pt>
                <c:pt idx="34">
                  <c:v>0.0299095840867993</c:v>
                </c:pt>
                <c:pt idx="35">
                  <c:v>0.0300180831826401</c:v>
                </c:pt>
                <c:pt idx="36">
                  <c:v>0.029873417721519</c:v>
                </c:pt>
                <c:pt idx="37">
                  <c:v>0.0296564195298372</c:v>
                </c:pt>
                <c:pt idx="38">
                  <c:v>0.0298372513562387</c:v>
                </c:pt>
                <c:pt idx="39">
                  <c:v>0.0299819168173598</c:v>
                </c:pt>
                <c:pt idx="40">
                  <c:v>0.0299095840867993</c:v>
                </c:pt>
                <c:pt idx="41">
                  <c:v>0.0299457504520796</c:v>
                </c:pt>
                <c:pt idx="42">
                  <c:v>0.0298372513562387</c:v>
                </c:pt>
                <c:pt idx="43">
                  <c:v>0.0299819168173598</c:v>
                </c:pt>
                <c:pt idx="44">
                  <c:v>0.029873417721519</c:v>
                </c:pt>
                <c:pt idx="45">
                  <c:v>0.0298372513562387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2'!$BC$7:$BC$52</c:f>
              <c:numCache>
                <c:formatCode>0.000_ </c:formatCode>
                <c:ptCount val="46"/>
                <c:pt idx="0">
                  <c:v>1.0</c:v>
                </c:pt>
                <c:pt idx="1">
                  <c:v>0.868859585567309</c:v>
                </c:pt>
                <c:pt idx="2">
                  <c:v>0.743841472250398</c:v>
                </c:pt>
                <c:pt idx="3">
                  <c:v>0.585349949282713</c:v>
                </c:pt>
                <c:pt idx="4">
                  <c:v>0.427908998695841</c:v>
                </c:pt>
                <c:pt idx="5">
                  <c:v>0.28974061730184</c:v>
                </c:pt>
                <c:pt idx="6">
                  <c:v>0.181749021880887</c:v>
                </c:pt>
                <c:pt idx="7">
                  <c:v>0.107411969279815</c:v>
                </c:pt>
                <c:pt idx="8">
                  <c:v>0.0644109549340675</c:v>
                </c:pt>
                <c:pt idx="9">
                  <c:v>0.0435081872192436</c:v>
                </c:pt>
                <c:pt idx="10">
                  <c:v>0.035176061440371</c:v>
                </c:pt>
                <c:pt idx="11">
                  <c:v>0.0320967975655702</c:v>
                </c:pt>
                <c:pt idx="12">
                  <c:v>0.031082451818577</c:v>
                </c:pt>
                <c:pt idx="13">
                  <c:v>0.0307201854803652</c:v>
                </c:pt>
                <c:pt idx="14">
                  <c:v>0.0304303724097957</c:v>
                </c:pt>
                <c:pt idx="15">
                  <c:v>0.0302492392406897</c:v>
                </c:pt>
                <c:pt idx="16">
                  <c:v>0.0302492392406897</c:v>
                </c:pt>
                <c:pt idx="17">
                  <c:v>0.0302130126068686</c:v>
                </c:pt>
                <c:pt idx="18">
                  <c:v>0.0299594261701203</c:v>
                </c:pt>
                <c:pt idx="19">
                  <c:v>0.0299956528039414</c:v>
                </c:pt>
                <c:pt idx="20">
                  <c:v>0.0297782930010143</c:v>
                </c:pt>
                <c:pt idx="21">
                  <c:v>0.0297420663671932</c:v>
                </c:pt>
                <c:pt idx="22">
                  <c:v>0.0297782930010143</c:v>
                </c:pt>
                <c:pt idx="23">
                  <c:v>0.0295971598319084</c:v>
                </c:pt>
                <c:pt idx="24">
                  <c:v>0.0295609331980872</c:v>
                </c:pt>
                <c:pt idx="25">
                  <c:v>0.0294522532966237</c:v>
                </c:pt>
                <c:pt idx="26">
                  <c:v>0.0293435733951601</c:v>
                </c:pt>
                <c:pt idx="27">
                  <c:v>0.0291986668598754</c:v>
                </c:pt>
                <c:pt idx="28">
                  <c:v>0.0292711201275177</c:v>
                </c:pt>
                <c:pt idx="29">
                  <c:v>0.0292348934936966</c:v>
                </c:pt>
                <c:pt idx="30">
                  <c:v>0.0290899869584118</c:v>
                </c:pt>
                <c:pt idx="31">
                  <c:v>0.0290899869584118</c:v>
                </c:pt>
                <c:pt idx="32">
                  <c:v>0.0289813070569483</c:v>
                </c:pt>
                <c:pt idx="33">
                  <c:v>0.0291624402260542</c:v>
                </c:pt>
                <c:pt idx="34">
                  <c:v>0.0290899869584118</c:v>
                </c:pt>
                <c:pt idx="35">
                  <c:v>0.0289450804231271</c:v>
                </c:pt>
                <c:pt idx="36">
                  <c:v>0.0289450804231271</c:v>
                </c:pt>
                <c:pt idx="37">
                  <c:v>0.0288726271554847</c:v>
                </c:pt>
                <c:pt idx="38">
                  <c:v>0.0289813070569483</c:v>
                </c:pt>
                <c:pt idx="39">
                  <c:v>0.0288364005216635</c:v>
                </c:pt>
                <c:pt idx="40">
                  <c:v>0.0287277206202</c:v>
                </c:pt>
                <c:pt idx="41">
                  <c:v>0.0287639472540212</c:v>
                </c:pt>
                <c:pt idx="42">
                  <c:v>0.0290175336907694</c:v>
                </c:pt>
                <c:pt idx="43">
                  <c:v>0.0287639472540212</c:v>
                </c:pt>
                <c:pt idx="44">
                  <c:v>0.0286914939863788</c:v>
                </c:pt>
                <c:pt idx="45">
                  <c:v>0.0288001738878423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2'!$BD$7:$BD$52</c:f>
              <c:numCache>
                <c:formatCode>0.000_ </c:formatCode>
                <c:ptCount val="46"/>
                <c:pt idx="0">
                  <c:v>1.0</c:v>
                </c:pt>
                <c:pt idx="1">
                  <c:v>0.864626930292971</c:v>
                </c:pt>
                <c:pt idx="2">
                  <c:v>0.735134940106797</c:v>
                </c:pt>
                <c:pt idx="3">
                  <c:v>0.576886996680618</c:v>
                </c:pt>
                <c:pt idx="4">
                  <c:v>0.417556645980661</c:v>
                </c:pt>
                <c:pt idx="5">
                  <c:v>0.281101168999856</c:v>
                </c:pt>
                <c:pt idx="6">
                  <c:v>0.173870688411026</c:v>
                </c:pt>
                <c:pt idx="7">
                  <c:v>0.101854524462404</c:v>
                </c:pt>
                <c:pt idx="8">
                  <c:v>0.0611199307259345</c:v>
                </c:pt>
                <c:pt idx="9">
                  <c:v>0.0423582046471352</c:v>
                </c:pt>
                <c:pt idx="10">
                  <c:v>0.0347452734882378</c:v>
                </c:pt>
                <c:pt idx="11">
                  <c:v>0.0318227738490403</c:v>
                </c:pt>
                <c:pt idx="12">
                  <c:v>0.030992928272478</c:v>
                </c:pt>
                <c:pt idx="13">
                  <c:v>0.0303795641506711</c:v>
                </c:pt>
                <c:pt idx="14">
                  <c:v>0.0303795641506711</c:v>
                </c:pt>
                <c:pt idx="15">
                  <c:v>0.0302352431808342</c:v>
                </c:pt>
                <c:pt idx="16">
                  <c:v>0.0302352431808342</c:v>
                </c:pt>
                <c:pt idx="17">
                  <c:v>0.0301270024534565</c:v>
                </c:pt>
                <c:pt idx="18">
                  <c:v>0.0298022802713234</c:v>
                </c:pt>
                <c:pt idx="19">
                  <c:v>0.0298022802713234</c:v>
                </c:pt>
                <c:pt idx="20">
                  <c:v>0.0299105209987011</c:v>
                </c:pt>
                <c:pt idx="21">
                  <c:v>0.0299105209987011</c:v>
                </c:pt>
                <c:pt idx="22">
                  <c:v>0.0297662000288642</c:v>
                </c:pt>
                <c:pt idx="23">
                  <c:v>0.029730119786405</c:v>
                </c:pt>
                <c:pt idx="24">
                  <c:v>0.0296940395439457</c:v>
                </c:pt>
                <c:pt idx="25">
                  <c:v>0.0296218790590273</c:v>
                </c:pt>
                <c:pt idx="26">
                  <c:v>0.0294414778467311</c:v>
                </c:pt>
                <c:pt idx="27">
                  <c:v>0.0293332371193534</c:v>
                </c:pt>
                <c:pt idx="28">
                  <c:v>0.029585798816568</c:v>
                </c:pt>
                <c:pt idx="29">
                  <c:v>0.0296579593014865</c:v>
                </c:pt>
                <c:pt idx="30">
                  <c:v>0.0295497185741088</c:v>
                </c:pt>
                <c:pt idx="31">
                  <c:v>0.0294775580891904</c:v>
                </c:pt>
                <c:pt idx="32">
                  <c:v>0.0295136383316496</c:v>
                </c:pt>
                <c:pt idx="33">
                  <c:v>0.0296218790590273</c:v>
                </c:pt>
                <c:pt idx="34">
                  <c:v>0.0294775580891904</c:v>
                </c:pt>
                <c:pt idx="35">
                  <c:v>0.0294775580891904</c:v>
                </c:pt>
                <c:pt idx="36">
                  <c:v>0.0294053976042719</c:v>
                </c:pt>
                <c:pt idx="37">
                  <c:v>0.0295497185741088</c:v>
                </c:pt>
                <c:pt idx="38">
                  <c:v>0.0293332371193534</c:v>
                </c:pt>
                <c:pt idx="39">
                  <c:v>0.0294053976042719</c:v>
                </c:pt>
                <c:pt idx="40">
                  <c:v>0.0294414778467311</c:v>
                </c:pt>
                <c:pt idx="41">
                  <c:v>0.0295497185741088</c:v>
                </c:pt>
                <c:pt idx="42">
                  <c:v>0.0295136383316496</c:v>
                </c:pt>
                <c:pt idx="43">
                  <c:v>0.0293332371193534</c:v>
                </c:pt>
                <c:pt idx="44">
                  <c:v>0.0293693173618127</c:v>
                </c:pt>
                <c:pt idx="45">
                  <c:v>0.0293693173618127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2'!$BE$7:$BE$52</c:f>
              <c:numCache>
                <c:formatCode>0.000_ </c:formatCode>
                <c:ptCount val="46"/>
                <c:pt idx="0">
                  <c:v>1.0</c:v>
                </c:pt>
                <c:pt idx="1">
                  <c:v>0.872626867826464</c:v>
                </c:pt>
                <c:pt idx="2">
                  <c:v>0.751317404172381</c:v>
                </c:pt>
                <c:pt idx="3">
                  <c:v>0.597957121201184</c:v>
                </c:pt>
                <c:pt idx="4">
                  <c:v>0.440879231935321</c:v>
                </c:pt>
                <c:pt idx="5">
                  <c:v>0.301956254962824</c:v>
                </c:pt>
                <c:pt idx="6">
                  <c:v>0.19143867754277</c:v>
                </c:pt>
                <c:pt idx="7">
                  <c:v>0.114379556774706</c:v>
                </c:pt>
                <c:pt idx="8">
                  <c:v>0.0688298563488053</c:v>
                </c:pt>
                <c:pt idx="9">
                  <c:v>0.0458745398108713</c:v>
                </c:pt>
                <c:pt idx="10">
                  <c:v>0.0359488919367646</c:v>
                </c:pt>
                <c:pt idx="11">
                  <c:v>0.0324839384970764</c:v>
                </c:pt>
                <c:pt idx="12">
                  <c:v>0.0312206742221901</c:v>
                </c:pt>
                <c:pt idx="13">
                  <c:v>0.0307875550422291</c:v>
                </c:pt>
                <c:pt idx="14">
                  <c:v>0.0304266223922616</c:v>
                </c:pt>
                <c:pt idx="15">
                  <c:v>0.0302461560672778</c:v>
                </c:pt>
                <c:pt idx="16">
                  <c:v>0.0302100628022811</c:v>
                </c:pt>
                <c:pt idx="17">
                  <c:v>0.0301017830072908</c:v>
                </c:pt>
                <c:pt idx="18">
                  <c:v>0.0301378762722876</c:v>
                </c:pt>
                <c:pt idx="19">
                  <c:v>0.0299935032123006</c:v>
                </c:pt>
                <c:pt idx="20">
                  <c:v>0.0299574099473038</c:v>
                </c:pt>
                <c:pt idx="21">
                  <c:v>0.0297769436223201</c:v>
                </c:pt>
                <c:pt idx="22">
                  <c:v>0.0297769436223201</c:v>
                </c:pt>
                <c:pt idx="23">
                  <c:v>0.0298491301523136</c:v>
                </c:pt>
                <c:pt idx="24">
                  <c:v>0.0296686638273298</c:v>
                </c:pt>
                <c:pt idx="25">
                  <c:v>0.0294521042373493</c:v>
                </c:pt>
                <c:pt idx="26">
                  <c:v>0.0295603840323396</c:v>
                </c:pt>
                <c:pt idx="27">
                  <c:v>0.0295964772973363</c:v>
                </c:pt>
                <c:pt idx="28">
                  <c:v>0.0295603840323396</c:v>
                </c:pt>
                <c:pt idx="29">
                  <c:v>0.0294881975023461</c:v>
                </c:pt>
                <c:pt idx="30">
                  <c:v>0.0295242907673428</c:v>
                </c:pt>
                <c:pt idx="31">
                  <c:v>0.0292716379123655</c:v>
                </c:pt>
                <c:pt idx="32">
                  <c:v>0.0292716379123655</c:v>
                </c:pt>
                <c:pt idx="33">
                  <c:v>0.029343824442359</c:v>
                </c:pt>
                <c:pt idx="34">
                  <c:v>0.0291272648523785</c:v>
                </c:pt>
                <c:pt idx="35">
                  <c:v>0.0292355446473688</c:v>
                </c:pt>
                <c:pt idx="36">
                  <c:v>0.0290189850573883</c:v>
                </c:pt>
                <c:pt idx="37">
                  <c:v>0.0294160109723526</c:v>
                </c:pt>
                <c:pt idx="38">
                  <c:v>0.029199451382372</c:v>
                </c:pt>
                <c:pt idx="39">
                  <c:v>0.0293077311773623</c:v>
                </c:pt>
                <c:pt idx="40">
                  <c:v>0.0292355446473688</c:v>
                </c:pt>
                <c:pt idx="41">
                  <c:v>0.0291633581173753</c:v>
                </c:pt>
                <c:pt idx="42">
                  <c:v>0.0290911715873818</c:v>
                </c:pt>
                <c:pt idx="43">
                  <c:v>0.0289828917923915</c:v>
                </c:pt>
                <c:pt idx="44">
                  <c:v>0.0292355446473688</c:v>
                </c:pt>
                <c:pt idx="45">
                  <c:v>0.029199451382372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8287744"/>
        <c:axId val="-1048284672"/>
      </c:scatterChart>
      <c:valAx>
        <c:axId val="-1048287744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48284672"/>
        <c:crosses val="autoZero"/>
        <c:crossBetween val="midCat"/>
      </c:valAx>
      <c:valAx>
        <c:axId val="-1048284672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4828774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7274788194"/>
          <c:y val="0.11818142473336"/>
          <c:w val="0.851188002267013"/>
          <c:h val="0.772724700179665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0.982908579434438</c:v>
                </c:pt>
                <c:pt idx="2">
                  <c:v>0.984153823179783</c:v>
                </c:pt>
                <c:pt idx="3">
                  <c:v>0.979946214633216</c:v>
                </c:pt>
                <c:pt idx="4">
                  <c:v>0.969946833617834</c:v>
                </c:pt>
                <c:pt idx="5">
                  <c:v>0.938317849057135</c:v>
                </c:pt>
                <c:pt idx="6">
                  <c:v>0.810018334616895</c:v>
                </c:pt>
                <c:pt idx="7">
                  <c:v>0.615903292096694</c:v>
                </c:pt>
                <c:pt idx="8">
                  <c:v>0.423103840541379</c:v>
                </c:pt>
                <c:pt idx="9">
                  <c:v>0.264658968410682</c:v>
                </c:pt>
                <c:pt idx="10">
                  <c:v>0.15163619564392</c:v>
                </c:pt>
                <c:pt idx="11">
                  <c:v>0.0837898505646745</c:v>
                </c:pt>
                <c:pt idx="12">
                  <c:v>0.0505166201644437</c:v>
                </c:pt>
                <c:pt idx="13">
                  <c:v>0.0370880103067472</c:v>
                </c:pt>
                <c:pt idx="14">
                  <c:v>0.0322533582179515</c:v>
                </c:pt>
                <c:pt idx="15">
                  <c:v>0.0307584120299374</c:v>
                </c:pt>
                <c:pt idx="16">
                  <c:v>0.0303134509849252</c:v>
                </c:pt>
                <c:pt idx="17">
                  <c:v>0.0300226421513441</c:v>
                </c:pt>
                <c:pt idx="18">
                  <c:v>0.0298675560718858</c:v>
                </c:pt>
                <c:pt idx="19">
                  <c:v>0.0298592799738722</c:v>
                </c:pt>
                <c:pt idx="20">
                  <c:v>0.0298970911263847</c:v>
                </c:pt>
                <c:pt idx="21">
                  <c:v>0.0298057445134198</c:v>
                </c:pt>
                <c:pt idx="22">
                  <c:v>0.0296864932225916</c:v>
                </c:pt>
                <c:pt idx="23">
                  <c:v>0.0296320745408583</c:v>
                </c:pt>
                <c:pt idx="24">
                  <c:v>0.0296318559428045</c:v>
                </c:pt>
                <c:pt idx="25">
                  <c:v>0.0297055207976444</c:v>
                </c:pt>
                <c:pt idx="26">
                  <c:v>0.0295688553464289</c:v>
                </c:pt>
                <c:pt idx="27">
                  <c:v>0.0295782968822076</c:v>
                </c:pt>
                <c:pt idx="28">
                  <c:v>0.0295328783975269</c:v>
                </c:pt>
                <c:pt idx="29">
                  <c:v>0.0295234410043666</c:v>
                </c:pt>
                <c:pt idx="30">
                  <c:v>0.02956899321175</c:v>
                </c:pt>
                <c:pt idx="31">
                  <c:v>0.0294593555506264</c:v>
                </c:pt>
                <c:pt idx="32">
                  <c:v>0.0294782387745162</c:v>
                </c:pt>
                <c:pt idx="33">
                  <c:v>0.0293423929261513</c:v>
                </c:pt>
                <c:pt idx="34">
                  <c:v>0.0293874100903917</c:v>
                </c:pt>
                <c:pt idx="35">
                  <c:v>0.0293958435112525</c:v>
                </c:pt>
                <c:pt idx="36">
                  <c:v>0.0293780238878064</c:v>
                </c:pt>
                <c:pt idx="37">
                  <c:v>0.0293052056824189</c:v>
                </c:pt>
                <c:pt idx="38">
                  <c:v>0.0293055963743987</c:v>
                </c:pt>
                <c:pt idx="39">
                  <c:v>0.0293505457775904</c:v>
                </c:pt>
                <c:pt idx="40">
                  <c:v>0.0293241696390414</c:v>
                </c:pt>
                <c:pt idx="41">
                  <c:v>0.0292697826903571</c:v>
                </c:pt>
                <c:pt idx="42">
                  <c:v>0.0291875106736679</c:v>
                </c:pt>
                <c:pt idx="43">
                  <c:v>0.0292602733935296</c:v>
                </c:pt>
                <c:pt idx="44">
                  <c:v>0.0292330693668932</c:v>
                </c:pt>
                <c:pt idx="45">
                  <c:v>0.0292330138813674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0.986229803453241</c:v>
                </c:pt>
                <c:pt idx="2">
                  <c:v>0.987661608410731</c:v>
                </c:pt>
                <c:pt idx="3">
                  <c:v>0.985532225140932</c:v>
                </c:pt>
                <c:pt idx="4">
                  <c:v>0.987005798518938</c:v>
                </c:pt>
                <c:pt idx="5">
                  <c:v>0.98709692302551</c:v>
                </c:pt>
                <c:pt idx="6">
                  <c:v>0.986340233249293</c:v>
                </c:pt>
                <c:pt idx="7">
                  <c:v>0.985667711739082</c:v>
                </c:pt>
                <c:pt idx="8">
                  <c:v>0.985011331243643</c:v>
                </c:pt>
                <c:pt idx="9">
                  <c:v>0.986453679066592</c:v>
                </c:pt>
                <c:pt idx="10">
                  <c:v>0.985119028465839</c:v>
                </c:pt>
                <c:pt idx="11">
                  <c:v>0.985317091136644</c:v>
                </c:pt>
                <c:pt idx="12">
                  <c:v>0.9831211663729</c:v>
                </c:pt>
                <c:pt idx="13">
                  <c:v>0.984011426039954</c:v>
                </c:pt>
                <c:pt idx="14">
                  <c:v>0.984673728975574</c:v>
                </c:pt>
                <c:pt idx="15">
                  <c:v>0.983792627302358</c:v>
                </c:pt>
                <c:pt idx="16">
                  <c:v>0.982025723467175</c:v>
                </c:pt>
                <c:pt idx="17">
                  <c:v>0.980739439586461</c:v>
                </c:pt>
                <c:pt idx="18">
                  <c:v>0.98094644141146</c:v>
                </c:pt>
                <c:pt idx="19">
                  <c:v>0.977596323267593</c:v>
                </c:pt>
                <c:pt idx="20">
                  <c:v>0.971157167466654</c:v>
                </c:pt>
                <c:pt idx="21">
                  <c:v>0.953211014393561</c:v>
                </c:pt>
                <c:pt idx="22">
                  <c:v>0.858313438386407</c:v>
                </c:pt>
                <c:pt idx="23">
                  <c:v>0.629671037941677</c:v>
                </c:pt>
                <c:pt idx="24">
                  <c:v>0.402710835713544</c:v>
                </c:pt>
                <c:pt idx="25">
                  <c:v>0.231607831511691</c:v>
                </c:pt>
                <c:pt idx="26">
                  <c:v>0.123279637056219</c:v>
                </c:pt>
                <c:pt idx="27">
                  <c:v>0.0667886753201277</c:v>
                </c:pt>
                <c:pt idx="28">
                  <c:v>0.0426965245479641</c:v>
                </c:pt>
                <c:pt idx="29">
                  <c:v>0.0338944533971454</c:v>
                </c:pt>
                <c:pt idx="30">
                  <c:v>0.0310378415838219</c:v>
                </c:pt>
                <c:pt idx="31">
                  <c:v>0.0301659432572818</c:v>
                </c:pt>
                <c:pt idx="32">
                  <c:v>0.0299298425173305</c:v>
                </c:pt>
                <c:pt idx="33">
                  <c:v>0.0298211578076522</c:v>
                </c:pt>
                <c:pt idx="34">
                  <c:v>0.029702782984718</c:v>
                </c:pt>
                <c:pt idx="35">
                  <c:v>0.0296479041518249</c:v>
                </c:pt>
                <c:pt idx="36">
                  <c:v>0.0296581722834633</c:v>
                </c:pt>
                <c:pt idx="37">
                  <c:v>0.0296116167864668</c:v>
                </c:pt>
                <c:pt idx="38">
                  <c:v>0.0296019856911196</c:v>
                </c:pt>
                <c:pt idx="39">
                  <c:v>0.0294942910232273</c:v>
                </c:pt>
                <c:pt idx="40">
                  <c:v>0.0295034422523992</c:v>
                </c:pt>
                <c:pt idx="41">
                  <c:v>0.0295843191463139</c:v>
                </c:pt>
                <c:pt idx="42">
                  <c:v>0.0295029776241091</c:v>
                </c:pt>
                <c:pt idx="43">
                  <c:v>0.0294391687284634</c:v>
                </c:pt>
                <c:pt idx="44">
                  <c:v>0.0294121872050129</c:v>
                </c:pt>
                <c:pt idx="45">
                  <c:v>0.0294751231382718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2'!$BF$7:$BF$52</c:f>
              <c:numCache>
                <c:formatCode>0.000_ </c:formatCode>
                <c:ptCount val="46"/>
                <c:pt idx="0">
                  <c:v>1.0</c:v>
                </c:pt>
                <c:pt idx="1">
                  <c:v>0.873890263425993</c:v>
                </c:pt>
                <c:pt idx="2">
                  <c:v>0.749053995051666</c:v>
                </c:pt>
                <c:pt idx="3">
                  <c:v>0.586231989521176</c:v>
                </c:pt>
                <c:pt idx="4">
                  <c:v>0.424319604133314</c:v>
                </c:pt>
                <c:pt idx="5">
                  <c:v>0.282091398631931</c:v>
                </c:pt>
                <c:pt idx="6">
                  <c:v>0.172609518265172</c:v>
                </c:pt>
                <c:pt idx="7">
                  <c:v>0.0996215980206665</c:v>
                </c:pt>
                <c:pt idx="8">
                  <c:v>0.0590889244651433</c:v>
                </c:pt>
                <c:pt idx="9">
                  <c:v>0.0406418279726386</c:v>
                </c:pt>
                <c:pt idx="10">
                  <c:v>0.0337650996943676</c:v>
                </c:pt>
                <c:pt idx="11">
                  <c:v>0.0314000873235337</c:v>
                </c:pt>
                <c:pt idx="12">
                  <c:v>0.0306723912094309</c:v>
                </c:pt>
                <c:pt idx="13">
                  <c:v>0.0303449279580847</c:v>
                </c:pt>
                <c:pt idx="14">
                  <c:v>0.030163003929559</c:v>
                </c:pt>
                <c:pt idx="15">
                  <c:v>0.0300174647067385</c:v>
                </c:pt>
                <c:pt idx="16">
                  <c:v>0.0300902343181487</c:v>
                </c:pt>
                <c:pt idx="17">
                  <c:v>0.0299810799010333</c:v>
                </c:pt>
                <c:pt idx="18">
                  <c:v>0.0298355406782128</c:v>
                </c:pt>
                <c:pt idx="19">
                  <c:v>0.029908310289623</c:v>
                </c:pt>
                <c:pt idx="20">
                  <c:v>0.0298355406782128</c:v>
                </c:pt>
                <c:pt idx="21">
                  <c:v>0.0297991558725076</c:v>
                </c:pt>
                <c:pt idx="22">
                  <c:v>0.0296900014553922</c:v>
                </c:pt>
                <c:pt idx="23">
                  <c:v>0.0296536166496871</c:v>
                </c:pt>
                <c:pt idx="24">
                  <c:v>0.0298355406782128</c:v>
                </c:pt>
                <c:pt idx="25">
                  <c:v>0.0295444622325717</c:v>
                </c:pt>
                <c:pt idx="26">
                  <c:v>0.0296172318439819</c:v>
                </c:pt>
                <c:pt idx="27">
                  <c:v>0.0294716926211614</c:v>
                </c:pt>
                <c:pt idx="28">
                  <c:v>0.0293989230097511</c:v>
                </c:pt>
                <c:pt idx="29">
                  <c:v>0.0293989230097511</c:v>
                </c:pt>
                <c:pt idx="30">
                  <c:v>0.0294716926211614</c:v>
                </c:pt>
                <c:pt idx="31">
                  <c:v>0.0294716926211614</c:v>
                </c:pt>
                <c:pt idx="32">
                  <c:v>0.0292169989812254</c:v>
                </c:pt>
                <c:pt idx="33">
                  <c:v>0.0294716926211614</c:v>
                </c:pt>
                <c:pt idx="34">
                  <c:v>0.0293989230097511</c:v>
                </c:pt>
                <c:pt idx="35">
                  <c:v>0.0292533837869306</c:v>
                </c:pt>
                <c:pt idx="36">
                  <c:v>0.0293989230097511</c:v>
                </c:pt>
                <c:pt idx="37">
                  <c:v>0.029362538204046</c:v>
                </c:pt>
                <c:pt idx="38">
                  <c:v>0.0293261533983408</c:v>
                </c:pt>
                <c:pt idx="39">
                  <c:v>0.0293989230097511</c:v>
                </c:pt>
                <c:pt idx="40">
                  <c:v>0.0292533837869306</c:v>
                </c:pt>
                <c:pt idx="41">
                  <c:v>0.0292169989812254</c:v>
                </c:pt>
                <c:pt idx="42">
                  <c:v>0.0292897685926357</c:v>
                </c:pt>
                <c:pt idx="43">
                  <c:v>0.0292897685926357</c:v>
                </c:pt>
                <c:pt idx="44">
                  <c:v>0.02910784456411</c:v>
                </c:pt>
                <c:pt idx="45">
                  <c:v>0.0292533837869306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2'!$BG$7:$BG$52</c:f>
              <c:numCache>
                <c:formatCode>0.000_ </c:formatCode>
                <c:ptCount val="46"/>
                <c:pt idx="0">
                  <c:v>1.0</c:v>
                </c:pt>
                <c:pt idx="1">
                  <c:v>0.875331757862207</c:v>
                </c:pt>
                <c:pt idx="2">
                  <c:v>0.751790583530267</c:v>
                </c:pt>
                <c:pt idx="3">
                  <c:v>0.594728231230685</c:v>
                </c:pt>
                <c:pt idx="4">
                  <c:v>0.436684239229231</c:v>
                </c:pt>
                <c:pt idx="5">
                  <c:v>0.296964188329395</c:v>
                </c:pt>
                <c:pt idx="6">
                  <c:v>0.187129612797673</c:v>
                </c:pt>
                <c:pt idx="7">
                  <c:v>0.110634430103618</c:v>
                </c:pt>
                <c:pt idx="8">
                  <c:v>0.0654426467914924</c:v>
                </c:pt>
                <c:pt idx="9">
                  <c:v>0.0437011452463188</c:v>
                </c:pt>
                <c:pt idx="10">
                  <c:v>0.0349754590074532</c:v>
                </c:pt>
                <c:pt idx="11">
                  <c:v>0.0317396836938738</c:v>
                </c:pt>
                <c:pt idx="12">
                  <c:v>0.0307944010179967</c:v>
                </c:pt>
                <c:pt idx="13">
                  <c:v>0.0303944737320487</c:v>
                </c:pt>
                <c:pt idx="14">
                  <c:v>0.0299945464461007</c:v>
                </c:pt>
                <c:pt idx="15">
                  <c:v>0.0301036175240865</c:v>
                </c:pt>
                <c:pt idx="16">
                  <c:v>0.0298127613161243</c:v>
                </c:pt>
                <c:pt idx="17">
                  <c:v>0.0298127613161243</c:v>
                </c:pt>
                <c:pt idx="18">
                  <c:v>0.0298127613161243</c:v>
                </c:pt>
                <c:pt idx="19">
                  <c:v>0.0297764042901291</c:v>
                </c:pt>
                <c:pt idx="20">
                  <c:v>0.0297036902381385</c:v>
                </c:pt>
                <c:pt idx="21">
                  <c:v>0.0298127613161243</c:v>
                </c:pt>
                <c:pt idx="22">
                  <c:v>0.0294128340301763</c:v>
                </c:pt>
                <c:pt idx="23">
                  <c:v>0.0295582621341574</c:v>
                </c:pt>
                <c:pt idx="24">
                  <c:v>0.0295219051081621</c:v>
                </c:pt>
                <c:pt idx="25">
                  <c:v>0.0293401199781858</c:v>
                </c:pt>
                <c:pt idx="26">
                  <c:v>0.0293401199781858</c:v>
                </c:pt>
                <c:pt idx="27">
                  <c:v>0.029376477004181</c:v>
                </c:pt>
                <c:pt idx="28">
                  <c:v>0.0291946918742047</c:v>
                </c:pt>
                <c:pt idx="29">
                  <c:v>0.0293401199781858</c:v>
                </c:pt>
                <c:pt idx="30">
                  <c:v>0.0292674059261952</c:v>
                </c:pt>
                <c:pt idx="31">
                  <c:v>0.028976549718233</c:v>
                </c:pt>
                <c:pt idx="32">
                  <c:v>0.0290492637702236</c:v>
                </c:pt>
                <c:pt idx="33">
                  <c:v>0.0291583348482094</c:v>
                </c:pt>
                <c:pt idx="34">
                  <c:v>0.028976549718233</c:v>
                </c:pt>
                <c:pt idx="35">
                  <c:v>0.0291946918742047</c:v>
                </c:pt>
                <c:pt idx="36">
                  <c:v>0.0292310489002</c:v>
                </c:pt>
                <c:pt idx="37">
                  <c:v>0.0290856207962189</c:v>
                </c:pt>
                <c:pt idx="38">
                  <c:v>0.0289401926922378</c:v>
                </c:pt>
                <c:pt idx="39">
                  <c:v>0.0291219778222141</c:v>
                </c:pt>
                <c:pt idx="40">
                  <c:v>0.0290129067442283</c:v>
                </c:pt>
                <c:pt idx="41">
                  <c:v>0.0290492637702236</c:v>
                </c:pt>
                <c:pt idx="42">
                  <c:v>0.0290129067442283</c:v>
                </c:pt>
                <c:pt idx="43">
                  <c:v>0.0290129067442283</c:v>
                </c:pt>
                <c:pt idx="44">
                  <c:v>0.0289401926922378</c:v>
                </c:pt>
                <c:pt idx="45">
                  <c:v>0.0288311216142519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2'!$BH$7:$BH$52</c:f>
              <c:numCache>
                <c:formatCode>0.000_ </c:formatCode>
                <c:ptCount val="46"/>
                <c:pt idx="0">
                  <c:v>1.0</c:v>
                </c:pt>
                <c:pt idx="1">
                  <c:v>0.858795545464374</c:v>
                </c:pt>
                <c:pt idx="2">
                  <c:v>0.729123869247126</c:v>
                </c:pt>
                <c:pt idx="3">
                  <c:v>0.567845172451076</c:v>
                </c:pt>
                <c:pt idx="4">
                  <c:v>0.409269470573395</c:v>
                </c:pt>
                <c:pt idx="5">
                  <c:v>0.270515731430425</c:v>
                </c:pt>
                <c:pt idx="6">
                  <c:v>0.165567448733196</c:v>
                </c:pt>
                <c:pt idx="7">
                  <c:v>0.0956139402457923</c:v>
                </c:pt>
                <c:pt idx="8">
                  <c:v>0.057555771795149</c:v>
                </c:pt>
                <c:pt idx="9">
                  <c:v>0.0404007640465636</c:v>
                </c:pt>
                <c:pt idx="10">
                  <c:v>0.0339135762424767</c:v>
                </c:pt>
                <c:pt idx="11">
                  <c:v>0.0314989007820665</c:v>
                </c:pt>
                <c:pt idx="12">
                  <c:v>0.0306339424081883</c:v>
                </c:pt>
                <c:pt idx="13">
                  <c:v>0.0304177028147187</c:v>
                </c:pt>
                <c:pt idx="14">
                  <c:v>0.0302375031534941</c:v>
                </c:pt>
                <c:pt idx="15">
                  <c:v>0.0299852236277796</c:v>
                </c:pt>
                <c:pt idx="16">
                  <c:v>0.0299131437632897</c:v>
                </c:pt>
                <c:pt idx="17">
                  <c:v>0.0300212635600245</c:v>
                </c:pt>
                <c:pt idx="18">
                  <c:v>0.02976898403431</c:v>
                </c:pt>
                <c:pt idx="19">
                  <c:v>0.0295527444408404</c:v>
                </c:pt>
                <c:pt idx="20">
                  <c:v>0.0298410638987999</c:v>
                </c:pt>
                <c:pt idx="21">
                  <c:v>0.02976898403431</c:v>
                </c:pt>
                <c:pt idx="22">
                  <c:v>0.0297329441020651</c:v>
                </c:pt>
                <c:pt idx="23">
                  <c:v>0.0294085847118607</c:v>
                </c:pt>
                <c:pt idx="24">
                  <c:v>0.0295527444408404</c:v>
                </c:pt>
                <c:pt idx="25">
                  <c:v>0.0295167045085955</c:v>
                </c:pt>
                <c:pt idx="26">
                  <c:v>0.0298050239665549</c:v>
                </c:pt>
                <c:pt idx="27">
                  <c:v>0.0294806645763506</c:v>
                </c:pt>
                <c:pt idx="28">
                  <c:v>0.0296608642375752</c:v>
                </c:pt>
                <c:pt idx="29">
                  <c:v>0.0295887843730854</c:v>
                </c:pt>
                <c:pt idx="30">
                  <c:v>0.0296248243053303</c:v>
                </c:pt>
                <c:pt idx="31">
                  <c:v>0.0293365048473709</c:v>
                </c:pt>
                <c:pt idx="32">
                  <c:v>0.0294085847118607</c:v>
                </c:pt>
                <c:pt idx="33">
                  <c:v>0.0292283850506361</c:v>
                </c:pt>
                <c:pt idx="34">
                  <c:v>0.0295167045085955</c:v>
                </c:pt>
                <c:pt idx="35">
                  <c:v>0.0294446246441057</c:v>
                </c:pt>
                <c:pt idx="36">
                  <c:v>0.0294085847118607</c:v>
                </c:pt>
                <c:pt idx="37">
                  <c:v>0.0291563051861462</c:v>
                </c:pt>
                <c:pt idx="38">
                  <c:v>0.0293725447796158</c:v>
                </c:pt>
                <c:pt idx="39">
                  <c:v>0.0294085847118607</c:v>
                </c:pt>
                <c:pt idx="40">
                  <c:v>0.0293365048473709</c:v>
                </c:pt>
                <c:pt idx="41">
                  <c:v>0.0291563051861462</c:v>
                </c:pt>
                <c:pt idx="42">
                  <c:v>0.0292283850506361</c:v>
                </c:pt>
                <c:pt idx="43">
                  <c:v>0.0291923451183912</c:v>
                </c:pt>
                <c:pt idx="44">
                  <c:v>0.0294085847118607</c:v>
                </c:pt>
                <c:pt idx="45">
                  <c:v>0.0291923451183912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2'!$BI$7:$BI$52</c:f>
              <c:numCache>
                <c:formatCode>0.000_ </c:formatCode>
                <c:ptCount val="46"/>
                <c:pt idx="0">
                  <c:v>1.0</c:v>
                </c:pt>
                <c:pt idx="1">
                  <c:v>0.879659672651237</c:v>
                </c:pt>
                <c:pt idx="2">
                  <c:v>0.755461821328142</c:v>
                </c:pt>
                <c:pt idx="3">
                  <c:v>0.600331674958541</c:v>
                </c:pt>
                <c:pt idx="4">
                  <c:v>0.444192083062946</c:v>
                </c:pt>
                <c:pt idx="5">
                  <c:v>0.303158122431322</c:v>
                </c:pt>
                <c:pt idx="6">
                  <c:v>0.190929410916432</c:v>
                </c:pt>
                <c:pt idx="7">
                  <c:v>0.113382363544596</c:v>
                </c:pt>
                <c:pt idx="8">
                  <c:v>0.066767611219266</c:v>
                </c:pt>
                <c:pt idx="9">
                  <c:v>0.0447761194029851</c:v>
                </c:pt>
                <c:pt idx="10">
                  <c:v>0.0354747999134761</c:v>
                </c:pt>
                <c:pt idx="11">
                  <c:v>0.0319417405724998</c:v>
                </c:pt>
                <c:pt idx="12">
                  <c:v>0.0306078304131516</c:v>
                </c:pt>
                <c:pt idx="13">
                  <c:v>0.03042757228351</c:v>
                </c:pt>
                <c:pt idx="14">
                  <c:v>0.030103107650155</c:v>
                </c:pt>
                <c:pt idx="15">
                  <c:v>0.0298146946427284</c:v>
                </c:pt>
                <c:pt idx="16">
                  <c:v>0.0298146946427284</c:v>
                </c:pt>
                <c:pt idx="17">
                  <c:v>0.0297065397649434</c:v>
                </c:pt>
                <c:pt idx="18">
                  <c:v>0.0295983848871584</c:v>
                </c:pt>
                <c:pt idx="19">
                  <c:v>0.0294541783834451</c:v>
                </c:pt>
                <c:pt idx="20">
                  <c:v>0.0294902300093734</c:v>
                </c:pt>
                <c:pt idx="21">
                  <c:v>0.0293460235056601</c:v>
                </c:pt>
                <c:pt idx="22">
                  <c:v>0.0294181267575168</c:v>
                </c:pt>
                <c:pt idx="23">
                  <c:v>0.0292739202538034</c:v>
                </c:pt>
                <c:pt idx="24">
                  <c:v>0.0294541783834451</c:v>
                </c:pt>
                <c:pt idx="25">
                  <c:v>0.0294181267575168</c:v>
                </c:pt>
                <c:pt idx="26">
                  <c:v>0.0291297137500901</c:v>
                </c:pt>
                <c:pt idx="27">
                  <c:v>0.0291297137500901</c:v>
                </c:pt>
                <c:pt idx="28">
                  <c:v>0.0291657653760185</c:v>
                </c:pt>
                <c:pt idx="29">
                  <c:v>0.0290936621241618</c:v>
                </c:pt>
                <c:pt idx="30">
                  <c:v>0.0290215588723051</c:v>
                </c:pt>
                <c:pt idx="31">
                  <c:v>0.0290576104982335</c:v>
                </c:pt>
                <c:pt idx="32">
                  <c:v>0.0293099718797318</c:v>
                </c:pt>
                <c:pt idx="33">
                  <c:v>0.0290576104982335</c:v>
                </c:pt>
                <c:pt idx="34">
                  <c:v>0.0290936621241618</c:v>
                </c:pt>
                <c:pt idx="35">
                  <c:v>0.0290215588723051</c:v>
                </c:pt>
                <c:pt idx="36">
                  <c:v>0.0289855072463768</c:v>
                </c:pt>
                <c:pt idx="37">
                  <c:v>0.0291297137500901</c:v>
                </c:pt>
                <c:pt idx="38">
                  <c:v>0.0289494556204485</c:v>
                </c:pt>
                <c:pt idx="39">
                  <c:v>0.0289134039945201</c:v>
                </c:pt>
                <c:pt idx="40">
                  <c:v>0.0289134039945201</c:v>
                </c:pt>
                <c:pt idx="41">
                  <c:v>0.0289494556204485</c:v>
                </c:pt>
                <c:pt idx="42">
                  <c:v>0.0288773523685918</c:v>
                </c:pt>
                <c:pt idx="43">
                  <c:v>0.0288773523685918</c:v>
                </c:pt>
                <c:pt idx="44">
                  <c:v>0.0286970942389502</c:v>
                </c:pt>
                <c:pt idx="45">
                  <c:v>0.0288052491167352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7644160"/>
        <c:axId val="-1048316016"/>
      </c:scatterChart>
      <c:valAx>
        <c:axId val="-1047644160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48316016"/>
        <c:crosses val="autoZero"/>
        <c:crossBetween val="midCat"/>
      </c:valAx>
      <c:valAx>
        <c:axId val="-1048316016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extTo"/>
        <c:crossAx val="-104764416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(0-90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1716960"/>
        <c:axId val="-1061705968"/>
      </c:scatterChart>
      <c:valAx>
        <c:axId val="-1061716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61705968"/>
        <c:crosses val="autoZero"/>
        <c:crossBetween val="midCat"/>
      </c:valAx>
      <c:valAx>
        <c:axId val="-106170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6171696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(2-90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1620352"/>
        <c:axId val="-1061609360"/>
      </c:scatterChart>
      <c:valAx>
        <c:axId val="-106162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61609360"/>
        <c:crosses val="autoZero"/>
        <c:crossBetween val="midCat"/>
      </c:valAx>
      <c:valAx>
        <c:axId val="-1061609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6162035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(4-90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7020560"/>
        <c:axId val="-1038245776"/>
      </c:scatterChart>
      <c:valAx>
        <c:axId val="-104702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38245776"/>
        <c:crosses val="autoZero"/>
        <c:crossBetween val="midCat"/>
      </c:valAx>
      <c:valAx>
        <c:axId val="-1038245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4702056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(6-90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0502160"/>
        <c:axId val="-1037673440"/>
      </c:scatterChart>
      <c:valAx>
        <c:axId val="-106050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37673440"/>
        <c:crosses val="autoZero"/>
        <c:crossBetween val="midCat"/>
      </c:valAx>
      <c:valAx>
        <c:axId val="-10376734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6050216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</a:t>
            </a:r>
          </a:p>
        </c:rich>
      </c:tx>
      <c:layout>
        <c:manualLayout>
          <c:xMode val="edge"/>
          <c:yMode val="edge"/>
          <c:x val="0.445901639344262"/>
          <c:y val="0.0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11475409836"/>
          <c:y val="0.14285751654275"/>
          <c:w val="0.524590163934426"/>
          <c:h val="0.58571581782527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3'!$B$5:$B$8</c:f>
              <c:numCache>
                <c:formatCode>0.0_ </c:formatCode>
                <c:ptCount val="4"/>
                <c:pt idx="0">
                  <c:v>6.052897140062234</c:v>
                </c:pt>
                <c:pt idx="1">
                  <c:v>11.37373257335363</c:v>
                </c:pt>
                <c:pt idx="2">
                  <c:v>20.68090479388298</c:v>
                </c:pt>
                <c:pt idx="3">
                  <c:v>36.86371942052983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3'!$C$5:$C$8</c:f>
              <c:numCache>
                <c:formatCode>0.0_ </c:formatCode>
                <c:ptCount val="4"/>
                <c:pt idx="0">
                  <c:v>5.908756785940225</c:v>
                </c:pt>
                <c:pt idx="1">
                  <c:v>11.20783571710157</c:v>
                </c:pt>
                <c:pt idx="2">
                  <c:v>20.25672655427674</c:v>
                </c:pt>
                <c:pt idx="3">
                  <c:v>35.69488772731926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0.286588614947722"/>
                  <c:y val="0.212376421697288"/>
                </c:manualLayout>
              </c:layout>
              <c:numFmt formatCode="0.00000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3'!$F$5:$F$8</c:f>
              <c:numCache>
                <c:formatCode>0.0_ </c:formatCode>
                <c:ptCount val="4"/>
                <c:pt idx="0">
                  <c:v>5.715594606452212</c:v>
                </c:pt>
                <c:pt idx="1">
                  <c:v>11.09222010576289</c:v>
                </c:pt>
                <c:pt idx="2">
                  <c:v>20.42565523656231</c:v>
                </c:pt>
                <c:pt idx="3">
                  <c:v>36.17777727855255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3'!$D$5:$D$8</c:f>
              <c:numCache>
                <c:formatCode>0.0_ </c:formatCode>
                <c:ptCount val="4"/>
                <c:pt idx="0">
                  <c:v>5.498198735398448</c:v>
                </c:pt>
                <c:pt idx="1">
                  <c:v>10.97514579230375</c:v>
                </c:pt>
                <c:pt idx="2">
                  <c:v>20.86405411768751</c:v>
                </c:pt>
                <c:pt idx="3">
                  <c:v>36.32011992209151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6.24</c:v>
                </c:pt>
                <c:pt idx="1">
                  <c:v>12.49</c:v>
                </c:pt>
                <c:pt idx="2">
                  <c:v>24.97</c:v>
                </c:pt>
                <c:pt idx="3">
                  <c:v>49.94</c:v>
                </c:pt>
              </c:numCache>
            </c:numRef>
          </c:xVal>
          <c:yVal>
            <c:numRef>
              <c:f>'データ処理シート No. 3'!$E$5:$E$8</c:f>
              <c:numCache>
                <c:formatCode>0.0_ </c:formatCode>
                <c:ptCount val="4"/>
                <c:pt idx="0">
                  <c:v>5.402525764407942</c:v>
                </c:pt>
                <c:pt idx="1">
                  <c:v>10.81216634029262</c:v>
                </c:pt>
                <c:pt idx="2">
                  <c:v>19.90093548040199</c:v>
                </c:pt>
                <c:pt idx="3">
                  <c:v>35.83238204426956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38551664"/>
        <c:axId val="-1046981504"/>
      </c:scatterChart>
      <c:valAx>
        <c:axId val="-1038551664"/>
        <c:scaling>
          <c:logBase val="10.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Trolox (uM)</a:t>
                </a:r>
              </a:p>
            </c:rich>
          </c:tx>
          <c:layout>
            <c:manualLayout>
              <c:xMode val="edge"/>
              <c:yMode val="edge"/>
              <c:x val="0.331147540983606"/>
              <c:y val="0.8357165354330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46981504"/>
        <c:crosses val="autoZero"/>
        <c:crossBetween val="midCat"/>
      </c:valAx>
      <c:valAx>
        <c:axId val="-1046981504"/>
        <c:scaling>
          <c:logBase val="10.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layout>
            <c:manualLayout>
              <c:xMode val="edge"/>
              <c:yMode val="edge"/>
              <c:x val="0.019672131147541"/>
              <c:y val="0.357144175943524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3855166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strRef>
              <c:f>'3. データを確認するシート'!$B$15:$B$20</c:f>
              <c:strCache>
                <c:ptCount val="3"/>
                <c:pt idx="2">
                  <c:v>OK</c:v>
                </c:pt>
              </c:strCache>
            </c:str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データを確認するシート'!$C$14:$C$20</c:f>
              <c:numCache>
                <c:formatCode>General</c:formatCode>
                <c:ptCount val="7"/>
              </c:numCache>
            </c:num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tx>
                <c:rich>
                  <a:bodyPr/>
                  <a:lstStyle/>
                  <a:p>
                    <a:pPr>
                      <a:defRPr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y = </a:t>
                    </a:r>
                    <a:r>
                      <a:rPr lang="fr-FR" altLang="ja-JP" sz="300" b="0" i="0" u="none" strike="noStrike" baseline="0">
                        <a:solidFill>
                          <a:srgbClr val="DD0806"/>
                        </a:solidFill>
                        <a:latin typeface="Arial"/>
                        <a:ea typeface="Arial"/>
                        <a:cs typeface="Arial"/>
                      </a:rPr>
                      <a:t>0.00286876501591915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x</a:t>
                    </a:r>
                    <a:r>
                      <a:rPr lang="fr-FR" altLang="ja-JP" sz="300" b="0" i="0" u="none" strike="noStrike" baseline="3000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2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+ </a:t>
                    </a:r>
                    <a:r>
                      <a:rPr lang="fr-FR" altLang="ja-JP" sz="300" b="0" i="0" u="none" strike="noStrike" baseline="0">
                        <a:solidFill>
                          <a:srgbClr val="DD0806"/>
                        </a:solidFill>
                        <a:latin typeface="Arial"/>
                        <a:ea typeface="Arial"/>
                        <a:cs typeface="Arial"/>
                      </a:rPr>
                      <a:t>0.69384111930977000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x + </a:t>
                    </a:r>
                    <a:r>
                      <a:rPr lang="fr-FR" altLang="ja-JP" sz="300" b="0" i="0" u="none" strike="noStrike" baseline="0">
                        <a:solidFill>
                          <a:srgbClr val="DD0806"/>
                        </a:solidFill>
                        <a:latin typeface="Arial"/>
                        <a:ea typeface="Arial"/>
                        <a:cs typeface="Arial"/>
                      </a:rPr>
                      <a:t>0.56254057107808600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</a:t>
                    </a:r>
                  </a:p>
                  <a:p>
                    <a:pPr>
                      <a:defRPr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R</a:t>
                    </a:r>
                    <a:r>
                      <a:rPr lang="fr-FR" altLang="ja-JP" sz="300" b="0" i="0" u="none" strike="noStrike" baseline="3000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2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= 0.99988990070939300 </a:t>
                    </a:r>
                  </a:p>
                </c:rich>
              </c:tx>
              <c:numFmt formatCode="General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</c:trendlineLbl>
          </c:trendline>
          <c:xVal>
            <c:numRef>
              <c:f>'3. データを確認するシート'!$F$14:$F$20</c:f>
              <c:numCache>
                <c:formatCode>General</c:formatCode>
                <c:ptCount val="7"/>
              </c:numCache>
            </c:num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データを確認するシート'!$D$14:$D$20</c:f>
              <c:numCache>
                <c:formatCode>General</c:formatCode>
                <c:ptCount val="7"/>
              </c:numCache>
            </c:num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データを確認するシート'!$E$14:$E$20</c:f>
              <c:numCache>
                <c:formatCode>General</c:formatCode>
                <c:ptCount val="7"/>
              </c:numCache>
            </c:num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8053904"/>
        <c:axId val="-1046352976"/>
      </c:scatterChart>
      <c:valAx>
        <c:axId val="-1058053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46352976"/>
        <c:crosses val="autoZero"/>
        <c:crossBetween val="midCat"/>
      </c:valAx>
      <c:valAx>
        <c:axId val="-10463529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-105805390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3808948061067"/>
          <c:w val="0.853802388583911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2'!$B$7:$B$52</c:f>
              <c:numCache>
                <c:formatCode>0.000_ </c:formatCode>
                <c:ptCount val="46"/>
                <c:pt idx="0">
                  <c:v>1.0</c:v>
                </c:pt>
                <c:pt idx="1">
                  <c:v>0.904748180704662</c:v>
                </c:pt>
                <c:pt idx="2">
                  <c:v>0.789862382015995</c:v>
                </c:pt>
                <c:pt idx="3">
                  <c:v>0.636285034944881</c:v>
                </c:pt>
                <c:pt idx="4">
                  <c:v>0.472908711002234</c:v>
                </c:pt>
                <c:pt idx="5">
                  <c:v>0.324086749765833</c:v>
                </c:pt>
                <c:pt idx="6">
                  <c:v>0.203905180488508</c:v>
                </c:pt>
                <c:pt idx="7">
                  <c:v>0.119641184523381</c:v>
                </c:pt>
                <c:pt idx="8">
                  <c:v>0.0700698897615102</c:v>
                </c:pt>
                <c:pt idx="9">
                  <c:v>0.0459687297355717</c:v>
                </c:pt>
                <c:pt idx="10">
                  <c:v>0.0360616759132502</c:v>
                </c:pt>
                <c:pt idx="11">
                  <c:v>0.0323870595864255</c:v>
                </c:pt>
                <c:pt idx="12">
                  <c:v>0.0313423157287989</c:v>
                </c:pt>
                <c:pt idx="13">
                  <c:v>0.031018084876432</c:v>
                </c:pt>
                <c:pt idx="14">
                  <c:v>0.0305137257727502</c:v>
                </c:pt>
                <c:pt idx="15">
                  <c:v>0.0305857770732762</c:v>
                </c:pt>
                <c:pt idx="16">
                  <c:v>0.0303696231716982</c:v>
                </c:pt>
                <c:pt idx="17">
                  <c:v>0.0302255205706463</c:v>
                </c:pt>
                <c:pt idx="18">
                  <c:v>0.0301174436198573</c:v>
                </c:pt>
                <c:pt idx="19">
                  <c:v>0.0300814179695943</c:v>
                </c:pt>
                <c:pt idx="20">
                  <c:v>0.0301174436198573</c:v>
                </c:pt>
                <c:pt idx="21">
                  <c:v>0.0298652640680164</c:v>
                </c:pt>
                <c:pt idx="22">
                  <c:v>0.0299373153685424</c:v>
                </c:pt>
                <c:pt idx="23">
                  <c:v>0.0296491101664385</c:v>
                </c:pt>
                <c:pt idx="24">
                  <c:v>0.0294329562648606</c:v>
                </c:pt>
                <c:pt idx="25">
                  <c:v>0.0291807767130197</c:v>
                </c:pt>
                <c:pt idx="26">
                  <c:v>0.0291087254124937</c:v>
                </c:pt>
                <c:pt idx="27">
                  <c:v>0.0292528280135456</c:v>
                </c:pt>
                <c:pt idx="28">
                  <c:v>0.0290366741119677</c:v>
                </c:pt>
                <c:pt idx="29">
                  <c:v>0.0290006484617047</c:v>
                </c:pt>
                <c:pt idx="30">
                  <c:v>0.0290366741119677</c:v>
                </c:pt>
                <c:pt idx="31">
                  <c:v>0.0289646228114417</c:v>
                </c:pt>
                <c:pt idx="32">
                  <c:v>0.0289646228114417</c:v>
                </c:pt>
                <c:pt idx="33">
                  <c:v>0.0290726997622307</c:v>
                </c:pt>
                <c:pt idx="34">
                  <c:v>0.0290366741119677</c:v>
                </c:pt>
                <c:pt idx="35">
                  <c:v>0.0289285971611788</c:v>
                </c:pt>
                <c:pt idx="36">
                  <c:v>0.0291087254124937</c:v>
                </c:pt>
                <c:pt idx="37">
                  <c:v>0.0288565458606528</c:v>
                </c:pt>
                <c:pt idx="38">
                  <c:v>0.0287844945601268</c:v>
                </c:pt>
                <c:pt idx="39">
                  <c:v>0.0289285971611788</c:v>
                </c:pt>
                <c:pt idx="40">
                  <c:v>0.0287844945601268</c:v>
                </c:pt>
                <c:pt idx="41">
                  <c:v>0.0288925715109158</c:v>
                </c:pt>
                <c:pt idx="42">
                  <c:v>0.0288565458606528</c:v>
                </c:pt>
                <c:pt idx="43">
                  <c:v>0.0289285971611788</c:v>
                </c:pt>
                <c:pt idx="44">
                  <c:v>0.0290006484617047</c:v>
                </c:pt>
                <c:pt idx="45">
                  <c:v>0.0287124432596008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2'!$C$7:$C$52</c:f>
              <c:numCache>
                <c:formatCode>0.000_ </c:formatCode>
                <c:ptCount val="46"/>
                <c:pt idx="0">
                  <c:v>1.0</c:v>
                </c:pt>
                <c:pt idx="1">
                  <c:v>0.877424023154848</c:v>
                </c:pt>
                <c:pt idx="2">
                  <c:v>0.751808972503618</c:v>
                </c:pt>
                <c:pt idx="3">
                  <c:v>0.590123010130246</c:v>
                </c:pt>
                <c:pt idx="4">
                  <c:v>0.425361794500724</c:v>
                </c:pt>
                <c:pt idx="5">
                  <c:v>0.283574529667149</c:v>
                </c:pt>
                <c:pt idx="6">
                  <c:v>0.173552821997106</c:v>
                </c:pt>
                <c:pt idx="7">
                  <c:v>0.0998552821997105</c:v>
                </c:pt>
                <c:pt idx="8">
                  <c:v>0.0597322720694645</c:v>
                </c:pt>
                <c:pt idx="9">
                  <c:v>0.0416063675832127</c:v>
                </c:pt>
                <c:pt idx="10">
                  <c:v>0.0348408104196816</c:v>
                </c:pt>
                <c:pt idx="11">
                  <c:v>0.0324167872648336</c:v>
                </c:pt>
                <c:pt idx="12">
                  <c:v>0.0315123010130246</c:v>
                </c:pt>
                <c:pt idx="13">
                  <c:v>0.0312228654124457</c:v>
                </c:pt>
                <c:pt idx="14">
                  <c:v>0.0311866859623734</c:v>
                </c:pt>
                <c:pt idx="15">
                  <c:v>0.0312228654124457</c:v>
                </c:pt>
                <c:pt idx="16">
                  <c:v>0.0311143270622286</c:v>
                </c:pt>
                <c:pt idx="17">
                  <c:v>0.0310419681620839</c:v>
                </c:pt>
                <c:pt idx="18">
                  <c:v>0.0308248914616498</c:v>
                </c:pt>
                <c:pt idx="19">
                  <c:v>0.0310057887120116</c:v>
                </c:pt>
                <c:pt idx="20">
                  <c:v>0.0307525325615051</c:v>
                </c:pt>
                <c:pt idx="21">
                  <c:v>0.0308972503617945</c:v>
                </c:pt>
                <c:pt idx="22">
                  <c:v>0.030643994211288</c:v>
                </c:pt>
                <c:pt idx="23">
                  <c:v>0.0304992764109985</c:v>
                </c:pt>
                <c:pt idx="24">
                  <c:v>0.0306078147612156</c:v>
                </c:pt>
                <c:pt idx="25">
                  <c:v>0.0303907380607815</c:v>
                </c:pt>
                <c:pt idx="26">
                  <c:v>0.0302821997105644</c:v>
                </c:pt>
                <c:pt idx="27">
                  <c:v>0.0302098408104197</c:v>
                </c:pt>
                <c:pt idx="28">
                  <c:v>0.0303545586107091</c:v>
                </c:pt>
                <c:pt idx="29">
                  <c:v>0.0302098408104197</c:v>
                </c:pt>
                <c:pt idx="30">
                  <c:v>0.0302098408104197</c:v>
                </c:pt>
                <c:pt idx="31">
                  <c:v>0.0303545586107091</c:v>
                </c:pt>
                <c:pt idx="32">
                  <c:v>0.0302098408104197</c:v>
                </c:pt>
                <c:pt idx="33">
                  <c:v>0.0303545586107091</c:v>
                </c:pt>
                <c:pt idx="34">
                  <c:v>0.0302821997105644</c:v>
                </c:pt>
                <c:pt idx="35">
                  <c:v>0.0302821997105644</c:v>
                </c:pt>
                <c:pt idx="36">
                  <c:v>0.0298842257597684</c:v>
                </c:pt>
                <c:pt idx="37">
                  <c:v>0.030246020260492</c:v>
                </c:pt>
                <c:pt idx="38">
                  <c:v>0.0301736613603473</c:v>
                </c:pt>
                <c:pt idx="39">
                  <c:v>0.0301013024602026</c:v>
                </c:pt>
                <c:pt idx="40">
                  <c:v>0.030137481910275</c:v>
                </c:pt>
                <c:pt idx="41">
                  <c:v>0.0300651230101302</c:v>
                </c:pt>
                <c:pt idx="42">
                  <c:v>0.0299927641099855</c:v>
                </c:pt>
                <c:pt idx="43">
                  <c:v>0.030137481910275</c:v>
                </c:pt>
                <c:pt idx="44">
                  <c:v>0.0301013024602026</c:v>
                </c:pt>
                <c:pt idx="45">
                  <c:v>0.0299927641099855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2'!$D$7:$D$52</c:f>
              <c:numCache>
                <c:formatCode>0.000_ </c:formatCode>
                <c:ptCount val="46"/>
                <c:pt idx="0">
                  <c:v>1.0</c:v>
                </c:pt>
                <c:pt idx="1">
                  <c:v>0.856397634179494</c:v>
                </c:pt>
                <c:pt idx="2">
                  <c:v>0.722126299548143</c:v>
                </c:pt>
                <c:pt idx="3">
                  <c:v>0.561110907020315</c:v>
                </c:pt>
                <c:pt idx="4">
                  <c:v>0.401491495536534</c:v>
                </c:pt>
                <c:pt idx="5">
                  <c:v>0.266375225010102</c:v>
                </c:pt>
                <c:pt idx="6">
                  <c:v>0.162080746482495</c:v>
                </c:pt>
                <c:pt idx="7">
                  <c:v>0.0939715660703133</c:v>
                </c:pt>
                <c:pt idx="8">
                  <c:v>0.0573086954924507</c:v>
                </c:pt>
                <c:pt idx="9">
                  <c:v>0.0406671319936813</c:v>
                </c:pt>
                <c:pt idx="10">
                  <c:v>0.0342750082656772</c:v>
                </c:pt>
                <c:pt idx="11">
                  <c:v>0.0320708276698137</c:v>
                </c:pt>
                <c:pt idx="12">
                  <c:v>0.0311156827449396</c:v>
                </c:pt>
                <c:pt idx="13">
                  <c:v>0.0309320010286176</c:v>
                </c:pt>
                <c:pt idx="14">
                  <c:v>0.0308217919988244</c:v>
                </c:pt>
                <c:pt idx="15">
                  <c:v>0.0306381102825025</c:v>
                </c:pt>
                <c:pt idx="16">
                  <c:v>0.0306381102825025</c:v>
                </c:pt>
                <c:pt idx="17">
                  <c:v>0.0306013739392381</c:v>
                </c:pt>
                <c:pt idx="18">
                  <c:v>0.0304544285661805</c:v>
                </c:pt>
                <c:pt idx="19">
                  <c:v>0.030307483193123</c:v>
                </c:pt>
                <c:pt idx="20">
                  <c:v>0.0305646375959737</c:v>
                </c:pt>
                <c:pt idx="21">
                  <c:v>0.0303809558796517</c:v>
                </c:pt>
                <c:pt idx="22">
                  <c:v>0.030307483193123</c:v>
                </c:pt>
                <c:pt idx="23">
                  <c:v>0.030123801476801</c:v>
                </c:pt>
                <c:pt idx="24">
                  <c:v>0.0300135924470078</c:v>
                </c:pt>
                <c:pt idx="25">
                  <c:v>0.0297197017008927</c:v>
                </c:pt>
                <c:pt idx="26">
                  <c:v>0.0296462290143639</c:v>
                </c:pt>
                <c:pt idx="27">
                  <c:v>0.0294625472980419</c:v>
                </c:pt>
                <c:pt idx="28">
                  <c:v>0.0293890746115132</c:v>
                </c:pt>
                <c:pt idx="29">
                  <c:v>0.0295360199845707</c:v>
                </c:pt>
                <c:pt idx="30">
                  <c:v>0.0296094926710995</c:v>
                </c:pt>
                <c:pt idx="31">
                  <c:v>0.0295727563278351</c:v>
                </c:pt>
                <c:pt idx="32">
                  <c:v>0.0294258109547776</c:v>
                </c:pt>
                <c:pt idx="33">
                  <c:v>0.0294992836413063</c:v>
                </c:pt>
                <c:pt idx="34">
                  <c:v>0.02927886558172</c:v>
                </c:pt>
                <c:pt idx="35">
                  <c:v>0.0293523382682488</c:v>
                </c:pt>
                <c:pt idx="36">
                  <c:v>0.0292421292384556</c:v>
                </c:pt>
                <c:pt idx="37">
                  <c:v>0.0293890746115132</c:v>
                </c:pt>
                <c:pt idx="38">
                  <c:v>0.0293523382682488</c:v>
                </c:pt>
                <c:pt idx="39">
                  <c:v>0.02927886558172</c:v>
                </c:pt>
                <c:pt idx="40">
                  <c:v>0.0292053928951912</c:v>
                </c:pt>
                <c:pt idx="41">
                  <c:v>0.0293523382682488</c:v>
                </c:pt>
                <c:pt idx="42">
                  <c:v>0.02927886558172</c:v>
                </c:pt>
                <c:pt idx="43">
                  <c:v>0.0292053928951912</c:v>
                </c:pt>
                <c:pt idx="44">
                  <c:v>0.0291319202086624</c:v>
                </c:pt>
                <c:pt idx="45">
                  <c:v>0.029095183865398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2'!$E$7:$E$52</c:f>
              <c:numCache>
                <c:formatCode>0.000_ </c:formatCode>
                <c:ptCount val="46"/>
                <c:pt idx="0">
                  <c:v>1.0</c:v>
                </c:pt>
                <c:pt idx="1">
                  <c:v>0.839565344650959</c:v>
                </c:pt>
                <c:pt idx="2">
                  <c:v>0.699180447826723</c:v>
                </c:pt>
                <c:pt idx="3">
                  <c:v>0.538160398068198</c:v>
                </c:pt>
                <c:pt idx="4">
                  <c:v>0.381457632079614</c:v>
                </c:pt>
                <c:pt idx="5">
                  <c:v>0.248938972632811</c:v>
                </c:pt>
                <c:pt idx="6">
                  <c:v>0.150043904580711</c:v>
                </c:pt>
                <c:pt idx="7">
                  <c:v>0.0869310698082833</c:v>
                </c:pt>
                <c:pt idx="8">
                  <c:v>0.0542587443289916</c:v>
                </c:pt>
                <c:pt idx="9">
                  <c:v>0.0396604712424996</c:v>
                </c:pt>
                <c:pt idx="10">
                  <c:v>0.0341358115030001</c:v>
                </c:pt>
                <c:pt idx="11">
                  <c:v>0.0322698668227718</c:v>
                </c:pt>
                <c:pt idx="12">
                  <c:v>0.0314649495097322</c:v>
                </c:pt>
                <c:pt idx="13">
                  <c:v>0.0313917752085468</c:v>
                </c:pt>
                <c:pt idx="14">
                  <c:v>0.0310990780038051</c:v>
                </c:pt>
                <c:pt idx="15">
                  <c:v>0.0309161422508415</c:v>
                </c:pt>
                <c:pt idx="16">
                  <c:v>0.0308429679496561</c:v>
                </c:pt>
                <c:pt idx="17">
                  <c:v>0.0307697936484706</c:v>
                </c:pt>
                <c:pt idx="18">
                  <c:v>0.0306966193472852</c:v>
                </c:pt>
                <c:pt idx="19">
                  <c:v>0.0305868578955071</c:v>
                </c:pt>
                <c:pt idx="20">
                  <c:v>0.0304039221425435</c:v>
                </c:pt>
                <c:pt idx="21">
                  <c:v>0.0303673349919508</c:v>
                </c:pt>
                <c:pt idx="22">
                  <c:v>0.0304405092931362</c:v>
                </c:pt>
                <c:pt idx="23">
                  <c:v>0.0300380506366164</c:v>
                </c:pt>
                <c:pt idx="24">
                  <c:v>0.029964876335431</c:v>
                </c:pt>
                <c:pt idx="25">
                  <c:v>0.0297819405824674</c:v>
                </c:pt>
                <c:pt idx="26">
                  <c:v>0.0298551148836529</c:v>
                </c:pt>
                <c:pt idx="27">
                  <c:v>0.0298551148836529</c:v>
                </c:pt>
                <c:pt idx="28">
                  <c:v>0.0298185277330601</c:v>
                </c:pt>
                <c:pt idx="29">
                  <c:v>0.029708766281282</c:v>
                </c:pt>
                <c:pt idx="30">
                  <c:v>0.029708766281282</c:v>
                </c:pt>
                <c:pt idx="31">
                  <c:v>0.0297453534318747</c:v>
                </c:pt>
                <c:pt idx="32">
                  <c:v>0.0296355919800966</c:v>
                </c:pt>
                <c:pt idx="33">
                  <c:v>0.0296721791306893</c:v>
                </c:pt>
                <c:pt idx="34">
                  <c:v>0.0295624176789112</c:v>
                </c:pt>
                <c:pt idx="35">
                  <c:v>0.0296355919800966</c:v>
                </c:pt>
                <c:pt idx="36">
                  <c:v>0.029708766281282</c:v>
                </c:pt>
                <c:pt idx="37">
                  <c:v>0.0296721791306893</c:v>
                </c:pt>
                <c:pt idx="38">
                  <c:v>0.0296721791306893</c:v>
                </c:pt>
                <c:pt idx="39">
                  <c:v>0.0297453534318747</c:v>
                </c:pt>
                <c:pt idx="40">
                  <c:v>0.0296355919800966</c:v>
                </c:pt>
                <c:pt idx="41">
                  <c:v>0.029708766281282</c:v>
                </c:pt>
                <c:pt idx="42">
                  <c:v>0.029452656227133</c:v>
                </c:pt>
                <c:pt idx="43">
                  <c:v>0.029452656227133</c:v>
                </c:pt>
                <c:pt idx="44">
                  <c:v>0.0295624176789112</c:v>
                </c:pt>
                <c:pt idx="45">
                  <c:v>0.0294892433777257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6074432"/>
        <c:axId val="-1045997616"/>
      </c:scatterChart>
      <c:valAx>
        <c:axId val="-1046074432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45997616"/>
        <c:crosses val="autoZero"/>
        <c:crossBetween val="midCat"/>
      </c:valAx>
      <c:valAx>
        <c:axId val="-104599761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4607443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83133106007849"/>
          <c:y val="0.123808948061067"/>
          <c:w val="0.849398214977744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2'!$F$7:$F$52</c:f>
              <c:numCache>
                <c:formatCode>0.000_ </c:formatCode>
                <c:ptCount val="46"/>
                <c:pt idx="0">
                  <c:v>1.0</c:v>
                </c:pt>
                <c:pt idx="1">
                  <c:v>0.985125816816492</c:v>
                </c:pt>
                <c:pt idx="2">
                  <c:v>0.987689086248601</c:v>
                </c:pt>
                <c:pt idx="3">
                  <c:v>0.984403769089137</c:v>
                </c:pt>
                <c:pt idx="4">
                  <c:v>0.974439510451641</c:v>
                </c:pt>
                <c:pt idx="5">
                  <c:v>0.952272645221849</c:v>
                </c:pt>
                <c:pt idx="6">
                  <c:v>0.847178598505361</c:v>
                </c:pt>
                <c:pt idx="7">
                  <c:v>0.654861186324416</c:v>
                </c:pt>
                <c:pt idx="8">
                  <c:v>0.455467706415394</c:v>
                </c:pt>
                <c:pt idx="9">
                  <c:v>0.288927398101014</c:v>
                </c:pt>
                <c:pt idx="10">
                  <c:v>0.166576410700747</c:v>
                </c:pt>
                <c:pt idx="11">
                  <c:v>0.0916278566013213</c:v>
                </c:pt>
                <c:pt idx="12">
                  <c:v>0.0537203509151955</c:v>
                </c:pt>
                <c:pt idx="13">
                  <c:v>0.0380880176179645</c:v>
                </c:pt>
                <c:pt idx="14">
                  <c:v>0.0322755334127586</c:v>
                </c:pt>
                <c:pt idx="15">
                  <c:v>0.0305426188671071</c:v>
                </c:pt>
                <c:pt idx="16">
                  <c:v>0.030001083071591</c:v>
                </c:pt>
                <c:pt idx="17">
                  <c:v>0.0297844687533846</c:v>
                </c:pt>
                <c:pt idx="18">
                  <c:v>0.0295678544351782</c:v>
                </c:pt>
                <c:pt idx="19">
                  <c:v>0.0296039568215459</c:v>
                </c:pt>
                <c:pt idx="20">
                  <c:v>0.0296400592079136</c:v>
                </c:pt>
                <c:pt idx="21">
                  <c:v>0.0296039568215459</c:v>
                </c:pt>
                <c:pt idx="22">
                  <c:v>0.0294956496624427</c:v>
                </c:pt>
                <c:pt idx="23">
                  <c:v>0.0294234448897072</c:v>
                </c:pt>
                <c:pt idx="24">
                  <c:v>0.0294595472760749</c:v>
                </c:pt>
                <c:pt idx="25">
                  <c:v>0.0294595472760749</c:v>
                </c:pt>
                <c:pt idx="26">
                  <c:v>0.0293512401169717</c:v>
                </c:pt>
                <c:pt idx="27">
                  <c:v>0.029315137730604</c:v>
                </c:pt>
                <c:pt idx="28">
                  <c:v>0.0293512401169717</c:v>
                </c:pt>
                <c:pt idx="29">
                  <c:v>0.029315137730604</c:v>
                </c:pt>
                <c:pt idx="30">
                  <c:v>0.0292790353442362</c:v>
                </c:pt>
                <c:pt idx="31">
                  <c:v>0.0292068305715008</c:v>
                </c:pt>
                <c:pt idx="32">
                  <c:v>0.029170728185133</c:v>
                </c:pt>
                <c:pt idx="33">
                  <c:v>0.029170728185133</c:v>
                </c:pt>
                <c:pt idx="34">
                  <c:v>0.0290985234123976</c:v>
                </c:pt>
                <c:pt idx="35">
                  <c:v>0.0292068305715008</c:v>
                </c:pt>
                <c:pt idx="36">
                  <c:v>0.0292429329578685</c:v>
                </c:pt>
                <c:pt idx="37">
                  <c:v>0.0290263186396621</c:v>
                </c:pt>
                <c:pt idx="38">
                  <c:v>0.0290624210260298</c:v>
                </c:pt>
                <c:pt idx="39">
                  <c:v>0.0290985234123976</c:v>
                </c:pt>
                <c:pt idx="40">
                  <c:v>0.0290263186396621</c:v>
                </c:pt>
                <c:pt idx="41">
                  <c:v>0.0289180114805589</c:v>
                </c:pt>
                <c:pt idx="42">
                  <c:v>0.0289902162532943</c:v>
                </c:pt>
                <c:pt idx="43">
                  <c:v>0.0290624210260298</c:v>
                </c:pt>
                <c:pt idx="44">
                  <c:v>0.0290263186396621</c:v>
                </c:pt>
                <c:pt idx="45">
                  <c:v>0.0288819090941911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2'!$G$7:$G$52</c:f>
              <c:numCache>
                <c:formatCode>0.000_ </c:formatCode>
                <c:ptCount val="46"/>
                <c:pt idx="0">
                  <c:v>1.0</c:v>
                </c:pt>
                <c:pt idx="1">
                  <c:v>0.981036888618555</c:v>
                </c:pt>
                <c:pt idx="2">
                  <c:v>0.98271852302408</c:v>
                </c:pt>
                <c:pt idx="3">
                  <c:v>0.980249740598948</c:v>
                </c:pt>
                <c:pt idx="4">
                  <c:v>0.971770009660453</c:v>
                </c:pt>
                <c:pt idx="5">
                  <c:v>0.949193173279903</c:v>
                </c:pt>
                <c:pt idx="6">
                  <c:v>0.833697091130273</c:v>
                </c:pt>
                <c:pt idx="7">
                  <c:v>0.641454077068947</c:v>
                </c:pt>
                <c:pt idx="8">
                  <c:v>0.442591863751834</c:v>
                </c:pt>
                <c:pt idx="9">
                  <c:v>0.277648574188701</c:v>
                </c:pt>
                <c:pt idx="10">
                  <c:v>0.158789223228022</c:v>
                </c:pt>
                <c:pt idx="11">
                  <c:v>0.0870514150774625</c:v>
                </c:pt>
                <c:pt idx="12">
                  <c:v>0.051415077462521</c:v>
                </c:pt>
                <c:pt idx="13">
                  <c:v>0.0370317363769723</c:v>
                </c:pt>
                <c:pt idx="14">
                  <c:v>0.0321657304375827</c:v>
                </c:pt>
                <c:pt idx="15">
                  <c:v>0.0304483165766217</c:v>
                </c:pt>
                <c:pt idx="16">
                  <c:v>0.0300905220222548</c:v>
                </c:pt>
                <c:pt idx="17">
                  <c:v>0.0298042863787613</c:v>
                </c:pt>
                <c:pt idx="18">
                  <c:v>0.0296969480124512</c:v>
                </c:pt>
                <c:pt idx="19">
                  <c:v>0.0295896096461412</c:v>
                </c:pt>
                <c:pt idx="20">
                  <c:v>0.0294464918243944</c:v>
                </c:pt>
                <c:pt idx="21">
                  <c:v>0.0294107123689577</c:v>
                </c:pt>
                <c:pt idx="22">
                  <c:v>0.0294822712798311</c:v>
                </c:pt>
                <c:pt idx="23">
                  <c:v>0.0293749329135211</c:v>
                </c:pt>
                <c:pt idx="24">
                  <c:v>0.0293749329135211</c:v>
                </c:pt>
                <c:pt idx="25">
                  <c:v>0.0293749329135211</c:v>
                </c:pt>
                <c:pt idx="26">
                  <c:v>0.0292318150917743</c:v>
                </c:pt>
                <c:pt idx="27">
                  <c:v>0.0293033740026477</c:v>
                </c:pt>
                <c:pt idx="28">
                  <c:v>0.029267594547211</c:v>
                </c:pt>
                <c:pt idx="29">
                  <c:v>0.0291960356363376</c:v>
                </c:pt>
                <c:pt idx="30">
                  <c:v>0.029267594547211</c:v>
                </c:pt>
                <c:pt idx="31">
                  <c:v>0.0293033740026477</c:v>
                </c:pt>
                <c:pt idx="32">
                  <c:v>0.0291960356363376</c:v>
                </c:pt>
                <c:pt idx="33">
                  <c:v>0.0289455794482808</c:v>
                </c:pt>
                <c:pt idx="34">
                  <c:v>0.0291244767254642</c:v>
                </c:pt>
                <c:pt idx="35">
                  <c:v>0.0291602561809009</c:v>
                </c:pt>
                <c:pt idx="36">
                  <c:v>0.0290886972700275</c:v>
                </c:pt>
                <c:pt idx="37">
                  <c:v>0.0291960356363376</c:v>
                </c:pt>
                <c:pt idx="38">
                  <c:v>0.0290886972700275</c:v>
                </c:pt>
                <c:pt idx="39">
                  <c:v>0.0292318150917743</c:v>
                </c:pt>
                <c:pt idx="40">
                  <c:v>0.0290529178145909</c:v>
                </c:pt>
                <c:pt idx="41">
                  <c:v>0.0290886972700275</c:v>
                </c:pt>
                <c:pt idx="42">
                  <c:v>0.0288740205374074</c:v>
                </c:pt>
                <c:pt idx="43">
                  <c:v>0.0289813589037175</c:v>
                </c:pt>
                <c:pt idx="44">
                  <c:v>0.0289097999928441</c:v>
                </c:pt>
                <c:pt idx="45">
                  <c:v>0.0291244767254642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2'!$H$7:$H$52</c:f>
              <c:numCache>
                <c:formatCode>0.000_ </c:formatCode>
                <c:ptCount val="46"/>
                <c:pt idx="0">
                  <c:v>1.0</c:v>
                </c:pt>
                <c:pt idx="1">
                  <c:v>0.982288123058719</c:v>
                </c:pt>
                <c:pt idx="2">
                  <c:v>0.982805797958882</c:v>
                </c:pt>
                <c:pt idx="3">
                  <c:v>0.97744416506434</c:v>
                </c:pt>
                <c:pt idx="4">
                  <c:v>0.967793225854164</c:v>
                </c:pt>
                <c:pt idx="5">
                  <c:v>0.926933885519894</c:v>
                </c:pt>
                <c:pt idx="6">
                  <c:v>0.780505842331016</c:v>
                </c:pt>
                <c:pt idx="7">
                  <c:v>0.585490312084011</c:v>
                </c:pt>
                <c:pt idx="8">
                  <c:v>0.399386185475521</c:v>
                </c:pt>
                <c:pt idx="9">
                  <c:v>0.247929300399349</c:v>
                </c:pt>
                <c:pt idx="10">
                  <c:v>0.141805945865996</c:v>
                </c:pt>
                <c:pt idx="11">
                  <c:v>0.0792042597248928</c:v>
                </c:pt>
                <c:pt idx="12">
                  <c:v>0.0489202780653749</c:v>
                </c:pt>
                <c:pt idx="13">
                  <c:v>0.037087708918799</c:v>
                </c:pt>
                <c:pt idx="14">
                  <c:v>0.03261351871025</c:v>
                </c:pt>
                <c:pt idx="15">
                  <c:v>0.0314672385741754</c:v>
                </c:pt>
                <c:pt idx="16">
                  <c:v>0.0310235172311788</c:v>
                </c:pt>
                <c:pt idx="17">
                  <c:v>0.0306907262239314</c:v>
                </c:pt>
                <c:pt idx="18">
                  <c:v>0.0303579352166839</c:v>
                </c:pt>
                <c:pt idx="19">
                  <c:v>0.0304688655524331</c:v>
                </c:pt>
                <c:pt idx="20">
                  <c:v>0.0306907262239314</c:v>
                </c:pt>
                <c:pt idx="21">
                  <c:v>0.0305428191095992</c:v>
                </c:pt>
                <c:pt idx="22">
                  <c:v>0.0303209584381009</c:v>
                </c:pt>
                <c:pt idx="23">
                  <c:v>0.0302100281023517</c:v>
                </c:pt>
                <c:pt idx="24">
                  <c:v>0.0301730513237687</c:v>
                </c:pt>
                <c:pt idx="25">
                  <c:v>0.030394911995267</c:v>
                </c:pt>
                <c:pt idx="26">
                  <c:v>0.0301360745451856</c:v>
                </c:pt>
                <c:pt idx="27">
                  <c:v>0.0302839816595178</c:v>
                </c:pt>
                <c:pt idx="28">
                  <c:v>0.0302839816595178</c:v>
                </c:pt>
                <c:pt idx="29">
                  <c:v>0.0300990977666026</c:v>
                </c:pt>
                <c:pt idx="30">
                  <c:v>0.0301730513237687</c:v>
                </c:pt>
                <c:pt idx="31">
                  <c:v>0.0300621209880195</c:v>
                </c:pt>
                <c:pt idx="32">
                  <c:v>0.0300990977666026</c:v>
                </c:pt>
                <c:pt idx="33">
                  <c:v>0.0299881674308534</c:v>
                </c:pt>
                <c:pt idx="34">
                  <c:v>0.0300251442094365</c:v>
                </c:pt>
                <c:pt idx="35">
                  <c:v>0.0299511906522704</c:v>
                </c:pt>
                <c:pt idx="36">
                  <c:v>0.0299881674308534</c:v>
                </c:pt>
                <c:pt idx="37">
                  <c:v>0.0299881674308534</c:v>
                </c:pt>
                <c:pt idx="38">
                  <c:v>0.0299881674308534</c:v>
                </c:pt>
                <c:pt idx="39">
                  <c:v>0.0300251442094365</c:v>
                </c:pt>
                <c:pt idx="40">
                  <c:v>0.0300251442094365</c:v>
                </c:pt>
                <c:pt idx="41">
                  <c:v>0.0300621209880195</c:v>
                </c:pt>
                <c:pt idx="42">
                  <c:v>0.0297663067593551</c:v>
                </c:pt>
                <c:pt idx="43">
                  <c:v>0.0299142138736873</c:v>
                </c:pt>
                <c:pt idx="44">
                  <c:v>0.0298402603165212</c:v>
                </c:pt>
                <c:pt idx="45">
                  <c:v>0.0299881674308534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2'!$I$7:$I$52</c:f>
              <c:numCache>
                <c:formatCode>0.000_ </c:formatCode>
                <c:ptCount val="46"/>
                <c:pt idx="0">
                  <c:v>1.0</c:v>
                </c:pt>
                <c:pt idx="1">
                  <c:v>0.983183489243985</c:v>
                </c:pt>
                <c:pt idx="2">
                  <c:v>0.98340188548757</c:v>
                </c:pt>
                <c:pt idx="3">
                  <c:v>0.977687183780439</c:v>
                </c:pt>
                <c:pt idx="4">
                  <c:v>0.965784588505078</c:v>
                </c:pt>
                <c:pt idx="5">
                  <c:v>0.924871692206894</c:v>
                </c:pt>
                <c:pt idx="6">
                  <c:v>0.778691806500928</c:v>
                </c:pt>
                <c:pt idx="7">
                  <c:v>0.581807592909402</c:v>
                </c:pt>
                <c:pt idx="8">
                  <c:v>0.394969606522768</c:v>
                </c:pt>
                <c:pt idx="9">
                  <c:v>0.244130600953664</c:v>
                </c:pt>
                <c:pt idx="10">
                  <c:v>0.139373202780912</c:v>
                </c:pt>
                <c:pt idx="11">
                  <c:v>0.0772758708550213</c:v>
                </c:pt>
                <c:pt idx="12">
                  <c:v>0.0480107742146835</c:v>
                </c:pt>
                <c:pt idx="13">
                  <c:v>0.036144578313253</c:v>
                </c:pt>
                <c:pt idx="14">
                  <c:v>0.0319586503112146</c:v>
                </c:pt>
                <c:pt idx="15">
                  <c:v>0.0305754741018454</c:v>
                </c:pt>
                <c:pt idx="16">
                  <c:v>0.0301386816146762</c:v>
                </c:pt>
                <c:pt idx="17">
                  <c:v>0.0298110872492993</c:v>
                </c:pt>
                <c:pt idx="18">
                  <c:v>0.0298474866232301</c:v>
                </c:pt>
                <c:pt idx="19">
                  <c:v>0.0297746878753685</c:v>
                </c:pt>
                <c:pt idx="20">
                  <c:v>0.0298110872492993</c:v>
                </c:pt>
                <c:pt idx="21">
                  <c:v>0.0296654897535762</c:v>
                </c:pt>
                <c:pt idx="22">
                  <c:v>0.0294470935099916</c:v>
                </c:pt>
                <c:pt idx="23">
                  <c:v>0.0295198922578532</c:v>
                </c:pt>
                <c:pt idx="24">
                  <c:v>0.0295198922578532</c:v>
                </c:pt>
                <c:pt idx="25">
                  <c:v>0.0295926910057147</c:v>
                </c:pt>
                <c:pt idx="26">
                  <c:v>0.0295562916317839</c:v>
                </c:pt>
                <c:pt idx="27">
                  <c:v>0.0294106941360609</c:v>
                </c:pt>
                <c:pt idx="28">
                  <c:v>0.029228697266407</c:v>
                </c:pt>
                <c:pt idx="29">
                  <c:v>0.0294834928839224</c:v>
                </c:pt>
                <c:pt idx="30">
                  <c:v>0.0295562916317839</c:v>
                </c:pt>
                <c:pt idx="31">
                  <c:v>0.0292650966403378</c:v>
                </c:pt>
                <c:pt idx="32">
                  <c:v>0.0294470935099916</c:v>
                </c:pt>
                <c:pt idx="33">
                  <c:v>0.0292650966403378</c:v>
                </c:pt>
                <c:pt idx="34">
                  <c:v>0.0293014960142685</c:v>
                </c:pt>
                <c:pt idx="35">
                  <c:v>0.0292650966403378</c:v>
                </c:pt>
                <c:pt idx="36">
                  <c:v>0.0291922978924762</c:v>
                </c:pt>
                <c:pt idx="37">
                  <c:v>0.0290103010228224</c:v>
                </c:pt>
                <c:pt idx="38">
                  <c:v>0.0290830997706839</c:v>
                </c:pt>
                <c:pt idx="39">
                  <c:v>0.0290467003967532</c:v>
                </c:pt>
                <c:pt idx="40">
                  <c:v>0.0291922978924762</c:v>
                </c:pt>
                <c:pt idx="41">
                  <c:v>0.0290103010228224</c:v>
                </c:pt>
                <c:pt idx="42">
                  <c:v>0.0291194991446147</c:v>
                </c:pt>
                <c:pt idx="43">
                  <c:v>0.0290830997706839</c:v>
                </c:pt>
                <c:pt idx="44">
                  <c:v>0.0291558985185455</c:v>
                </c:pt>
                <c:pt idx="45">
                  <c:v>0.0289375022749609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6308208"/>
        <c:axId val="-1058186416"/>
      </c:scatterChart>
      <c:valAx>
        <c:axId val="-104630820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58186416"/>
        <c:crosses val="autoZero"/>
        <c:crossBetween val="midCat"/>
      </c:valAx>
      <c:valAx>
        <c:axId val="-105818641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4630820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7125912632795"/>
          <c:y val="0.125000440158927"/>
          <c:w val="0.856321238325281"/>
          <c:h val="0.7596180594273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2'!$J$7:$J$52</c:f>
              <c:numCache>
                <c:formatCode>0.000_ </c:formatCode>
                <c:ptCount val="46"/>
                <c:pt idx="0">
                  <c:v>1.0</c:v>
                </c:pt>
                <c:pt idx="1">
                  <c:v>0.98481437810412</c:v>
                </c:pt>
                <c:pt idx="2">
                  <c:v>0.985957766105692</c:v>
                </c:pt>
                <c:pt idx="3">
                  <c:v>0.985135955979562</c:v>
                </c:pt>
                <c:pt idx="4">
                  <c:v>0.983706720977597</c:v>
                </c:pt>
                <c:pt idx="5">
                  <c:v>0.980383749598028</c:v>
                </c:pt>
                <c:pt idx="6">
                  <c:v>0.978490013220424</c:v>
                </c:pt>
                <c:pt idx="7">
                  <c:v>0.971486761710794</c:v>
                </c:pt>
                <c:pt idx="8">
                  <c:v>0.95276378318505</c:v>
                </c:pt>
                <c:pt idx="9">
                  <c:v>0.839211062278915</c:v>
                </c:pt>
                <c:pt idx="10">
                  <c:v>0.62793439811341</c:v>
                </c:pt>
                <c:pt idx="11">
                  <c:v>0.418658662950656</c:v>
                </c:pt>
                <c:pt idx="12">
                  <c:v>0.251652552971022</c:v>
                </c:pt>
                <c:pt idx="13">
                  <c:v>0.138457140815379</c:v>
                </c:pt>
                <c:pt idx="14">
                  <c:v>0.0743559509772394</c:v>
                </c:pt>
                <c:pt idx="15">
                  <c:v>0.045378211312395</c:v>
                </c:pt>
                <c:pt idx="16">
                  <c:v>0.0344088326723121</c:v>
                </c:pt>
                <c:pt idx="17">
                  <c:v>0.0307642834173009</c:v>
                </c:pt>
                <c:pt idx="18">
                  <c:v>0.0295851645406796</c:v>
                </c:pt>
                <c:pt idx="19">
                  <c:v>0.0291206631650409</c:v>
                </c:pt>
                <c:pt idx="20">
                  <c:v>0.0290134705398935</c:v>
                </c:pt>
                <c:pt idx="21">
                  <c:v>0.0289777396648444</c:v>
                </c:pt>
                <c:pt idx="22">
                  <c:v>0.0288348161646479</c:v>
                </c:pt>
                <c:pt idx="23">
                  <c:v>0.0286918926644513</c:v>
                </c:pt>
                <c:pt idx="24">
                  <c:v>0.0287633544145496</c:v>
                </c:pt>
                <c:pt idx="25">
                  <c:v>0.0288348161646479</c:v>
                </c:pt>
                <c:pt idx="26">
                  <c:v>0.0287276235395005</c:v>
                </c:pt>
                <c:pt idx="27">
                  <c:v>0.028584700039304</c:v>
                </c:pt>
                <c:pt idx="28">
                  <c:v>0.0287633544145496</c:v>
                </c:pt>
                <c:pt idx="29">
                  <c:v>0.0285489691642548</c:v>
                </c:pt>
                <c:pt idx="30">
                  <c:v>0.0286561617894022</c:v>
                </c:pt>
                <c:pt idx="31">
                  <c:v>0.0286561617894022</c:v>
                </c:pt>
                <c:pt idx="32">
                  <c:v>0.0285489691642548</c:v>
                </c:pt>
                <c:pt idx="33">
                  <c:v>0.0286204309143531</c:v>
                </c:pt>
                <c:pt idx="34">
                  <c:v>0.028584700039304</c:v>
                </c:pt>
                <c:pt idx="35">
                  <c:v>0.0284417765391074</c:v>
                </c:pt>
                <c:pt idx="36">
                  <c:v>0.0284060456640583</c:v>
                </c:pt>
                <c:pt idx="37">
                  <c:v>0.0284060456640583</c:v>
                </c:pt>
                <c:pt idx="38">
                  <c:v>0.0284775074141566</c:v>
                </c:pt>
                <c:pt idx="39">
                  <c:v>0.0285132382892057</c:v>
                </c:pt>
                <c:pt idx="40">
                  <c:v>0.0284060456640583</c:v>
                </c:pt>
                <c:pt idx="41">
                  <c:v>0.0282988530389109</c:v>
                </c:pt>
                <c:pt idx="42">
                  <c:v>0.0284417765391074</c:v>
                </c:pt>
                <c:pt idx="43">
                  <c:v>0.0283703147890092</c:v>
                </c:pt>
                <c:pt idx="44">
                  <c:v>0.0284060456640583</c:v>
                </c:pt>
                <c:pt idx="45">
                  <c:v>0.0281916604137635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2'!$K$7:$K$52</c:f>
              <c:numCache>
                <c:formatCode>0.000_ </c:formatCode>
                <c:ptCount val="46"/>
                <c:pt idx="0">
                  <c:v>1.0</c:v>
                </c:pt>
                <c:pt idx="1">
                  <c:v>0.986728216964801</c:v>
                </c:pt>
                <c:pt idx="2">
                  <c:v>0.987413444893249</c:v>
                </c:pt>
                <c:pt idx="3">
                  <c:v>0.989144547028275</c:v>
                </c:pt>
                <c:pt idx="4">
                  <c:v>0.987629832660127</c:v>
                </c:pt>
                <c:pt idx="5">
                  <c:v>0.985862665897288</c:v>
                </c:pt>
                <c:pt idx="6">
                  <c:v>0.978721869590306</c:v>
                </c:pt>
                <c:pt idx="7">
                  <c:v>0.97367282169648</c:v>
                </c:pt>
                <c:pt idx="8">
                  <c:v>0.951925851125216</c:v>
                </c:pt>
                <c:pt idx="9">
                  <c:v>0.825050490478938</c:v>
                </c:pt>
                <c:pt idx="10">
                  <c:v>0.602423542989036</c:v>
                </c:pt>
                <c:pt idx="11">
                  <c:v>0.393897864974033</c:v>
                </c:pt>
                <c:pt idx="12">
                  <c:v>0.232364396999423</c:v>
                </c:pt>
                <c:pt idx="13">
                  <c:v>0.125973744950952</c:v>
                </c:pt>
                <c:pt idx="14">
                  <c:v>0.0678375649163301</c:v>
                </c:pt>
                <c:pt idx="15">
                  <c:v>0.0428808424697057</c:v>
                </c:pt>
                <c:pt idx="16">
                  <c:v>0.0336843623773803</c:v>
                </c:pt>
                <c:pt idx="17">
                  <c:v>0.0309795152914022</c:v>
                </c:pt>
                <c:pt idx="18">
                  <c:v>0.0300778995960762</c:v>
                </c:pt>
                <c:pt idx="19">
                  <c:v>0.0297533179457588</c:v>
                </c:pt>
                <c:pt idx="20">
                  <c:v>0.0294648009232545</c:v>
                </c:pt>
                <c:pt idx="21">
                  <c:v>0.0294287362954414</c:v>
                </c:pt>
                <c:pt idx="22">
                  <c:v>0.0294287362954414</c:v>
                </c:pt>
                <c:pt idx="23">
                  <c:v>0.0293926716676284</c:v>
                </c:pt>
                <c:pt idx="24">
                  <c:v>0.0294287362954414</c:v>
                </c:pt>
                <c:pt idx="25">
                  <c:v>0.0291762839007501</c:v>
                </c:pt>
                <c:pt idx="26">
                  <c:v>0.0292484131563762</c:v>
                </c:pt>
                <c:pt idx="27">
                  <c:v>0.0293205424120023</c:v>
                </c:pt>
                <c:pt idx="28">
                  <c:v>0.0291762839007501</c:v>
                </c:pt>
                <c:pt idx="29">
                  <c:v>0.0289959607616849</c:v>
                </c:pt>
                <c:pt idx="30">
                  <c:v>0.029032025389498</c:v>
                </c:pt>
                <c:pt idx="31">
                  <c:v>0.0291041546451241</c:v>
                </c:pt>
                <c:pt idx="32">
                  <c:v>0.029032025389498</c:v>
                </c:pt>
                <c:pt idx="33">
                  <c:v>0.029068090017311</c:v>
                </c:pt>
                <c:pt idx="34">
                  <c:v>0.029068090017311</c:v>
                </c:pt>
                <c:pt idx="35">
                  <c:v>0.0289238315060589</c:v>
                </c:pt>
                <c:pt idx="36">
                  <c:v>0.0289959607616849</c:v>
                </c:pt>
                <c:pt idx="37">
                  <c:v>0.0288517022504328</c:v>
                </c:pt>
                <c:pt idx="38">
                  <c:v>0.0289598961338719</c:v>
                </c:pt>
                <c:pt idx="39">
                  <c:v>0.0289598961338719</c:v>
                </c:pt>
                <c:pt idx="40">
                  <c:v>0.0289959607616849</c:v>
                </c:pt>
                <c:pt idx="41">
                  <c:v>0.0288517022504328</c:v>
                </c:pt>
                <c:pt idx="42">
                  <c:v>0.0288156376226197</c:v>
                </c:pt>
                <c:pt idx="43">
                  <c:v>0.0287795729948067</c:v>
                </c:pt>
                <c:pt idx="44">
                  <c:v>0.0288156376226197</c:v>
                </c:pt>
                <c:pt idx="45">
                  <c:v>0.0287795729948067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2'!$L$7:$L$52</c:f>
              <c:numCache>
                <c:formatCode>0.000_ </c:formatCode>
                <c:ptCount val="46"/>
                <c:pt idx="0">
                  <c:v>1.0</c:v>
                </c:pt>
                <c:pt idx="1">
                  <c:v>0.986442913674337</c:v>
                </c:pt>
                <c:pt idx="2">
                  <c:v>0.985746738971127</c:v>
                </c:pt>
                <c:pt idx="3">
                  <c:v>0.9871757291514</c:v>
                </c:pt>
                <c:pt idx="4">
                  <c:v>0.986662758317456</c:v>
                </c:pt>
                <c:pt idx="5">
                  <c:v>0.98519712736333</c:v>
                </c:pt>
                <c:pt idx="6">
                  <c:v>0.97750256485417</c:v>
                </c:pt>
                <c:pt idx="7">
                  <c:v>0.969844643118863</c:v>
                </c:pt>
                <c:pt idx="8">
                  <c:v>0.937051150520299</c:v>
                </c:pt>
                <c:pt idx="9">
                  <c:v>0.782940055693976</c:v>
                </c:pt>
                <c:pt idx="10">
                  <c:v>0.567345742342078</c:v>
                </c:pt>
                <c:pt idx="11">
                  <c:v>0.370438223655284</c:v>
                </c:pt>
                <c:pt idx="12">
                  <c:v>0.220724021691338</c:v>
                </c:pt>
                <c:pt idx="13">
                  <c:v>0.121757291513997</c:v>
                </c:pt>
                <c:pt idx="14">
                  <c:v>0.0673823831159314</c:v>
                </c:pt>
                <c:pt idx="15">
                  <c:v>0.0434925985636817</c:v>
                </c:pt>
                <c:pt idx="16">
                  <c:v>0.0345156089696614</c:v>
                </c:pt>
                <c:pt idx="17">
                  <c:v>0.0316209878352631</c:v>
                </c:pt>
                <c:pt idx="18">
                  <c:v>0.0307049684889345</c:v>
                </c:pt>
                <c:pt idx="19">
                  <c:v>0.0303019199765499</c:v>
                </c:pt>
                <c:pt idx="20">
                  <c:v>0.0300454345595779</c:v>
                </c:pt>
                <c:pt idx="21">
                  <c:v>0.0301187161072842</c:v>
                </c:pt>
                <c:pt idx="22">
                  <c:v>0.0302286384288436</c:v>
                </c:pt>
                <c:pt idx="23">
                  <c:v>0.0301187161072842</c:v>
                </c:pt>
                <c:pt idx="24">
                  <c:v>0.029825589916459</c:v>
                </c:pt>
                <c:pt idx="25">
                  <c:v>0.0300087937857247</c:v>
                </c:pt>
                <c:pt idx="26">
                  <c:v>0.0299721530118716</c:v>
                </c:pt>
                <c:pt idx="27">
                  <c:v>0.0299355122380185</c:v>
                </c:pt>
                <c:pt idx="28">
                  <c:v>0.0297889491426059</c:v>
                </c:pt>
                <c:pt idx="29">
                  <c:v>0.0299355122380185</c:v>
                </c:pt>
                <c:pt idx="30">
                  <c:v>0.0297889491426059</c:v>
                </c:pt>
                <c:pt idx="31">
                  <c:v>0.0297889491426059</c:v>
                </c:pt>
                <c:pt idx="32">
                  <c:v>0.029825589916459</c:v>
                </c:pt>
                <c:pt idx="33">
                  <c:v>0.0297523083687527</c:v>
                </c:pt>
                <c:pt idx="34">
                  <c:v>0.0296790268210465</c:v>
                </c:pt>
                <c:pt idx="35">
                  <c:v>0.029825589916459</c:v>
                </c:pt>
                <c:pt idx="36">
                  <c:v>0.0297889491426059</c:v>
                </c:pt>
                <c:pt idx="37">
                  <c:v>0.029569104499487</c:v>
                </c:pt>
                <c:pt idx="38">
                  <c:v>0.0296057452733402</c:v>
                </c:pt>
                <c:pt idx="39">
                  <c:v>0.0296790268210465</c:v>
                </c:pt>
                <c:pt idx="40">
                  <c:v>0.0297523083687527</c:v>
                </c:pt>
                <c:pt idx="41">
                  <c:v>0.0296423860471933</c:v>
                </c:pt>
                <c:pt idx="42">
                  <c:v>0.0295324637256339</c:v>
                </c:pt>
                <c:pt idx="43">
                  <c:v>0.0295324637256339</c:v>
                </c:pt>
                <c:pt idx="44">
                  <c:v>0.029569104499487</c:v>
                </c:pt>
                <c:pt idx="45">
                  <c:v>0.0296423860471933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2'!$M$7:$M$52</c:f>
              <c:numCache>
                <c:formatCode>0.000_ </c:formatCode>
                <c:ptCount val="46"/>
                <c:pt idx="0">
                  <c:v>1.0</c:v>
                </c:pt>
                <c:pt idx="1">
                  <c:v>0.985352960610844</c:v>
                </c:pt>
                <c:pt idx="2">
                  <c:v>0.987151719834074</c:v>
                </c:pt>
                <c:pt idx="3">
                  <c:v>0.983921295106641</c:v>
                </c:pt>
                <c:pt idx="4">
                  <c:v>0.982452920230535</c:v>
                </c:pt>
                <c:pt idx="5">
                  <c:v>0.981792151536287</c:v>
                </c:pt>
                <c:pt idx="6">
                  <c:v>0.977827539370801</c:v>
                </c:pt>
                <c:pt idx="7">
                  <c:v>0.96505267794868</c:v>
                </c:pt>
                <c:pt idx="8">
                  <c:v>0.93120663705444</c:v>
                </c:pt>
                <c:pt idx="9">
                  <c:v>0.768143607062883</c:v>
                </c:pt>
                <c:pt idx="10">
                  <c:v>0.5533937814324</c:v>
                </c:pt>
                <c:pt idx="11">
                  <c:v>0.359458169670717</c:v>
                </c:pt>
                <c:pt idx="12">
                  <c:v>0.210087735398847</c:v>
                </c:pt>
                <c:pt idx="13">
                  <c:v>0.11497375279909</c:v>
                </c:pt>
                <c:pt idx="14">
                  <c:v>0.0641679820858265</c:v>
                </c:pt>
                <c:pt idx="15">
                  <c:v>0.0423259058037517</c:v>
                </c:pt>
                <c:pt idx="16">
                  <c:v>0.0342865533570721</c:v>
                </c:pt>
                <c:pt idx="17">
                  <c:v>0.0316067692081788</c:v>
                </c:pt>
                <c:pt idx="18">
                  <c:v>0.03065232553871</c:v>
                </c:pt>
                <c:pt idx="19">
                  <c:v>0.0302852318196836</c:v>
                </c:pt>
                <c:pt idx="20">
                  <c:v>0.0302118130758783</c:v>
                </c:pt>
                <c:pt idx="21">
                  <c:v>0.0300649755882677</c:v>
                </c:pt>
                <c:pt idx="22">
                  <c:v>0.0299915568444624</c:v>
                </c:pt>
                <c:pt idx="23">
                  <c:v>0.030028266216365</c:v>
                </c:pt>
                <c:pt idx="24">
                  <c:v>0.0297713006130465</c:v>
                </c:pt>
                <c:pt idx="25">
                  <c:v>0.0298814287287544</c:v>
                </c:pt>
                <c:pt idx="26">
                  <c:v>0.0297713006130465</c:v>
                </c:pt>
                <c:pt idx="27">
                  <c:v>0.0297713006130465</c:v>
                </c:pt>
                <c:pt idx="28">
                  <c:v>0.0296978818692412</c:v>
                </c:pt>
                <c:pt idx="29">
                  <c:v>0.0296611724973386</c:v>
                </c:pt>
                <c:pt idx="30">
                  <c:v>0.0296978818692412</c:v>
                </c:pt>
                <c:pt idx="31">
                  <c:v>0.0296978818692412</c:v>
                </c:pt>
                <c:pt idx="32">
                  <c:v>0.0296611724973386</c:v>
                </c:pt>
                <c:pt idx="33">
                  <c:v>0.0295510443816306</c:v>
                </c:pt>
                <c:pt idx="34">
                  <c:v>0.0295510443816306</c:v>
                </c:pt>
                <c:pt idx="35">
                  <c:v>0.0294776256378253</c:v>
                </c:pt>
                <c:pt idx="36">
                  <c:v>0.0294409162659227</c:v>
                </c:pt>
                <c:pt idx="37">
                  <c:v>0.0295877537535333</c:v>
                </c:pt>
                <c:pt idx="38">
                  <c:v>0.0295877537535333</c:v>
                </c:pt>
                <c:pt idx="39">
                  <c:v>0.0294409162659227</c:v>
                </c:pt>
                <c:pt idx="40">
                  <c:v>0.0293307881502147</c:v>
                </c:pt>
                <c:pt idx="41">
                  <c:v>0.0294409162659227</c:v>
                </c:pt>
                <c:pt idx="42">
                  <c:v>0.029514335009728</c:v>
                </c:pt>
                <c:pt idx="43">
                  <c:v>0.029514335009728</c:v>
                </c:pt>
                <c:pt idx="44">
                  <c:v>0.0292573694064094</c:v>
                </c:pt>
                <c:pt idx="45">
                  <c:v>0.02940420689402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8205872"/>
        <c:axId val="-1058920512"/>
      </c:scatterChart>
      <c:valAx>
        <c:axId val="-1068205872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58920512"/>
        <c:crosses val="autoZero"/>
        <c:crossBetween val="midCat"/>
      </c:valAx>
      <c:valAx>
        <c:axId val="-105892051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6820587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8443113772455"/>
          <c:y val="0.122642074375711"/>
          <c:w val="0.850299401197605"/>
          <c:h val="0.76415446341789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2'!$R$7:$R$52</c:f>
              <c:numCache>
                <c:formatCode>0.000_ </c:formatCode>
                <c:ptCount val="46"/>
                <c:pt idx="0">
                  <c:v>1.0</c:v>
                </c:pt>
                <c:pt idx="1">
                  <c:v>0.988170999173049</c:v>
                </c:pt>
                <c:pt idx="2">
                  <c:v>0.989681084385</c:v>
                </c:pt>
                <c:pt idx="3">
                  <c:v>0.987847409484773</c:v>
                </c:pt>
                <c:pt idx="4">
                  <c:v>0.990004674073275</c:v>
                </c:pt>
                <c:pt idx="5">
                  <c:v>0.989717038794808</c:v>
                </c:pt>
                <c:pt idx="6">
                  <c:v>0.989069859418258</c:v>
                </c:pt>
                <c:pt idx="7">
                  <c:v>0.988746269729982</c:v>
                </c:pt>
                <c:pt idx="8">
                  <c:v>0.987667637435731</c:v>
                </c:pt>
                <c:pt idx="9">
                  <c:v>0.989609175565383</c:v>
                </c:pt>
                <c:pt idx="10">
                  <c:v>0.988602452090749</c:v>
                </c:pt>
                <c:pt idx="11">
                  <c:v>0.987308093337648</c:v>
                </c:pt>
                <c:pt idx="12">
                  <c:v>0.985798008125697</c:v>
                </c:pt>
                <c:pt idx="13">
                  <c:v>0.987415956567073</c:v>
                </c:pt>
                <c:pt idx="14">
                  <c:v>0.987236184518031</c:v>
                </c:pt>
                <c:pt idx="15">
                  <c:v>0.986085643404163</c:v>
                </c:pt>
                <c:pt idx="16">
                  <c:v>0.983712652356812</c:v>
                </c:pt>
                <c:pt idx="17">
                  <c:v>0.982526156833136</c:v>
                </c:pt>
                <c:pt idx="18">
                  <c:v>0.983856469996045</c:v>
                </c:pt>
                <c:pt idx="19">
                  <c:v>0.982094703915435</c:v>
                </c:pt>
                <c:pt idx="20">
                  <c:v>0.974760004314529</c:v>
                </c:pt>
                <c:pt idx="21">
                  <c:v>0.964117499011254</c:v>
                </c:pt>
                <c:pt idx="22">
                  <c:v>0.914644231114946</c:v>
                </c:pt>
                <c:pt idx="23">
                  <c:v>0.707546830618775</c:v>
                </c:pt>
                <c:pt idx="24">
                  <c:v>0.468737640671628</c:v>
                </c:pt>
                <c:pt idx="25">
                  <c:v>0.27828713191673</c:v>
                </c:pt>
                <c:pt idx="26">
                  <c:v>0.150073706540107</c:v>
                </c:pt>
                <c:pt idx="27">
                  <c:v>0.0795311544960989</c:v>
                </c:pt>
                <c:pt idx="28">
                  <c:v>0.0471002768489555</c:v>
                </c:pt>
                <c:pt idx="29">
                  <c:v>0.0350915039729623</c:v>
                </c:pt>
                <c:pt idx="30">
                  <c:v>0.0310646100744256</c:v>
                </c:pt>
                <c:pt idx="31">
                  <c:v>0.029914068960558</c:v>
                </c:pt>
                <c:pt idx="32">
                  <c:v>0.029518570452666</c:v>
                </c:pt>
                <c:pt idx="33">
                  <c:v>0.0294107072232409</c:v>
                </c:pt>
                <c:pt idx="34">
                  <c:v>0.029123071944774</c:v>
                </c:pt>
                <c:pt idx="35">
                  <c:v>0.0290871175349657</c:v>
                </c:pt>
                <c:pt idx="36">
                  <c:v>0.0290511631251573</c:v>
                </c:pt>
                <c:pt idx="37">
                  <c:v>0.0291590263545824</c:v>
                </c:pt>
                <c:pt idx="38">
                  <c:v>0.0292309351741991</c:v>
                </c:pt>
                <c:pt idx="39">
                  <c:v>0.0289432998957322</c:v>
                </c:pt>
                <c:pt idx="40">
                  <c:v>0.0290511631251573</c:v>
                </c:pt>
                <c:pt idx="41">
                  <c:v>0.0291590263545824</c:v>
                </c:pt>
                <c:pt idx="42">
                  <c:v>0.0290511631251573</c:v>
                </c:pt>
                <c:pt idx="43">
                  <c:v>0.0290152087153489</c:v>
                </c:pt>
                <c:pt idx="44">
                  <c:v>0.0288713910761155</c:v>
                </c:pt>
                <c:pt idx="45">
                  <c:v>0.0291590263545824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2'!$S$7:$S$52</c:f>
              <c:numCache>
                <c:formatCode>0.000_ </c:formatCode>
                <c:ptCount val="46"/>
                <c:pt idx="0">
                  <c:v>1.0</c:v>
                </c:pt>
                <c:pt idx="1">
                  <c:v>0.988312109952743</c:v>
                </c:pt>
                <c:pt idx="2">
                  <c:v>0.98971898560658</c:v>
                </c:pt>
                <c:pt idx="3">
                  <c:v>0.988528552361026</c:v>
                </c:pt>
                <c:pt idx="4">
                  <c:v>0.988925363442877</c:v>
                </c:pt>
                <c:pt idx="5">
                  <c:v>0.988925363442877</c:v>
                </c:pt>
                <c:pt idx="6">
                  <c:v>0.989177879585874</c:v>
                </c:pt>
                <c:pt idx="7">
                  <c:v>0.988636773565167</c:v>
                </c:pt>
                <c:pt idx="8">
                  <c:v>0.986833086829479</c:v>
                </c:pt>
                <c:pt idx="9">
                  <c:v>0.987843151401465</c:v>
                </c:pt>
                <c:pt idx="10">
                  <c:v>0.987265971646044</c:v>
                </c:pt>
                <c:pt idx="11">
                  <c:v>0.987807077666751</c:v>
                </c:pt>
                <c:pt idx="12">
                  <c:v>0.986869160564193</c:v>
                </c:pt>
                <c:pt idx="13">
                  <c:v>0.98492117888965</c:v>
                </c:pt>
                <c:pt idx="14">
                  <c:v>0.986724865625338</c:v>
                </c:pt>
                <c:pt idx="15">
                  <c:v>0.985895169726922</c:v>
                </c:pt>
                <c:pt idx="16">
                  <c:v>0.985570506114498</c:v>
                </c:pt>
                <c:pt idx="17">
                  <c:v>0.982359943724974</c:v>
                </c:pt>
                <c:pt idx="18">
                  <c:v>0.983297860827531</c:v>
                </c:pt>
                <c:pt idx="19">
                  <c:v>0.980051224703293</c:v>
                </c:pt>
                <c:pt idx="20">
                  <c:v>0.971609970780275</c:v>
                </c:pt>
                <c:pt idx="21">
                  <c:v>0.948775296706468</c:v>
                </c:pt>
                <c:pt idx="22">
                  <c:v>0.810685040222214</c:v>
                </c:pt>
                <c:pt idx="23">
                  <c:v>0.561848418166733</c:v>
                </c:pt>
                <c:pt idx="24">
                  <c:v>0.341401825330976</c:v>
                </c:pt>
                <c:pt idx="25">
                  <c:v>0.186429061000685</c:v>
                </c:pt>
                <c:pt idx="26">
                  <c:v>0.0959922080733018</c:v>
                </c:pt>
                <c:pt idx="27">
                  <c:v>0.0533891273763573</c:v>
                </c:pt>
                <c:pt idx="28">
                  <c:v>0.0374084628981638</c:v>
                </c:pt>
                <c:pt idx="29">
                  <c:v>0.0320334764258144</c:v>
                </c:pt>
                <c:pt idx="30">
                  <c:v>0.0301215684859853</c:v>
                </c:pt>
                <c:pt idx="31">
                  <c:v>0.0297969048735616</c:v>
                </c:pt>
                <c:pt idx="32">
                  <c:v>0.0296886836694203</c:v>
                </c:pt>
                <c:pt idx="33">
                  <c:v>0.0295443887305653</c:v>
                </c:pt>
                <c:pt idx="34">
                  <c:v>0.0296526099347065</c:v>
                </c:pt>
                <c:pt idx="35">
                  <c:v>0.0296165361999928</c:v>
                </c:pt>
                <c:pt idx="36">
                  <c:v>0.0295083149958515</c:v>
                </c:pt>
                <c:pt idx="37">
                  <c:v>0.0295083149958515</c:v>
                </c:pt>
                <c:pt idx="38">
                  <c:v>0.029580462465279</c:v>
                </c:pt>
                <c:pt idx="39">
                  <c:v>0.0293640200569965</c:v>
                </c:pt>
                <c:pt idx="40">
                  <c:v>0.029291872587569</c:v>
                </c:pt>
                <c:pt idx="41">
                  <c:v>0.0295443887305653</c:v>
                </c:pt>
                <c:pt idx="42">
                  <c:v>0.029436167526424</c:v>
                </c:pt>
                <c:pt idx="43">
                  <c:v>0.0293279463222827</c:v>
                </c:pt>
                <c:pt idx="44">
                  <c:v>0.029291872587569</c:v>
                </c:pt>
                <c:pt idx="45">
                  <c:v>0.0293279463222827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2'!$T$7:$T$52</c:f>
              <c:numCache>
                <c:formatCode>0.000_ </c:formatCode>
                <c:ptCount val="46"/>
                <c:pt idx="0">
                  <c:v>1.0</c:v>
                </c:pt>
                <c:pt idx="1">
                  <c:v>0.985028413230366</c:v>
                </c:pt>
                <c:pt idx="2">
                  <c:v>0.984372723298849</c:v>
                </c:pt>
                <c:pt idx="3">
                  <c:v>0.98131283695177</c:v>
                </c:pt>
                <c:pt idx="4">
                  <c:v>0.982551362377969</c:v>
                </c:pt>
                <c:pt idx="5">
                  <c:v>0.983498470056826</c:v>
                </c:pt>
                <c:pt idx="6">
                  <c:v>0.981640681917529</c:v>
                </c:pt>
                <c:pt idx="7">
                  <c:v>0.983170625091068</c:v>
                </c:pt>
                <c:pt idx="8">
                  <c:v>0.98025644761766</c:v>
                </c:pt>
                <c:pt idx="9">
                  <c:v>0.982004954101705</c:v>
                </c:pt>
                <c:pt idx="10">
                  <c:v>0.981494973043858</c:v>
                </c:pt>
                <c:pt idx="11">
                  <c:v>0.981749963572782</c:v>
                </c:pt>
                <c:pt idx="12">
                  <c:v>0.978216523386274</c:v>
                </c:pt>
                <c:pt idx="13">
                  <c:v>0.979637184904561</c:v>
                </c:pt>
                <c:pt idx="14">
                  <c:v>0.980220020399242</c:v>
                </c:pt>
                <c:pt idx="15">
                  <c:v>0.979855748215066</c:v>
                </c:pt>
                <c:pt idx="16">
                  <c:v>0.978398659478362</c:v>
                </c:pt>
                <c:pt idx="17">
                  <c:v>0.976249453591724</c:v>
                </c:pt>
                <c:pt idx="18">
                  <c:v>0.976431589683812</c:v>
                </c:pt>
                <c:pt idx="19">
                  <c:v>0.97220603234737</c:v>
                </c:pt>
                <c:pt idx="20">
                  <c:v>0.968235465539851</c:v>
                </c:pt>
                <c:pt idx="21">
                  <c:v>0.952936033804459</c:v>
                </c:pt>
                <c:pt idx="22">
                  <c:v>0.883323619408422</c:v>
                </c:pt>
                <c:pt idx="23">
                  <c:v>0.664760308902812</c:v>
                </c:pt>
                <c:pt idx="24">
                  <c:v>0.435378114527175</c:v>
                </c:pt>
                <c:pt idx="25">
                  <c:v>0.256265481567827</c:v>
                </c:pt>
                <c:pt idx="26">
                  <c:v>0.138022730584293</c:v>
                </c:pt>
                <c:pt idx="27">
                  <c:v>0.0738015445140609</c:v>
                </c:pt>
                <c:pt idx="28">
                  <c:v>0.045534023022002</c:v>
                </c:pt>
                <c:pt idx="29">
                  <c:v>0.0347151391519743</c:v>
                </c:pt>
                <c:pt idx="30">
                  <c:v>0.031181698965467</c:v>
                </c:pt>
                <c:pt idx="31">
                  <c:v>0.0299067463208509</c:v>
                </c:pt>
                <c:pt idx="32">
                  <c:v>0.0297610374471805</c:v>
                </c:pt>
                <c:pt idx="33">
                  <c:v>0.0296153285735101</c:v>
                </c:pt>
                <c:pt idx="34">
                  <c:v>0.0295424741366749</c:v>
                </c:pt>
                <c:pt idx="35">
                  <c:v>0.0295424741366749</c:v>
                </c:pt>
                <c:pt idx="36">
                  <c:v>0.0294696196998397</c:v>
                </c:pt>
                <c:pt idx="37">
                  <c:v>0.0293967652630045</c:v>
                </c:pt>
                <c:pt idx="38">
                  <c:v>0.0292510563893341</c:v>
                </c:pt>
                <c:pt idx="39">
                  <c:v>0.0292874836077517</c:v>
                </c:pt>
                <c:pt idx="40">
                  <c:v>0.0292146291709165</c:v>
                </c:pt>
                <c:pt idx="41">
                  <c:v>0.0292146291709165</c:v>
                </c:pt>
                <c:pt idx="42">
                  <c:v>0.0291053475156637</c:v>
                </c:pt>
                <c:pt idx="43">
                  <c:v>0.0291417747340813</c:v>
                </c:pt>
                <c:pt idx="44">
                  <c:v>0.0292874836077517</c:v>
                </c:pt>
                <c:pt idx="45">
                  <c:v>0.0291417747340813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2'!$U$7:$U$52</c:f>
              <c:numCache>
                <c:formatCode>0.000_ </c:formatCode>
                <c:ptCount val="46"/>
                <c:pt idx="0">
                  <c:v>1.0</c:v>
                </c:pt>
                <c:pt idx="1">
                  <c:v>0.983407691456805</c:v>
                </c:pt>
                <c:pt idx="2">
                  <c:v>0.986873640352494</c:v>
                </c:pt>
                <c:pt idx="3">
                  <c:v>0.984440101766159</c:v>
                </c:pt>
                <c:pt idx="4">
                  <c:v>0.98654179418163</c:v>
                </c:pt>
                <c:pt idx="5">
                  <c:v>0.986246819807529</c:v>
                </c:pt>
                <c:pt idx="6">
                  <c:v>0.985472512075513</c:v>
                </c:pt>
                <c:pt idx="7">
                  <c:v>0.982117178570112</c:v>
                </c:pt>
                <c:pt idx="8">
                  <c:v>0.9852881530917</c:v>
                </c:pt>
                <c:pt idx="9">
                  <c:v>0.986357435197817</c:v>
                </c:pt>
                <c:pt idx="10">
                  <c:v>0.983112717082703</c:v>
                </c:pt>
                <c:pt idx="11">
                  <c:v>0.984403229969396</c:v>
                </c:pt>
                <c:pt idx="12">
                  <c:v>0.981600973415434</c:v>
                </c:pt>
                <c:pt idx="13">
                  <c:v>0.984071383798533</c:v>
                </c:pt>
                <c:pt idx="14">
                  <c:v>0.984513845359684</c:v>
                </c:pt>
                <c:pt idx="15">
                  <c:v>0.983333947863279</c:v>
                </c:pt>
                <c:pt idx="16">
                  <c:v>0.980421075919029</c:v>
                </c:pt>
                <c:pt idx="17">
                  <c:v>0.98182220419601</c:v>
                </c:pt>
                <c:pt idx="18">
                  <c:v>0.980199845138454</c:v>
                </c:pt>
                <c:pt idx="19">
                  <c:v>0.976033332104273</c:v>
                </c:pt>
                <c:pt idx="20">
                  <c:v>0.97002322923196</c:v>
                </c:pt>
                <c:pt idx="21">
                  <c:v>0.947015228052063</c:v>
                </c:pt>
                <c:pt idx="22">
                  <c:v>0.824600862800044</c:v>
                </c:pt>
                <c:pt idx="23">
                  <c:v>0.584528594078389</c:v>
                </c:pt>
                <c:pt idx="24">
                  <c:v>0.365325762324398</c:v>
                </c:pt>
                <c:pt idx="25">
                  <c:v>0.205449651561521</c:v>
                </c:pt>
                <c:pt idx="26">
                  <c:v>0.109029903027175</c:v>
                </c:pt>
                <c:pt idx="27">
                  <c:v>0.0604328748939936</c:v>
                </c:pt>
                <c:pt idx="28">
                  <c:v>0.0407433354227351</c:v>
                </c:pt>
                <c:pt idx="29">
                  <c:v>0.0337376940378305</c:v>
                </c:pt>
                <c:pt idx="30">
                  <c:v>0.0317834888094097</c:v>
                </c:pt>
                <c:pt idx="31">
                  <c:v>0.0310460528741566</c:v>
                </c:pt>
                <c:pt idx="32">
                  <c:v>0.0307510785000553</c:v>
                </c:pt>
                <c:pt idx="33">
                  <c:v>0.0307142067032926</c:v>
                </c:pt>
                <c:pt idx="34">
                  <c:v>0.0304929759227167</c:v>
                </c:pt>
                <c:pt idx="35">
                  <c:v>0.0303454887356661</c:v>
                </c:pt>
                <c:pt idx="36">
                  <c:v>0.0306035913130047</c:v>
                </c:pt>
                <c:pt idx="37">
                  <c:v>0.0303823605324287</c:v>
                </c:pt>
                <c:pt idx="38">
                  <c:v>0.0303454887356661</c:v>
                </c:pt>
                <c:pt idx="39">
                  <c:v>0.0303823605324287</c:v>
                </c:pt>
                <c:pt idx="40">
                  <c:v>0.0304561041259541</c:v>
                </c:pt>
                <c:pt idx="41">
                  <c:v>0.0304192323291914</c:v>
                </c:pt>
                <c:pt idx="42">
                  <c:v>0.0304192323291914</c:v>
                </c:pt>
                <c:pt idx="43">
                  <c:v>0.0302717451421408</c:v>
                </c:pt>
                <c:pt idx="44">
                  <c:v>0.0301980015486155</c:v>
                </c:pt>
                <c:pt idx="45">
                  <c:v>0.0302717451421408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58858208"/>
        <c:axId val="-1058849568"/>
      </c:scatterChart>
      <c:valAx>
        <c:axId val="-105885820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1058849568"/>
        <c:crosses val="autoZero"/>
        <c:crossBetween val="midCat"/>
      </c:valAx>
      <c:valAx>
        <c:axId val="-1058849568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extTo"/>
        <c:crossAx val="-105885820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20" Type="http://schemas.openxmlformats.org/officeDocument/2006/relationships/chart" Target="../charts/chart20.xml"/><Relationship Id="rId21" Type="http://schemas.openxmlformats.org/officeDocument/2006/relationships/chart" Target="../charts/chart21.xml"/><Relationship Id="rId22" Type="http://schemas.openxmlformats.org/officeDocument/2006/relationships/chart" Target="../charts/chart22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7" Type="http://schemas.openxmlformats.org/officeDocument/2006/relationships/chart" Target="../charts/chart17.xml"/><Relationship Id="rId18" Type="http://schemas.openxmlformats.org/officeDocument/2006/relationships/chart" Target="../charts/chart18.xml"/><Relationship Id="rId19" Type="http://schemas.openxmlformats.org/officeDocument/2006/relationships/chart" Target="../charts/chart19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chart" Target="../charts/chart31.xml"/><Relationship Id="rId20" Type="http://schemas.openxmlformats.org/officeDocument/2006/relationships/chart" Target="../charts/chart42.xml"/><Relationship Id="rId21" Type="http://schemas.openxmlformats.org/officeDocument/2006/relationships/chart" Target="../charts/chart43.xml"/><Relationship Id="rId10" Type="http://schemas.openxmlformats.org/officeDocument/2006/relationships/chart" Target="../charts/chart32.xml"/><Relationship Id="rId11" Type="http://schemas.openxmlformats.org/officeDocument/2006/relationships/chart" Target="../charts/chart33.xml"/><Relationship Id="rId12" Type="http://schemas.openxmlformats.org/officeDocument/2006/relationships/chart" Target="../charts/chart34.xml"/><Relationship Id="rId13" Type="http://schemas.openxmlformats.org/officeDocument/2006/relationships/chart" Target="../charts/chart35.xml"/><Relationship Id="rId14" Type="http://schemas.openxmlformats.org/officeDocument/2006/relationships/chart" Target="../charts/chart36.xml"/><Relationship Id="rId15" Type="http://schemas.openxmlformats.org/officeDocument/2006/relationships/chart" Target="../charts/chart37.xml"/><Relationship Id="rId16" Type="http://schemas.openxmlformats.org/officeDocument/2006/relationships/chart" Target="../charts/chart38.xml"/><Relationship Id="rId17" Type="http://schemas.openxmlformats.org/officeDocument/2006/relationships/chart" Target="../charts/chart39.xml"/><Relationship Id="rId18" Type="http://schemas.openxmlformats.org/officeDocument/2006/relationships/chart" Target="../charts/chart40.xml"/><Relationship Id="rId19" Type="http://schemas.openxmlformats.org/officeDocument/2006/relationships/chart" Target="../charts/chart41.xml"/><Relationship Id="rId1" Type="http://schemas.openxmlformats.org/officeDocument/2006/relationships/chart" Target="../charts/chart23.xml"/><Relationship Id="rId2" Type="http://schemas.openxmlformats.org/officeDocument/2006/relationships/chart" Target="../charts/chart24.xml"/><Relationship Id="rId3" Type="http://schemas.openxmlformats.org/officeDocument/2006/relationships/chart" Target="../charts/chart25.xml"/><Relationship Id="rId4" Type="http://schemas.openxmlformats.org/officeDocument/2006/relationships/chart" Target="../charts/chart26.xml"/><Relationship Id="rId5" Type="http://schemas.openxmlformats.org/officeDocument/2006/relationships/chart" Target="../charts/chart27.xml"/><Relationship Id="rId6" Type="http://schemas.openxmlformats.org/officeDocument/2006/relationships/chart" Target="../charts/chart28.xml"/><Relationship Id="rId7" Type="http://schemas.openxmlformats.org/officeDocument/2006/relationships/chart" Target="../charts/chart29.xml"/><Relationship Id="rId8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4" Type="http://schemas.openxmlformats.org/officeDocument/2006/relationships/chart" Target="../charts/chart47.xml"/><Relationship Id="rId5" Type="http://schemas.openxmlformats.org/officeDocument/2006/relationships/chart" Target="../charts/chart48.xml"/><Relationship Id="rId1" Type="http://schemas.openxmlformats.org/officeDocument/2006/relationships/chart" Target="../charts/chart44.xml"/><Relationship Id="rId2" Type="http://schemas.openxmlformats.org/officeDocument/2006/relationships/chart" Target="../charts/chart4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0</xdr:row>
      <xdr:rowOff>0</xdr:rowOff>
    </xdr:from>
    <xdr:to>
      <xdr:col>9</xdr:col>
      <xdr:colOff>635000</xdr:colOff>
      <xdr:row>0</xdr:row>
      <xdr:rowOff>0</xdr:rowOff>
    </xdr:to>
    <xdr:graphicFrame macro="">
      <xdr:nvGraphicFramePr>
        <xdr:cNvPr id="59792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9</xdr:col>
      <xdr:colOff>635000</xdr:colOff>
      <xdr:row>0</xdr:row>
      <xdr:rowOff>0</xdr:rowOff>
    </xdr:to>
    <xdr:graphicFrame macro="">
      <xdr:nvGraphicFramePr>
        <xdr:cNvPr id="597920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9</xdr:col>
      <xdr:colOff>635000</xdr:colOff>
      <xdr:row>0</xdr:row>
      <xdr:rowOff>0</xdr:rowOff>
    </xdr:to>
    <xdr:graphicFrame macro="">
      <xdr:nvGraphicFramePr>
        <xdr:cNvPr id="59792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9</xdr:col>
      <xdr:colOff>635000</xdr:colOff>
      <xdr:row>0</xdr:row>
      <xdr:rowOff>0</xdr:rowOff>
    </xdr:to>
    <xdr:graphicFrame macro="">
      <xdr:nvGraphicFramePr>
        <xdr:cNvPr id="59792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533400</xdr:colOff>
      <xdr:row>20</xdr:row>
      <xdr:rowOff>0</xdr:rowOff>
    </xdr:from>
    <xdr:to>
      <xdr:col>8</xdr:col>
      <xdr:colOff>635000</xdr:colOff>
      <xdr:row>20</xdr:row>
      <xdr:rowOff>0</xdr:rowOff>
    </xdr:to>
    <xdr:graphicFrame macro="">
      <xdr:nvGraphicFramePr>
        <xdr:cNvPr id="597920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63500</xdr:colOff>
      <xdr:row>27</xdr:row>
      <xdr:rowOff>38100</xdr:rowOff>
    </xdr:from>
    <xdr:to>
      <xdr:col>2</xdr:col>
      <xdr:colOff>635000</xdr:colOff>
      <xdr:row>34</xdr:row>
      <xdr:rowOff>127000</xdr:rowOff>
    </xdr:to>
    <xdr:graphicFrame macro="">
      <xdr:nvGraphicFramePr>
        <xdr:cNvPr id="597920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50800</xdr:colOff>
      <xdr:row>27</xdr:row>
      <xdr:rowOff>38100</xdr:rowOff>
    </xdr:from>
    <xdr:to>
      <xdr:col>5</xdr:col>
      <xdr:colOff>635000</xdr:colOff>
      <xdr:row>34</xdr:row>
      <xdr:rowOff>127000</xdr:rowOff>
    </xdr:to>
    <xdr:graphicFrame macro="">
      <xdr:nvGraphicFramePr>
        <xdr:cNvPr id="597920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38100</xdr:colOff>
      <xdr:row>27</xdr:row>
      <xdr:rowOff>38100</xdr:rowOff>
    </xdr:from>
    <xdr:to>
      <xdr:col>8</xdr:col>
      <xdr:colOff>635000</xdr:colOff>
      <xdr:row>34</xdr:row>
      <xdr:rowOff>114300</xdr:rowOff>
    </xdr:to>
    <xdr:graphicFrame macro="">
      <xdr:nvGraphicFramePr>
        <xdr:cNvPr id="59792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50800</xdr:colOff>
      <xdr:row>36</xdr:row>
      <xdr:rowOff>38100</xdr:rowOff>
    </xdr:from>
    <xdr:to>
      <xdr:col>5</xdr:col>
      <xdr:colOff>647700</xdr:colOff>
      <xdr:row>43</xdr:row>
      <xdr:rowOff>127000</xdr:rowOff>
    </xdr:to>
    <xdr:graphicFrame macro="">
      <xdr:nvGraphicFramePr>
        <xdr:cNvPr id="59792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63500</xdr:colOff>
      <xdr:row>36</xdr:row>
      <xdr:rowOff>38100</xdr:rowOff>
    </xdr:from>
    <xdr:to>
      <xdr:col>2</xdr:col>
      <xdr:colOff>596900</xdr:colOff>
      <xdr:row>43</xdr:row>
      <xdr:rowOff>165100</xdr:rowOff>
    </xdr:to>
    <xdr:graphicFrame macro="">
      <xdr:nvGraphicFramePr>
        <xdr:cNvPr id="59792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38100</xdr:colOff>
      <xdr:row>36</xdr:row>
      <xdr:rowOff>38100</xdr:rowOff>
    </xdr:from>
    <xdr:to>
      <xdr:col>8</xdr:col>
      <xdr:colOff>647700</xdr:colOff>
      <xdr:row>43</xdr:row>
      <xdr:rowOff>177800</xdr:rowOff>
    </xdr:to>
    <xdr:graphicFrame macro="">
      <xdr:nvGraphicFramePr>
        <xdr:cNvPr id="59792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50800</xdr:colOff>
      <xdr:row>49</xdr:row>
      <xdr:rowOff>0</xdr:rowOff>
    </xdr:from>
    <xdr:to>
      <xdr:col>2</xdr:col>
      <xdr:colOff>622300</xdr:colOff>
      <xdr:row>56</xdr:row>
      <xdr:rowOff>165100</xdr:rowOff>
    </xdr:to>
    <xdr:graphicFrame macro="">
      <xdr:nvGraphicFramePr>
        <xdr:cNvPr id="59792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25400</xdr:colOff>
      <xdr:row>49</xdr:row>
      <xdr:rowOff>12700</xdr:rowOff>
    </xdr:from>
    <xdr:to>
      <xdr:col>5</xdr:col>
      <xdr:colOff>647700</xdr:colOff>
      <xdr:row>56</xdr:row>
      <xdr:rowOff>165100</xdr:rowOff>
    </xdr:to>
    <xdr:graphicFrame macro="">
      <xdr:nvGraphicFramePr>
        <xdr:cNvPr id="59792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25400</xdr:colOff>
      <xdr:row>49</xdr:row>
      <xdr:rowOff>12700</xdr:rowOff>
    </xdr:from>
    <xdr:to>
      <xdr:col>8</xdr:col>
      <xdr:colOff>647700</xdr:colOff>
      <xdr:row>56</xdr:row>
      <xdr:rowOff>177800</xdr:rowOff>
    </xdr:to>
    <xdr:graphicFrame macro="">
      <xdr:nvGraphicFramePr>
        <xdr:cNvPr id="59792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88900</xdr:colOff>
      <xdr:row>60</xdr:row>
      <xdr:rowOff>0</xdr:rowOff>
    </xdr:from>
    <xdr:to>
      <xdr:col>2</xdr:col>
      <xdr:colOff>635000</xdr:colOff>
      <xdr:row>67</xdr:row>
      <xdr:rowOff>139700</xdr:rowOff>
    </xdr:to>
    <xdr:graphicFrame macro="">
      <xdr:nvGraphicFramePr>
        <xdr:cNvPr id="59792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25400</xdr:colOff>
      <xdr:row>60</xdr:row>
      <xdr:rowOff>0</xdr:rowOff>
    </xdr:from>
    <xdr:to>
      <xdr:col>5</xdr:col>
      <xdr:colOff>635000</xdr:colOff>
      <xdr:row>67</xdr:row>
      <xdr:rowOff>177800</xdr:rowOff>
    </xdr:to>
    <xdr:graphicFrame macro="">
      <xdr:nvGraphicFramePr>
        <xdr:cNvPr id="59792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711200</xdr:colOff>
      <xdr:row>8</xdr:row>
      <xdr:rowOff>0</xdr:rowOff>
    </xdr:from>
    <xdr:to>
      <xdr:col>9</xdr:col>
      <xdr:colOff>127000</xdr:colOff>
      <xdr:row>18</xdr:row>
      <xdr:rowOff>76200</xdr:rowOff>
    </xdr:to>
    <xdr:graphicFrame macro="">
      <xdr:nvGraphicFramePr>
        <xdr:cNvPr id="597921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50800</xdr:colOff>
      <xdr:row>71</xdr:row>
      <xdr:rowOff>0</xdr:rowOff>
    </xdr:from>
    <xdr:to>
      <xdr:col>2</xdr:col>
      <xdr:colOff>622300</xdr:colOff>
      <xdr:row>78</xdr:row>
      <xdr:rowOff>165100</xdr:rowOff>
    </xdr:to>
    <xdr:graphicFrame macro="">
      <xdr:nvGraphicFramePr>
        <xdr:cNvPr id="5979220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25400</xdr:colOff>
      <xdr:row>71</xdr:row>
      <xdr:rowOff>12700</xdr:rowOff>
    </xdr:from>
    <xdr:to>
      <xdr:col>5</xdr:col>
      <xdr:colOff>647700</xdr:colOff>
      <xdr:row>78</xdr:row>
      <xdr:rowOff>165100</xdr:rowOff>
    </xdr:to>
    <xdr:graphicFrame macro="">
      <xdr:nvGraphicFramePr>
        <xdr:cNvPr id="597922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25400</xdr:colOff>
      <xdr:row>71</xdr:row>
      <xdr:rowOff>12700</xdr:rowOff>
    </xdr:from>
    <xdr:to>
      <xdr:col>8</xdr:col>
      <xdr:colOff>647700</xdr:colOff>
      <xdr:row>78</xdr:row>
      <xdr:rowOff>177800</xdr:rowOff>
    </xdr:to>
    <xdr:graphicFrame macro="">
      <xdr:nvGraphicFramePr>
        <xdr:cNvPr id="597922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88900</xdr:colOff>
      <xdr:row>82</xdr:row>
      <xdr:rowOff>0</xdr:rowOff>
    </xdr:from>
    <xdr:to>
      <xdr:col>2</xdr:col>
      <xdr:colOff>635000</xdr:colOff>
      <xdr:row>89</xdr:row>
      <xdr:rowOff>139700</xdr:rowOff>
    </xdr:to>
    <xdr:graphicFrame macro="">
      <xdr:nvGraphicFramePr>
        <xdr:cNvPr id="597922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25400</xdr:colOff>
      <xdr:row>82</xdr:row>
      <xdr:rowOff>0</xdr:rowOff>
    </xdr:from>
    <xdr:to>
      <xdr:col>5</xdr:col>
      <xdr:colOff>635000</xdr:colOff>
      <xdr:row>89</xdr:row>
      <xdr:rowOff>177800</xdr:rowOff>
    </xdr:to>
    <xdr:graphicFrame macro="">
      <xdr:nvGraphicFramePr>
        <xdr:cNvPr id="5979224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30350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50800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303507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50800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303507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50800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303507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241300</xdr:colOff>
      <xdr:row>14</xdr:row>
      <xdr:rowOff>25400</xdr:rowOff>
    </xdr:from>
    <xdr:to>
      <xdr:col>8</xdr:col>
      <xdr:colOff>673100</xdr:colOff>
      <xdr:row>24</xdr:row>
      <xdr:rowOff>139700</xdr:rowOff>
    </xdr:to>
    <xdr:graphicFrame macro="">
      <xdr:nvGraphicFramePr>
        <xdr:cNvPr id="303508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63500</xdr:colOff>
      <xdr:row>52</xdr:row>
      <xdr:rowOff>38100</xdr:rowOff>
    </xdr:from>
    <xdr:to>
      <xdr:col>2</xdr:col>
      <xdr:colOff>635000</xdr:colOff>
      <xdr:row>59</xdr:row>
      <xdr:rowOff>127000</xdr:rowOff>
    </xdr:to>
    <xdr:graphicFrame macro="">
      <xdr:nvGraphicFramePr>
        <xdr:cNvPr id="303508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50800</xdr:colOff>
      <xdr:row>52</xdr:row>
      <xdr:rowOff>38100</xdr:rowOff>
    </xdr:from>
    <xdr:to>
      <xdr:col>5</xdr:col>
      <xdr:colOff>635000</xdr:colOff>
      <xdr:row>59</xdr:row>
      <xdr:rowOff>127000</xdr:rowOff>
    </xdr:to>
    <xdr:graphicFrame macro="">
      <xdr:nvGraphicFramePr>
        <xdr:cNvPr id="303508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38100</xdr:colOff>
      <xdr:row>52</xdr:row>
      <xdr:rowOff>38100</xdr:rowOff>
    </xdr:from>
    <xdr:to>
      <xdr:col>8</xdr:col>
      <xdr:colOff>635000</xdr:colOff>
      <xdr:row>59</xdr:row>
      <xdr:rowOff>101600</xdr:rowOff>
    </xdr:to>
    <xdr:graphicFrame macro="">
      <xdr:nvGraphicFramePr>
        <xdr:cNvPr id="303508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50800</xdr:colOff>
      <xdr:row>61</xdr:row>
      <xdr:rowOff>38100</xdr:rowOff>
    </xdr:from>
    <xdr:to>
      <xdr:col>5</xdr:col>
      <xdr:colOff>647700</xdr:colOff>
      <xdr:row>68</xdr:row>
      <xdr:rowOff>114300</xdr:rowOff>
    </xdr:to>
    <xdr:graphicFrame macro="">
      <xdr:nvGraphicFramePr>
        <xdr:cNvPr id="3035084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63500</xdr:colOff>
      <xdr:row>61</xdr:row>
      <xdr:rowOff>38100</xdr:rowOff>
    </xdr:from>
    <xdr:to>
      <xdr:col>2</xdr:col>
      <xdr:colOff>596900</xdr:colOff>
      <xdr:row>68</xdr:row>
      <xdr:rowOff>165100</xdr:rowOff>
    </xdr:to>
    <xdr:graphicFrame macro="">
      <xdr:nvGraphicFramePr>
        <xdr:cNvPr id="3035085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38100</xdr:colOff>
      <xdr:row>61</xdr:row>
      <xdr:rowOff>38100</xdr:rowOff>
    </xdr:from>
    <xdr:to>
      <xdr:col>8</xdr:col>
      <xdr:colOff>647700</xdr:colOff>
      <xdr:row>68</xdr:row>
      <xdr:rowOff>165100</xdr:rowOff>
    </xdr:to>
    <xdr:graphicFrame macro="">
      <xdr:nvGraphicFramePr>
        <xdr:cNvPr id="3035086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50800</xdr:colOff>
      <xdr:row>72</xdr:row>
      <xdr:rowOff>0</xdr:rowOff>
    </xdr:from>
    <xdr:to>
      <xdr:col>2</xdr:col>
      <xdr:colOff>622300</xdr:colOff>
      <xdr:row>79</xdr:row>
      <xdr:rowOff>165100</xdr:rowOff>
    </xdr:to>
    <xdr:graphicFrame macro="">
      <xdr:nvGraphicFramePr>
        <xdr:cNvPr id="303508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25400</xdr:colOff>
      <xdr:row>72</xdr:row>
      <xdr:rowOff>12700</xdr:rowOff>
    </xdr:from>
    <xdr:to>
      <xdr:col>5</xdr:col>
      <xdr:colOff>647700</xdr:colOff>
      <xdr:row>79</xdr:row>
      <xdr:rowOff>165100</xdr:rowOff>
    </xdr:to>
    <xdr:graphicFrame macro="">
      <xdr:nvGraphicFramePr>
        <xdr:cNvPr id="303508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25400</xdr:colOff>
      <xdr:row>72</xdr:row>
      <xdr:rowOff>12700</xdr:rowOff>
    </xdr:from>
    <xdr:to>
      <xdr:col>8</xdr:col>
      <xdr:colOff>647700</xdr:colOff>
      <xdr:row>79</xdr:row>
      <xdr:rowOff>177800</xdr:rowOff>
    </xdr:to>
    <xdr:graphicFrame macro="">
      <xdr:nvGraphicFramePr>
        <xdr:cNvPr id="303508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88900</xdr:colOff>
      <xdr:row>81</xdr:row>
      <xdr:rowOff>0</xdr:rowOff>
    </xdr:from>
    <xdr:to>
      <xdr:col>2</xdr:col>
      <xdr:colOff>635000</xdr:colOff>
      <xdr:row>88</xdr:row>
      <xdr:rowOff>139700</xdr:rowOff>
    </xdr:to>
    <xdr:graphicFrame macro="">
      <xdr:nvGraphicFramePr>
        <xdr:cNvPr id="303509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25400</xdr:colOff>
      <xdr:row>81</xdr:row>
      <xdr:rowOff>0</xdr:rowOff>
    </xdr:from>
    <xdr:to>
      <xdr:col>5</xdr:col>
      <xdr:colOff>635000</xdr:colOff>
      <xdr:row>88</xdr:row>
      <xdr:rowOff>177800</xdr:rowOff>
    </xdr:to>
    <xdr:graphicFrame macro="">
      <xdr:nvGraphicFramePr>
        <xdr:cNvPr id="303509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50800</xdr:colOff>
      <xdr:row>90</xdr:row>
      <xdr:rowOff>0</xdr:rowOff>
    </xdr:from>
    <xdr:to>
      <xdr:col>2</xdr:col>
      <xdr:colOff>622300</xdr:colOff>
      <xdr:row>97</xdr:row>
      <xdr:rowOff>165100</xdr:rowOff>
    </xdr:to>
    <xdr:graphicFrame macro="">
      <xdr:nvGraphicFramePr>
        <xdr:cNvPr id="303509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25400</xdr:colOff>
      <xdr:row>90</xdr:row>
      <xdr:rowOff>12700</xdr:rowOff>
    </xdr:from>
    <xdr:to>
      <xdr:col>5</xdr:col>
      <xdr:colOff>647700</xdr:colOff>
      <xdr:row>97</xdr:row>
      <xdr:rowOff>165100</xdr:rowOff>
    </xdr:to>
    <xdr:graphicFrame macro="">
      <xdr:nvGraphicFramePr>
        <xdr:cNvPr id="303509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25400</xdr:colOff>
      <xdr:row>90</xdr:row>
      <xdr:rowOff>12700</xdr:rowOff>
    </xdr:from>
    <xdr:to>
      <xdr:col>8</xdr:col>
      <xdr:colOff>647700</xdr:colOff>
      <xdr:row>97</xdr:row>
      <xdr:rowOff>177800</xdr:rowOff>
    </xdr:to>
    <xdr:graphicFrame macro="">
      <xdr:nvGraphicFramePr>
        <xdr:cNvPr id="303509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88900</xdr:colOff>
      <xdr:row>99</xdr:row>
      <xdr:rowOff>0</xdr:rowOff>
    </xdr:from>
    <xdr:to>
      <xdr:col>2</xdr:col>
      <xdr:colOff>635000</xdr:colOff>
      <xdr:row>106</xdr:row>
      <xdr:rowOff>139700</xdr:rowOff>
    </xdr:to>
    <xdr:graphicFrame macro="">
      <xdr:nvGraphicFramePr>
        <xdr:cNvPr id="303509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25400</xdr:colOff>
      <xdr:row>99</xdr:row>
      <xdr:rowOff>0</xdr:rowOff>
    </xdr:from>
    <xdr:to>
      <xdr:col>5</xdr:col>
      <xdr:colOff>635000</xdr:colOff>
      <xdr:row>106</xdr:row>
      <xdr:rowOff>177800</xdr:rowOff>
    </xdr:to>
    <xdr:graphicFrame macro="">
      <xdr:nvGraphicFramePr>
        <xdr:cNvPr id="303509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0</xdr:row>
      <xdr:rowOff>0</xdr:rowOff>
    </xdr:from>
    <xdr:to>
      <xdr:col>10</xdr:col>
      <xdr:colOff>647700</xdr:colOff>
      <xdr:row>0</xdr:row>
      <xdr:rowOff>0</xdr:rowOff>
    </xdr:to>
    <xdr:graphicFrame macro="">
      <xdr:nvGraphicFramePr>
        <xdr:cNvPr id="1390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10</xdr:col>
      <xdr:colOff>647700</xdr:colOff>
      <xdr:row>0</xdr:row>
      <xdr:rowOff>0</xdr:rowOff>
    </xdr:to>
    <xdr:graphicFrame macro="">
      <xdr:nvGraphicFramePr>
        <xdr:cNvPr id="1390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10</xdr:col>
      <xdr:colOff>647700</xdr:colOff>
      <xdr:row>0</xdr:row>
      <xdr:rowOff>0</xdr:rowOff>
    </xdr:to>
    <xdr:graphicFrame macro="">
      <xdr:nvGraphicFramePr>
        <xdr:cNvPr id="13905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10</xdr:col>
      <xdr:colOff>647700</xdr:colOff>
      <xdr:row>0</xdr:row>
      <xdr:rowOff>0</xdr:rowOff>
    </xdr:to>
    <xdr:graphicFrame macro="">
      <xdr:nvGraphicFramePr>
        <xdr:cNvPr id="13905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711200</xdr:colOff>
      <xdr:row>11</xdr:row>
      <xdr:rowOff>25400</xdr:rowOff>
    </xdr:from>
    <xdr:to>
      <xdr:col>9</xdr:col>
      <xdr:colOff>127000</xdr:colOff>
      <xdr:row>21</xdr:row>
      <xdr:rowOff>101600</xdr:rowOff>
    </xdr:to>
    <xdr:graphicFrame macro="">
      <xdr:nvGraphicFramePr>
        <xdr:cNvPr id="13905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9</xdr:col>
      <xdr:colOff>191336</xdr:colOff>
      <xdr:row>22</xdr:row>
      <xdr:rowOff>0</xdr:rowOff>
    </xdr:from>
    <xdr:ext cx="1716880" cy="357021"/>
    <xdr:sp macro="" textlink="">
      <xdr:nvSpPr>
        <xdr:cNvPr id="138246" name="Text Box 6"/>
        <xdr:cNvSpPr txBox="1">
          <a:spLocks noChangeArrowheads="1"/>
        </xdr:cNvSpPr>
      </xdr:nvSpPr>
      <xdr:spPr bwMode="auto">
        <a:xfrm>
          <a:off x="6998536" y="3924300"/>
          <a:ext cx="1716880" cy="35702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値のぶれは以下の式で計算</a:t>
          </a: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|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平均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-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値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|÷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平均</a:t>
          </a:r>
        </a:p>
      </xdr:txBody>
    </xdr:sp>
    <xdr:clientData/>
  </xdr:oneCellAnchor>
  <xdr:twoCellAnchor>
    <xdr:from>
      <xdr:col>8</xdr:col>
      <xdr:colOff>393700</xdr:colOff>
      <xdr:row>23</xdr:row>
      <xdr:rowOff>101600</xdr:rowOff>
    </xdr:from>
    <xdr:to>
      <xdr:col>9</xdr:col>
      <xdr:colOff>101600</xdr:colOff>
      <xdr:row>24</xdr:row>
      <xdr:rowOff>127000</xdr:rowOff>
    </xdr:to>
    <xdr:sp macro="" textlink="">
      <xdr:nvSpPr>
        <xdr:cNvPr id="139059" name="Line 7"/>
        <xdr:cNvSpPr>
          <a:spLocks noChangeShapeType="1"/>
        </xdr:cNvSpPr>
      </xdr:nvSpPr>
      <xdr:spPr bwMode="auto">
        <a:xfrm flipH="1">
          <a:off x="6502400" y="4191000"/>
          <a:ext cx="40640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4"/>
    <pageSetUpPr fitToPage="1"/>
  </sheetPr>
  <dimension ref="A1:O53"/>
  <sheetViews>
    <sheetView tabSelected="1" workbookViewId="0">
      <selection activeCell="D17" sqref="D17"/>
    </sheetView>
  </sheetViews>
  <sheetFormatPr baseColWidth="12" defaultColWidth="9" defaultRowHeight="14" x14ac:dyDescent="0.15"/>
  <cols>
    <col min="1" max="16384" width="9" style="152"/>
  </cols>
  <sheetData>
    <row r="1" spans="1:7" ht="19" x14ac:dyDescent="0.15">
      <c r="A1" s="299" t="s">
        <v>232</v>
      </c>
      <c r="B1" s="336" t="s">
        <v>298</v>
      </c>
      <c r="C1" s="337"/>
      <c r="D1" s="337"/>
      <c r="E1" s="337"/>
      <c r="F1" s="338"/>
      <c r="G1" s="299" t="s">
        <v>282</v>
      </c>
    </row>
    <row r="2" spans="1:7" ht="18" customHeight="1" x14ac:dyDescent="0.15">
      <c r="A2" s="153"/>
    </row>
    <row r="3" spans="1:7" x14ac:dyDescent="0.15">
      <c r="A3" s="154" t="s">
        <v>165</v>
      </c>
    </row>
    <row r="4" spans="1:7" ht="17" customHeight="1" x14ac:dyDescent="0.15">
      <c r="A4" s="153"/>
    </row>
    <row r="5" spans="1:7" ht="17" customHeight="1" x14ac:dyDescent="0.15">
      <c r="A5" s="153" t="s">
        <v>166</v>
      </c>
      <c r="B5" s="212" t="s">
        <v>299</v>
      </c>
    </row>
    <row r="6" spans="1:7" ht="17" customHeight="1" x14ac:dyDescent="0.15">
      <c r="A6" s="153" t="s">
        <v>167</v>
      </c>
      <c r="B6" s="150">
        <v>3</v>
      </c>
    </row>
    <row r="7" spans="1:7" ht="18" customHeight="1" x14ac:dyDescent="0.15">
      <c r="A7" s="153" t="s">
        <v>168</v>
      </c>
      <c r="B7" s="150" t="s">
        <v>300</v>
      </c>
    </row>
    <row r="8" spans="1:7" ht="17" customHeight="1" x14ac:dyDescent="0.15">
      <c r="A8" s="153" t="s">
        <v>274</v>
      </c>
      <c r="B8" s="150" t="s">
        <v>288</v>
      </c>
    </row>
    <row r="9" spans="1:7" ht="17" customHeight="1" x14ac:dyDescent="0.15">
      <c r="A9" s="153" t="s">
        <v>275</v>
      </c>
      <c r="B9" s="150" t="s">
        <v>269</v>
      </c>
    </row>
    <row r="10" spans="1:7" ht="17" customHeight="1" x14ac:dyDescent="0.15">
      <c r="A10" s="153" t="s">
        <v>278</v>
      </c>
      <c r="B10" s="150" t="s">
        <v>280</v>
      </c>
    </row>
    <row r="11" spans="1:7" ht="17" customHeight="1" x14ac:dyDescent="0.15">
      <c r="A11" s="153" t="s">
        <v>41</v>
      </c>
      <c r="B11" s="150" t="s">
        <v>161</v>
      </c>
    </row>
    <row r="12" spans="1:7" ht="18" customHeight="1" x14ac:dyDescent="0.15">
      <c r="A12" s="153" t="s">
        <v>42</v>
      </c>
      <c r="B12" s="334" t="s">
        <v>297</v>
      </c>
    </row>
    <row r="13" spans="1:7" ht="17" customHeight="1" x14ac:dyDescent="0.15">
      <c r="A13" s="153"/>
      <c r="B13" s="155" t="s">
        <v>8</v>
      </c>
    </row>
    <row r="14" spans="1:7" ht="13" customHeight="1" x14ac:dyDescent="0.15">
      <c r="A14" s="275"/>
      <c r="B14" s="275"/>
      <c r="C14" s="275"/>
      <c r="D14" s="275"/>
      <c r="E14" s="274"/>
    </row>
    <row r="15" spans="1:7" ht="57" thickBot="1" x14ac:dyDescent="0.2">
      <c r="A15" s="281" t="s">
        <v>164</v>
      </c>
      <c r="B15" s="282" t="s">
        <v>157</v>
      </c>
      <c r="C15" s="344" t="s">
        <v>128</v>
      </c>
      <c r="D15" s="345"/>
      <c r="E15" s="217" t="s">
        <v>127</v>
      </c>
    </row>
    <row r="16" spans="1:7" ht="18" customHeight="1" thickTop="1" x14ac:dyDescent="0.15">
      <c r="A16" s="283" t="s">
        <v>301</v>
      </c>
      <c r="B16" s="339">
        <v>16922.776828088019</v>
      </c>
      <c r="C16" s="273">
        <v>680</v>
      </c>
      <c r="D16" s="280">
        <v>1360</v>
      </c>
      <c r="E16" s="218" t="s">
        <v>143</v>
      </c>
    </row>
    <row r="17" spans="1:11" ht="17" customHeight="1" x14ac:dyDescent="0.15">
      <c r="A17" s="284" t="s">
        <v>302</v>
      </c>
      <c r="B17" s="340">
        <v>646.3778497760868</v>
      </c>
      <c r="C17" s="276">
        <v>26</v>
      </c>
      <c r="D17" s="277">
        <v>52</v>
      </c>
      <c r="E17" s="219" t="s">
        <v>144</v>
      </c>
    </row>
    <row r="18" spans="1:11" ht="17" customHeight="1" x14ac:dyDescent="0.15">
      <c r="A18" s="284" t="s">
        <v>303</v>
      </c>
      <c r="B18" s="340">
        <v>1989.4679698147168</v>
      </c>
      <c r="C18" s="276">
        <v>80</v>
      </c>
      <c r="D18" s="277">
        <v>160</v>
      </c>
      <c r="E18" s="218" t="s">
        <v>145</v>
      </c>
    </row>
    <row r="19" spans="1:11" ht="17" customHeight="1" x14ac:dyDescent="0.15">
      <c r="A19" s="284">
        <v>0</v>
      </c>
      <c r="B19" s="340">
        <v>17125.193409297925</v>
      </c>
      <c r="C19" s="276">
        <v>690</v>
      </c>
      <c r="D19" s="277">
        <v>1380</v>
      </c>
      <c r="E19" s="219" t="s">
        <v>146</v>
      </c>
    </row>
    <row r="20" spans="1:11" ht="18" customHeight="1" x14ac:dyDescent="0.15">
      <c r="A20" s="284">
        <v>0</v>
      </c>
      <c r="B20" s="340">
        <v>632.87437806724768</v>
      </c>
      <c r="C20" s="276">
        <v>25</v>
      </c>
      <c r="D20" s="277">
        <v>50</v>
      </c>
      <c r="E20" s="218" t="s">
        <v>147</v>
      </c>
    </row>
    <row r="21" spans="1:11" ht="17" customHeight="1" x14ac:dyDescent="0.15">
      <c r="A21" s="284">
        <v>0</v>
      </c>
      <c r="B21" s="340">
        <v>1923.8758411876595</v>
      </c>
      <c r="C21" s="276">
        <v>77</v>
      </c>
      <c r="D21" s="277">
        <v>154</v>
      </c>
      <c r="E21" s="218" t="s">
        <v>147</v>
      </c>
    </row>
    <row r="22" spans="1:11" ht="17" customHeight="1" x14ac:dyDescent="0.15">
      <c r="A22" s="284">
        <v>0</v>
      </c>
      <c r="B22" s="340" t="e">
        <v>#DIV/0!</v>
      </c>
      <c r="C22" s="276" t="e">
        <v>#DIV/0!</v>
      </c>
      <c r="D22" s="277" t="e">
        <v>#DIV/0!</v>
      </c>
      <c r="E22" s="219" t="s">
        <v>146</v>
      </c>
    </row>
    <row r="23" spans="1:11" ht="17" customHeight="1" x14ac:dyDescent="0.15">
      <c r="A23" s="284">
        <v>0</v>
      </c>
      <c r="B23" s="340" t="e">
        <v>#DIV/0!</v>
      </c>
      <c r="C23" s="276" t="e">
        <v>#DIV/0!</v>
      </c>
      <c r="D23" s="277" t="e">
        <v>#DIV/0!</v>
      </c>
      <c r="E23" s="218" t="s">
        <v>145</v>
      </c>
    </row>
    <row r="24" spans="1:11" ht="18" customHeight="1" x14ac:dyDescent="0.15">
      <c r="A24" s="284">
        <v>0</v>
      </c>
      <c r="B24" s="340" t="e">
        <v>#DIV/0!</v>
      </c>
      <c r="C24" s="276" t="e">
        <v>#DIV/0!</v>
      </c>
      <c r="D24" s="277" t="e">
        <v>#DIV/0!</v>
      </c>
      <c r="E24" s="219" t="s">
        <v>144</v>
      </c>
    </row>
    <row r="25" spans="1:11" ht="18" customHeight="1" thickBot="1" x14ac:dyDescent="0.2">
      <c r="A25" s="285">
        <v>0</v>
      </c>
      <c r="B25" s="341" t="e">
        <v>#DIV/0!</v>
      </c>
      <c r="C25" s="278" t="e">
        <v>#DIV/0!</v>
      </c>
      <c r="D25" s="279" t="e">
        <v>#DIV/0!</v>
      </c>
      <c r="E25" s="218" t="s">
        <v>143</v>
      </c>
      <c r="G25" s="222" t="s">
        <v>148</v>
      </c>
    </row>
    <row r="26" spans="1:11" ht="17" customHeight="1" thickTop="1" x14ac:dyDescent="0.15">
      <c r="A26" s="156"/>
      <c r="B26" s="157"/>
      <c r="C26" s="220" t="s">
        <v>69</v>
      </c>
      <c r="D26" s="156"/>
      <c r="G26" s="159"/>
      <c r="H26" s="156"/>
      <c r="I26" s="156"/>
      <c r="K26" s="160"/>
    </row>
    <row r="27" spans="1:11" ht="17" customHeight="1" x14ac:dyDescent="0.15">
      <c r="A27" s="156"/>
      <c r="B27" s="157"/>
      <c r="C27" s="221" t="s">
        <v>70</v>
      </c>
      <c r="D27" s="156"/>
      <c r="E27" s="156"/>
      <c r="F27" s="158"/>
      <c r="G27" s="159"/>
      <c r="H27" s="156"/>
      <c r="I27" s="156"/>
      <c r="K27" s="160"/>
    </row>
    <row r="28" spans="1:11" ht="18" customHeight="1" thickBot="1" x14ac:dyDescent="0.2">
      <c r="A28" s="152" t="s">
        <v>163</v>
      </c>
    </row>
    <row r="29" spans="1:11" ht="19" customHeight="1" thickTop="1" thickBot="1" x14ac:dyDescent="0.2">
      <c r="A29" s="163" t="s">
        <v>131</v>
      </c>
      <c r="D29" s="207">
        <v>100</v>
      </c>
      <c r="F29" s="342" t="s">
        <v>307</v>
      </c>
      <c r="H29" s="343">
        <v>100</v>
      </c>
    </row>
    <row r="30" spans="1:11" ht="17" customHeight="1" thickTop="1" x14ac:dyDescent="0.15">
      <c r="A30" s="163"/>
    </row>
    <row r="31" spans="1:11" ht="17" customHeight="1" x14ac:dyDescent="0.15">
      <c r="A31" s="152" t="s">
        <v>132</v>
      </c>
    </row>
    <row r="32" spans="1:11" ht="14" customHeight="1" x14ac:dyDescent="0.15">
      <c r="A32" s="208" t="s">
        <v>133</v>
      </c>
      <c r="B32" s="208" t="s">
        <v>170</v>
      </c>
      <c r="C32" s="208" t="s">
        <v>134</v>
      </c>
      <c r="D32" s="208" t="s">
        <v>136</v>
      </c>
    </row>
    <row r="33" spans="1:15" ht="13" customHeight="1" x14ac:dyDescent="0.15">
      <c r="A33" s="209">
        <f>$D$29/250.29*125*(H29/100)</f>
        <v>49.942067202045628</v>
      </c>
      <c r="B33" s="209">
        <f>$D$29/250.29*125/2*(H29/100)</f>
        <v>24.971033601022814</v>
      </c>
      <c r="C33" s="209">
        <f>$D$29/250.29*125/4*(H29/100)</f>
        <v>12.485516800511407</v>
      </c>
      <c r="D33" s="209">
        <f>$D$29/250.29*125/8*(H29/100)</f>
        <v>6.2427584002557035</v>
      </c>
    </row>
    <row r="34" spans="1:15" ht="13" customHeight="1" x14ac:dyDescent="0.15"/>
    <row r="35" spans="1:15" s="162" customFormat="1" ht="20" customHeight="1" x14ac:dyDescent="0.15">
      <c r="A35" s="161" t="s">
        <v>29</v>
      </c>
      <c r="O35" s="152"/>
    </row>
    <row r="36" spans="1:15" ht="14" customHeight="1" x14ac:dyDescent="0.15">
      <c r="A36" s="300"/>
      <c r="B36" s="301">
        <v>1</v>
      </c>
      <c r="C36" s="301">
        <v>2</v>
      </c>
      <c r="D36" s="301">
        <v>3</v>
      </c>
      <c r="E36" s="301">
        <v>4</v>
      </c>
      <c r="F36" s="301">
        <v>5</v>
      </c>
      <c r="G36" s="301">
        <v>6</v>
      </c>
      <c r="H36" s="301">
        <v>7</v>
      </c>
      <c r="I36" s="301">
        <v>8</v>
      </c>
      <c r="J36" s="301">
        <v>9</v>
      </c>
      <c r="K36" s="301">
        <v>10</v>
      </c>
      <c r="L36" s="301">
        <v>11</v>
      </c>
      <c r="M36" s="301">
        <v>12</v>
      </c>
    </row>
    <row r="37" spans="1:15" ht="15" customHeight="1" x14ac:dyDescent="0.15">
      <c r="A37" s="346" t="s">
        <v>63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</row>
    <row r="38" spans="1:15" ht="15" customHeight="1" thickBot="1" x14ac:dyDescent="0.2">
      <c r="A38" s="347"/>
      <c r="B38" s="303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3"/>
    </row>
    <row r="39" spans="1:15" ht="13" customHeight="1" x14ac:dyDescent="0.15">
      <c r="A39" s="346" t="s">
        <v>64</v>
      </c>
      <c r="B39" s="305"/>
      <c r="C39" s="350" t="s">
        <v>257</v>
      </c>
      <c r="D39" s="306" t="s">
        <v>262</v>
      </c>
      <c r="E39" s="306" t="s">
        <v>262</v>
      </c>
      <c r="F39" s="306" t="s">
        <v>262</v>
      </c>
      <c r="G39" s="307" t="s">
        <v>262</v>
      </c>
      <c r="H39" s="308" t="s">
        <v>262</v>
      </c>
      <c r="I39" s="306" t="s">
        <v>262</v>
      </c>
      <c r="J39" s="306" t="s">
        <v>262</v>
      </c>
      <c r="K39" s="306" t="s">
        <v>262</v>
      </c>
      <c r="L39" s="348" t="s">
        <v>257</v>
      </c>
      <c r="M39" s="309"/>
    </row>
    <row r="40" spans="1:15" ht="14" customHeight="1" thickBot="1" x14ac:dyDescent="0.2">
      <c r="A40" s="347"/>
      <c r="B40" s="310"/>
      <c r="C40" s="351"/>
      <c r="D40" s="311" t="str">
        <f>ROUND(A33,1)&amp;"uM"</f>
        <v>49.9uM</v>
      </c>
      <c r="E40" s="311" t="str">
        <f>ROUND(B33,1)&amp;"uM"</f>
        <v>25uM</v>
      </c>
      <c r="F40" s="311" t="str">
        <f>ROUND(C33,1)&amp;"uM"</f>
        <v>12.5uM</v>
      </c>
      <c r="G40" s="312" t="str">
        <f>ROUND(D33,1)&amp;"uM"</f>
        <v>6.2uM</v>
      </c>
      <c r="H40" s="313" t="str">
        <f>ROUND(D33,1)&amp;"uM"</f>
        <v>6.2uM</v>
      </c>
      <c r="I40" s="311" t="str">
        <f>ROUND(C33,1)&amp;"uM"</f>
        <v>12.5uM</v>
      </c>
      <c r="J40" s="311" t="str">
        <f>ROUND(B33,1)&amp;"uM"</f>
        <v>25uM</v>
      </c>
      <c r="K40" s="311" t="str">
        <f>ROUND(A33,1)&amp;"uM"</f>
        <v>49.9uM</v>
      </c>
      <c r="L40" s="349"/>
      <c r="M40" s="314"/>
    </row>
    <row r="41" spans="1:15" ht="17" customHeight="1" x14ac:dyDescent="0.15">
      <c r="A41" s="346" t="s">
        <v>65</v>
      </c>
      <c r="B41" s="305"/>
      <c r="C41" s="315" t="str">
        <f>A$16</f>
        <v>フェルラ酸</v>
      </c>
      <c r="D41" s="316" t="str">
        <f>A$17</f>
        <v>キュウリ</v>
      </c>
      <c r="E41" s="316" t="str">
        <f>A$18</f>
        <v>レタス</v>
      </c>
      <c r="F41" s="316">
        <f>A$19</f>
        <v>0</v>
      </c>
      <c r="G41" s="317">
        <f>A$20</f>
        <v>0</v>
      </c>
      <c r="H41" s="318">
        <f>A$21</f>
        <v>0</v>
      </c>
      <c r="I41" s="318">
        <f>A$22</f>
        <v>0</v>
      </c>
      <c r="J41" s="318">
        <f>A$23</f>
        <v>0</v>
      </c>
      <c r="K41" s="318">
        <f>A$24</f>
        <v>0</v>
      </c>
      <c r="L41" s="317">
        <f>A$25</f>
        <v>0</v>
      </c>
      <c r="M41" s="309"/>
    </row>
    <row r="42" spans="1:15" ht="13" customHeight="1" x14ac:dyDescent="0.15">
      <c r="A42" s="347"/>
      <c r="B42" s="310"/>
      <c r="C42" s="319" t="str">
        <f>IF(C16="","","x "&amp;C16)</f>
        <v>x 680</v>
      </c>
      <c r="D42" s="320" t="str">
        <f>IF(C17="","","x "&amp;C17)</f>
        <v>x 26</v>
      </c>
      <c r="E42" s="320" t="str">
        <f>IF(C18="","","x "&amp;C18)</f>
        <v>x 80</v>
      </c>
      <c r="F42" s="320" t="str">
        <f>IF(C19="","","x "&amp;C19)</f>
        <v>x 690</v>
      </c>
      <c r="G42" s="321" t="str">
        <f>IF(C20="","","x "&amp;C20)</f>
        <v>x 25</v>
      </c>
      <c r="H42" s="322" t="str">
        <f>IF(C21="","","x "&amp;C21)</f>
        <v>x 77</v>
      </c>
      <c r="I42" s="322" t="e">
        <f>IF(C22="","","x "&amp;C22)</f>
        <v>#DIV/0!</v>
      </c>
      <c r="J42" s="322" t="e">
        <f>IF(C23="","","x "&amp;C23)</f>
        <v>#DIV/0!</v>
      </c>
      <c r="K42" s="322" t="e">
        <f>IF(C24="","","x "&amp;C24)</f>
        <v>#DIV/0!</v>
      </c>
      <c r="L42" s="323" t="e">
        <f>IF(C25="","","x "&amp;C25)</f>
        <v>#DIV/0!</v>
      </c>
      <c r="M42" s="314"/>
    </row>
    <row r="43" spans="1:15" ht="17" customHeight="1" x14ac:dyDescent="0.15">
      <c r="A43" s="346" t="s">
        <v>66</v>
      </c>
      <c r="B43" s="305"/>
      <c r="C43" s="315" t="str">
        <f>A$16</f>
        <v>フェルラ酸</v>
      </c>
      <c r="D43" s="316" t="str">
        <f>A$17</f>
        <v>キュウリ</v>
      </c>
      <c r="E43" s="316" t="str">
        <f>A$18</f>
        <v>レタス</v>
      </c>
      <c r="F43" s="316">
        <f>A$19</f>
        <v>0</v>
      </c>
      <c r="G43" s="317">
        <f>A$20</f>
        <v>0</v>
      </c>
      <c r="H43" s="324">
        <f>A$21</f>
        <v>0</v>
      </c>
      <c r="I43" s="324">
        <f>A$22</f>
        <v>0</v>
      </c>
      <c r="J43" s="324">
        <f>A$23</f>
        <v>0</v>
      </c>
      <c r="K43" s="324">
        <f>A$24</f>
        <v>0</v>
      </c>
      <c r="L43" s="325">
        <f>A$25</f>
        <v>0</v>
      </c>
      <c r="M43" s="309"/>
    </row>
    <row r="44" spans="1:15" ht="14" customHeight="1" x14ac:dyDescent="0.15">
      <c r="A44" s="347"/>
      <c r="B44" s="310"/>
      <c r="C44" s="319" t="str">
        <f>IF(D16="","","x "&amp;D16)</f>
        <v>x 1360</v>
      </c>
      <c r="D44" s="320" t="str">
        <f>IF(D17="","","x "&amp;D17)</f>
        <v>x 52</v>
      </c>
      <c r="E44" s="320" t="str">
        <f>IF(D18="","","x "&amp;D18)</f>
        <v>x 160</v>
      </c>
      <c r="F44" s="320" t="str">
        <f>IF(D19="","","x "&amp;D19)</f>
        <v>x 1380</v>
      </c>
      <c r="G44" s="321" t="str">
        <f>IF(D20="","","x "&amp;D20)</f>
        <v>x 50</v>
      </c>
      <c r="H44" s="322" t="str">
        <f>IF(D21="","","x "&amp;D21)</f>
        <v>x 154</v>
      </c>
      <c r="I44" s="322" t="e">
        <f>IF(D22="","","x "&amp;D22)</f>
        <v>#DIV/0!</v>
      </c>
      <c r="J44" s="322" t="e">
        <f>IF(D23="","","x "&amp;D23)</f>
        <v>#DIV/0!</v>
      </c>
      <c r="K44" s="322" t="e">
        <f>IF(D24="","","x "&amp;D24)</f>
        <v>#DIV/0!</v>
      </c>
      <c r="L44" s="323" t="e">
        <f>IF(D25="","","x "&amp;D25)</f>
        <v>#DIV/0!</v>
      </c>
      <c r="M44" s="314"/>
    </row>
    <row r="45" spans="1:15" x14ac:dyDescent="0.15">
      <c r="A45" s="346" t="s">
        <v>67</v>
      </c>
      <c r="B45" s="305"/>
      <c r="C45" s="315">
        <f>A$25</f>
        <v>0</v>
      </c>
      <c r="D45" s="316">
        <f>A$24</f>
        <v>0</v>
      </c>
      <c r="E45" s="316">
        <f>A$23</f>
        <v>0</v>
      </c>
      <c r="F45" s="316">
        <f>A$22</f>
        <v>0</v>
      </c>
      <c r="G45" s="317">
        <f>A$21</f>
        <v>0</v>
      </c>
      <c r="H45" s="324">
        <f>A$20</f>
        <v>0</v>
      </c>
      <c r="I45" s="324">
        <f>A$19</f>
        <v>0</v>
      </c>
      <c r="J45" s="324" t="str">
        <f>A$18</f>
        <v>レタス</v>
      </c>
      <c r="K45" s="324" t="str">
        <f>A$17</f>
        <v>キュウリ</v>
      </c>
      <c r="L45" s="325" t="str">
        <f>A$16</f>
        <v>フェルラ酸</v>
      </c>
      <c r="M45" s="309"/>
    </row>
    <row r="46" spans="1:15" x14ac:dyDescent="0.15">
      <c r="A46" s="347"/>
      <c r="B46" s="310"/>
      <c r="C46" s="319" t="e">
        <f>IF(D25="","","x "&amp;D25)</f>
        <v>#DIV/0!</v>
      </c>
      <c r="D46" s="320" t="e">
        <f>IF(D24="","","x "&amp;D24)</f>
        <v>#DIV/0!</v>
      </c>
      <c r="E46" s="320" t="e">
        <f>IF(D23="","","x "&amp;D23)</f>
        <v>#DIV/0!</v>
      </c>
      <c r="F46" s="320" t="e">
        <f>IF(D22="","","x "&amp;D22)</f>
        <v>#DIV/0!</v>
      </c>
      <c r="G46" s="321" t="str">
        <f>IF(D21="","","x "&amp;D21)</f>
        <v>x 154</v>
      </c>
      <c r="H46" s="322" t="str">
        <f>IF(D20="","","x "&amp;D20)</f>
        <v>x 50</v>
      </c>
      <c r="I46" s="322" t="str">
        <f>IF(D19="","","x "&amp;D19)</f>
        <v>x 1380</v>
      </c>
      <c r="J46" s="322" t="str">
        <f>IF(D18="","","x "&amp;D18)</f>
        <v>x 160</v>
      </c>
      <c r="K46" s="322" t="str">
        <f>IF(D17="","","x "&amp;D17)</f>
        <v>x 52</v>
      </c>
      <c r="L46" s="323" t="str">
        <f>IF(D16="","","x "&amp;D16)</f>
        <v>x 1360</v>
      </c>
      <c r="M46" s="314"/>
    </row>
    <row r="47" spans="1:15" x14ac:dyDescent="0.15">
      <c r="A47" s="346" t="s">
        <v>68</v>
      </c>
      <c r="B47" s="305"/>
      <c r="C47" s="328">
        <f>A$25</f>
        <v>0</v>
      </c>
      <c r="D47" s="329">
        <f>A$24</f>
        <v>0</v>
      </c>
      <c r="E47" s="329">
        <f>A$23</f>
        <v>0</v>
      </c>
      <c r="F47" s="329">
        <f>A$22</f>
        <v>0</v>
      </c>
      <c r="G47" s="325">
        <f>A$21</f>
        <v>0</v>
      </c>
      <c r="H47" s="324">
        <f>A$20</f>
        <v>0</v>
      </c>
      <c r="I47" s="324">
        <f>A$19</f>
        <v>0</v>
      </c>
      <c r="J47" s="324" t="str">
        <f>A$18</f>
        <v>レタス</v>
      </c>
      <c r="K47" s="324" t="str">
        <f>A$17</f>
        <v>キュウリ</v>
      </c>
      <c r="L47" s="325" t="str">
        <f>A$16</f>
        <v>フェルラ酸</v>
      </c>
      <c r="M47" s="309"/>
    </row>
    <row r="48" spans="1:15" ht="15" thickBot="1" x14ac:dyDescent="0.2">
      <c r="A48" s="347"/>
      <c r="B48" s="310"/>
      <c r="C48" s="319" t="e">
        <f>IF(C25="","","x "&amp;C25)</f>
        <v>#DIV/0!</v>
      </c>
      <c r="D48" s="320" t="e">
        <f>IF(C24="","","x "&amp;C24)</f>
        <v>#DIV/0!</v>
      </c>
      <c r="E48" s="320" t="e">
        <f>IF(C23="","","x "&amp;C23)</f>
        <v>#DIV/0!</v>
      </c>
      <c r="F48" s="320" t="e">
        <f>IF(C22="","","x "&amp;C22)</f>
        <v>#DIV/0!</v>
      </c>
      <c r="G48" s="321" t="str">
        <f>IF(C21="","","x "&amp;C21)</f>
        <v>x 77</v>
      </c>
      <c r="H48" s="326" t="str">
        <f>IF(C20="","","x "&amp;C20)</f>
        <v>x 25</v>
      </c>
      <c r="I48" s="322" t="str">
        <f>IF(C19="","","x "&amp;C19)</f>
        <v>x 690</v>
      </c>
      <c r="J48" s="322" t="str">
        <f>IF(C18="","","x "&amp;C18)</f>
        <v>x 80</v>
      </c>
      <c r="K48" s="322" t="str">
        <f>IF(C17="","","x "&amp;C17)</f>
        <v>x 26</v>
      </c>
      <c r="L48" s="327" t="str">
        <f>IF(C16="","","x "&amp;C16)</f>
        <v>x 680</v>
      </c>
      <c r="M48" s="314"/>
    </row>
    <row r="49" spans="1:13" x14ac:dyDescent="0.15">
      <c r="A49" s="346" t="s">
        <v>26</v>
      </c>
      <c r="B49" s="305"/>
      <c r="C49" s="350" t="s">
        <v>257</v>
      </c>
      <c r="D49" s="306" t="s">
        <v>262</v>
      </c>
      <c r="E49" s="306" t="s">
        <v>262</v>
      </c>
      <c r="F49" s="306" t="s">
        <v>262</v>
      </c>
      <c r="G49" s="307" t="s">
        <v>262</v>
      </c>
      <c r="H49" s="308" t="s">
        <v>262</v>
      </c>
      <c r="I49" s="306" t="s">
        <v>262</v>
      </c>
      <c r="J49" s="306" t="s">
        <v>262</v>
      </c>
      <c r="K49" s="306" t="s">
        <v>262</v>
      </c>
      <c r="L49" s="348" t="s">
        <v>257</v>
      </c>
      <c r="M49" s="309"/>
    </row>
    <row r="50" spans="1:13" ht="15" thickBot="1" x14ac:dyDescent="0.2">
      <c r="A50" s="347"/>
      <c r="B50" s="310"/>
      <c r="C50" s="351"/>
      <c r="D50" s="311" t="str">
        <f>ROUND(A33,1)&amp;"uM"</f>
        <v>49.9uM</v>
      </c>
      <c r="E50" s="311" t="str">
        <f>ROUND(B33,1)&amp;"uM"</f>
        <v>25uM</v>
      </c>
      <c r="F50" s="311" t="str">
        <f>ROUND(C33,1)&amp;"uM"</f>
        <v>12.5uM</v>
      </c>
      <c r="G50" s="312" t="str">
        <f>ROUND(D33,1)&amp;"uM"</f>
        <v>6.2uM</v>
      </c>
      <c r="H50" s="313" t="str">
        <f>ROUND(D33,1)&amp;"uM"</f>
        <v>6.2uM</v>
      </c>
      <c r="I50" s="311" t="str">
        <f>ROUND(C33,1)&amp;"uM"</f>
        <v>12.5uM</v>
      </c>
      <c r="J50" s="311" t="str">
        <f>ROUND(B33,1)&amp;"uM"</f>
        <v>25uM</v>
      </c>
      <c r="K50" s="311" t="str">
        <f>ROUND(A33,1)&amp;"uM"</f>
        <v>49.9uM</v>
      </c>
      <c r="L50" s="349"/>
      <c r="M50" s="314"/>
    </row>
    <row r="51" spans="1:13" ht="14.25" customHeight="1" x14ac:dyDescent="0.15">
      <c r="A51" s="346" t="s">
        <v>27</v>
      </c>
      <c r="B51" s="302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2"/>
    </row>
    <row r="52" spans="1:13" ht="14.25" customHeight="1" x14ac:dyDescent="0.15">
      <c r="A52" s="347"/>
      <c r="B52" s="303"/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303"/>
    </row>
    <row r="53" spans="1:13" x14ac:dyDescent="0.15">
      <c r="B53" s="163"/>
    </row>
  </sheetData>
  <sheetProtection password="BD4D" sheet="1" objects="1" scenarios="1"/>
  <mergeCells count="13">
    <mergeCell ref="A51:A52"/>
    <mergeCell ref="C39:C40"/>
    <mergeCell ref="C49:C50"/>
    <mergeCell ref="A41:A42"/>
    <mergeCell ref="A43:A44"/>
    <mergeCell ref="A45:A46"/>
    <mergeCell ref="A47:A48"/>
    <mergeCell ref="C15:D15"/>
    <mergeCell ref="A37:A38"/>
    <mergeCell ref="A39:A40"/>
    <mergeCell ref="A49:A50"/>
    <mergeCell ref="L39:L40"/>
    <mergeCell ref="L49:L50"/>
  </mergeCells>
  <phoneticPr fontId="4"/>
  <dataValidations count="5">
    <dataValidation type="list" allowBlank="1" showInputMessage="1" showErrorMessage="1" sqref="B8">
      <formula1>実験者</formula1>
    </dataValidation>
    <dataValidation type="list" allowBlank="1" showInputMessage="1" showErrorMessage="1" sqref="B7">
      <formula1>実施機関</formula1>
    </dataValidation>
    <dataValidation type="list" allowBlank="1" showInputMessage="1" showErrorMessage="1" sqref="B9">
      <formula1>使用機器</formula1>
    </dataValidation>
    <dataValidation type="list" allowBlank="1" showInputMessage="1" showErrorMessage="1" sqref="B11">
      <formula1>分注</formula1>
    </dataValidation>
    <dataValidation type="list" allowBlank="1" showInputMessage="1" showErrorMessage="1" sqref="B10">
      <formula1>測光</formula1>
    </dataValidation>
  </dataValidations>
  <pageMargins left="0.7" right="0.7" top="0.75" bottom="0.75" header="0.51200000000000001" footer="0.51200000000000001"/>
  <pageSetup paperSize="9" scale="90" orientation="landscape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I51"/>
  <sheetViews>
    <sheetView zoomScale="75" workbookViewId="0">
      <selection activeCell="S44" sqref="S44"/>
    </sheetView>
  </sheetViews>
  <sheetFormatPr baseColWidth="12" defaultColWidth="9" defaultRowHeight="14" x14ac:dyDescent="0.15"/>
  <cols>
    <col min="1" max="16384" width="9" style="1"/>
  </cols>
  <sheetData>
    <row r="1" spans="1:9" ht="18" x14ac:dyDescent="0.15">
      <c r="A1" s="2" t="s">
        <v>162</v>
      </c>
    </row>
    <row r="3" spans="1:9" x14ac:dyDescent="0.15">
      <c r="A3" s="54" t="s">
        <v>10</v>
      </c>
      <c r="H3" s="57" t="s">
        <v>12</v>
      </c>
    </row>
    <row r="4" spans="1:9" ht="15.75" customHeight="1" x14ac:dyDescent="0.15">
      <c r="A4" s="449" t="s">
        <v>260</v>
      </c>
      <c r="B4" s="451" t="s">
        <v>257</v>
      </c>
      <c r="C4" s="453" t="s">
        <v>97</v>
      </c>
      <c r="D4" s="453"/>
      <c r="E4" s="453"/>
      <c r="F4" s="454"/>
      <c r="H4" t="s">
        <v>0</v>
      </c>
    </row>
    <row r="5" spans="1:9" x14ac:dyDescent="0.15">
      <c r="A5" s="450"/>
      <c r="B5" s="452"/>
      <c r="C5" s="60">
        <v>6.25</v>
      </c>
      <c r="D5" s="31">
        <v>12.5</v>
      </c>
      <c r="E5" s="60">
        <v>25</v>
      </c>
      <c r="F5" s="31">
        <v>50</v>
      </c>
      <c r="H5" s="90"/>
      <c r="I5" s="31" t="s">
        <v>14</v>
      </c>
    </row>
    <row r="6" spans="1:9" x14ac:dyDescent="0.15">
      <c r="A6" s="55">
        <v>0</v>
      </c>
      <c r="B6" s="110">
        <f>AVERAGE('データ処理シート No. 2'!B7:E7)</f>
        <v>1</v>
      </c>
      <c r="C6" s="112">
        <f>AVERAGE('データ処理シート No. 2'!F7:I7)</f>
        <v>1</v>
      </c>
      <c r="D6" s="110">
        <f>AVERAGE('データ処理シート No. 2'!J7:M7)</f>
        <v>1</v>
      </c>
      <c r="E6" s="112">
        <f>AVERAGE('データ処理シート No. 2'!N7:Q7)</f>
        <v>1</v>
      </c>
      <c r="F6" s="110">
        <f>AVERAGE('データ処理シート No. 2'!R7:U7)</f>
        <v>1</v>
      </c>
      <c r="H6" s="95">
        <v>2</v>
      </c>
      <c r="I6" s="117">
        <f>SUM('データ処理シート No. 2'!AB53,'データ処理シート No. 2'!Z53,'データ処理シート No. 2'!X53,'データ処理シート No. 2'!V53)</f>
        <v>80.833011102922029</v>
      </c>
    </row>
    <row r="7" spans="1:9" x14ac:dyDescent="0.15">
      <c r="A7" s="55">
        <v>2</v>
      </c>
      <c r="B7" s="110">
        <f>AVERAGE('データ処理シート No. 2'!B8:E8)</f>
        <v>0.86953379567249045</v>
      </c>
      <c r="C7" s="112">
        <f>AVERAGE('データ処理シート No. 2'!F8:I8)</f>
        <v>0.98290857943443766</v>
      </c>
      <c r="D7" s="110">
        <f>AVERAGE('データ処理シート No. 2'!J8:M8)</f>
        <v>0.9858346173385254</v>
      </c>
      <c r="E7" s="112">
        <f>AVERAGE('データ処理シート No. 2'!N8:Q8)</f>
        <v>0.9866731010063039</v>
      </c>
      <c r="F7" s="110">
        <f>AVERAGE('データ処理シート No. 2'!R8:U8)</f>
        <v>0.98622980345324063</v>
      </c>
      <c r="H7" s="94">
        <v>3</v>
      </c>
      <c r="I7" s="115">
        <f>SUM('データ処理シート No. 2'!AJ53,'データ処理シート No. 2'!AH53,'データ処理シート No. 2'!AF53,'データ処理シート No. 2'!AD53)</f>
        <v>46.220940918641901</v>
      </c>
    </row>
    <row r="8" spans="1:9" x14ac:dyDescent="0.15">
      <c r="A8" s="55">
        <v>4</v>
      </c>
      <c r="B8" s="110">
        <f>AVERAGE('データ処理シート No. 2'!B9:E9)</f>
        <v>0.74074452547361991</v>
      </c>
      <c r="C8" s="112">
        <f>AVERAGE('データ処理シート No. 2'!F9:I9)</f>
        <v>0.98415382317978295</v>
      </c>
      <c r="D8" s="110">
        <f>AVERAGE('データ処理シート No. 2'!J9:M9)</f>
        <v>0.98656741745103538</v>
      </c>
      <c r="E8" s="112">
        <f>AVERAGE('データ処理シート No. 2'!N9:Q9)</f>
        <v>0.98815969942635729</v>
      </c>
      <c r="F8" s="110">
        <f>AVERAGE('データ処理シート No. 2'!R9:U9)</f>
        <v>0.9876616084107307</v>
      </c>
      <c r="H8" s="94">
        <v>4</v>
      </c>
      <c r="I8" s="115">
        <f>SUM('データ処理シート No. 2'!AR53,'データ処理シート No. 2'!AP53,'データ処理シート No. 2'!AN53,'データ処理シート No. 2'!AL53)</f>
        <v>15.741717418599611</v>
      </c>
    </row>
    <row r="9" spans="1:9" x14ac:dyDescent="0.15">
      <c r="A9" s="55">
        <v>6</v>
      </c>
      <c r="B9" s="110">
        <f>AVERAGE('データ処理シート No. 2'!B10:E10)</f>
        <v>0.58141983754091009</v>
      </c>
      <c r="C9" s="112">
        <f>AVERAGE('データ処理シート No. 2'!F10:I10)</f>
        <v>0.97994621463321585</v>
      </c>
      <c r="D9" s="110">
        <f>AVERAGE('データ処理シート No. 2'!J10:M10)</f>
        <v>0.98634438181646922</v>
      </c>
      <c r="E9" s="112">
        <f>AVERAGE('データ処理シート No. 2'!N10:Q10)</f>
        <v>0.98683987924092864</v>
      </c>
      <c r="F9" s="110">
        <f>AVERAGE('データ処理シート No. 2'!R10:U10)</f>
        <v>0.98553222514093219</v>
      </c>
      <c r="H9" s="94">
        <v>5</v>
      </c>
      <c r="I9" s="115">
        <f>SUM('データ処理シート No. 2'!AZ53,'データ処理シート No. 2'!AX53,'データ処理シート No. 2'!AV53,'データ処理シート No. 2'!AT53)</f>
        <v>15.543360761876087</v>
      </c>
    </row>
    <row r="10" spans="1:9" x14ac:dyDescent="0.15">
      <c r="A10" s="55">
        <v>8</v>
      </c>
      <c r="B10" s="110">
        <f>AVERAGE('データ処理シート No. 2'!B11:E11)</f>
        <v>0.42030490827977629</v>
      </c>
      <c r="C10" s="112">
        <f>AVERAGE('データ処理シート No. 2'!F11:I11)</f>
        <v>0.96994683361783385</v>
      </c>
      <c r="D10" s="110">
        <f>AVERAGE('データ処理シート No. 2'!J11:M11)</f>
        <v>0.98511305804642846</v>
      </c>
      <c r="E10" s="112">
        <f>AVERAGE('データ処理シート No. 2'!N11:Q11)</f>
        <v>0.987454409346469</v>
      </c>
      <c r="F10" s="110">
        <f>AVERAGE('データ処理シート No. 2'!R11:U11)</f>
        <v>0.98700579851893799</v>
      </c>
      <c r="H10" s="58">
        <v>6</v>
      </c>
      <c r="I10" s="116">
        <f>SUM('データ処理シート No. 2'!BH53,'データ処理シート No. 2'!BF53,'データ処理シート No. 2'!BD53,'データ処理シート No. 2'!BB53)</f>
        <v>15.453189113534481</v>
      </c>
    </row>
    <row r="11" spans="1:9" x14ac:dyDescent="0.15">
      <c r="A11" s="55">
        <v>10</v>
      </c>
      <c r="B11" s="110">
        <f>AVERAGE('データ処理シート No. 2'!B12:E12)</f>
        <v>0.28074386926897404</v>
      </c>
      <c r="C11" s="112">
        <f>AVERAGE('データ処理シート No. 2'!F12:I12)</f>
        <v>0.93831784905713489</v>
      </c>
      <c r="D11" s="110">
        <f>AVERAGE('データ処理シート No. 2'!J12:M12)</f>
        <v>0.98330892359873312</v>
      </c>
      <c r="E11" s="112">
        <f>AVERAGE('データ処理シート No. 2'!N12:Q12)</f>
        <v>0.9875568157342095</v>
      </c>
      <c r="F11" s="110">
        <f>AVERAGE('データ処理シート No. 2'!R12:U12)</f>
        <v>0.98709692302551033</v>
      </c>
      <c r="H11" s="94">
        <v>7</v>
      </c>
      <c r="I11" s="115">
        <f>SUM('データ処理シート No. 2'!BI53,'データ処理シート No. 2'!BG53,'データ処理シート No. 2'!BE53,'データ処理シート No. 2'!BC53)</f>
        <v>15.846316141330234</v>
      </c>
    </row>
    <row r="12" spans="1:9" x14ac:dyDescent="0.15">
      <c r="A12" s="55">
        <v>12</v>
      </c>
      <c r="B12" s="110">
        <f>AVERAGE('データ処理シート No. 2'!B13:E13)</f>
        <v>0.17239566338720497</v>
      </c>
      <c r="C12" s="112">
        <f>AVERAGE('データ処理シート No. 2'!F13:I13)</f>
        <v>0.81001833461689465</v>
      </c>
      <c r="D12" s="110">
        <f>AVERAGE('データ処理シート No. 2'!J13:M13)</f>
        <v>0.97813549675892519</v>
      </c>
      <c r="E12" s="112">
        <f>AVERAGE('データ処理シート No. 2'!N13:Q13)</f>
        <v>0.98617410849455289</v>
      </c>
      <c r="F12" s="110">
        <f>AVERAGE('データ処理シート No. 2'!R13:U13)</f>
        <v>0.98634023324929343</v>
      </c>
      <c r="H12" s="94">
        <v>8</v>
      </c>
      <c r="I12" s="115">
        <f>SUM('データ処理シート No. 2'!BA53,'データ処理シート No. 2'!AY53,'データ処理シート No. 2'!AW53,'データ処理シート No. 2'!AU53)</f>
        <v>15.52823653142093</v>
      </c>
    </row>
    <row r="13" spans="1:9" x14ac:dyDescent="0.15">
      <c r="A13" s="55">
        <v>14</v>
      </c>
      <c r="B13" s="110">
        <f>AVERAGE('データ処理シート No. 2'!B14:E14)</f>
        <v>0.10009977565042197</v>
      </c>
      <c r="C13" s="112">
        <f>AVERAGE('データ処理シート No. 2'!F14:I14)</f>
        <v>0.61590329209669403</v>
      </c>
      <c r="D13" s="110">
        <f>AVERAGE('データ処理シート No. 2'!J14:M14)</f>
        <v>0.97001422611870436</v>
      </c>
      <c r="E13" s="112">
        <f>AVERAGE('データ処理シート No. 2'!N14:Q14)</f>
        <v>0.98537933680623135</v>
      </c>
      <c r="F13" s="110">
        <f>AVERAGE('データ処理シート No. 2'!R14:U14)</f>
        <v>0.9856677117390823</v>
      </c>
      <c r="H13" s="94">
        <v>9</v>
      </c>
      <c r="I13" s="115">
        <f>SUM('データ処理シート No. 2'!AS53,'データ処理シート No. 2'!AQ53,'データ処理シート No. 2'!AO53,'データ処理シート No. 2'!AM53)</f>
        <v>15.445156736161099</v>
      </c>
    </row>
    <row r="14" spans="1:9" x14ac:dyDescent="0.15">
      <c r="A14" s="55">
        <v>16</v>
      </c>
      <c r="B14" s="110">
        <f>AVERAGE('データ処理シート No. 2'!B15:E15)</f>
        <v>6.034240041310427E-2</v>
      </c>
      <c r="C14" s="112">
        <f>AVERAGE('データ処理シート No. 2'!F15:I15)</f>
        <v>0.42310384054137928</v>
      </c>
      <c r="D14" s="110">
        <f>AVERAGE('データ処理シート No. 2'!J15:M15)</f>
        <v>0.94323685547125136</v>
      </c>
      <c r="E14" s="112">
        <f>AVERAGE('データ処理シート No. 2'!N15:Q15)</f>
        <v>0.98434136975835718</v>
      </c>
      <c r="F14" s="110">
        <f>AVERAGE('データ処理シート No. 2'!R15:U15)</f>
        <v>0.98501133124364282</v>
      </c>
      <c r="H14" s="94">
        <v>10</v>
      </c>
      <c r="I14" s="115">
        <f>SUM('データ処理シート No. 2'!AK53,'データ処理シート No. 2'!AI53,'データ処理シート No. 2'!AG53,'データ処理シート No. 2'!AE53)</f>
        <v>44.480534652702019</v>
      </c>
    </row>
    <row r="15" spans="1:9" x14ac:dyDescent="0.15">
      <c r="A15" s="55">
        <v>18</v>
      </c>
      <c r="B15" s="110">
        <f>AVERAGE('データ処理シート No. 2'!B16:E16)</f>
        <v>4.1975675138741363E-2</v>
      </c>
      <c r="C15" s="112">
        <f>AVERAGE('データ処理シート No. 2'!F16:I16)</f>
        <v>0.26465896841068204</v>
      </c>
      <c r="D15" s="110">
        <f>AVERAGE('データ処理シート No. 2'!J16:M16)</f>
        <v>0.80383630387867833</v>
      </c>
      <c r="E15" s="112">
        <f>AVERAGE('データ処理シート No. 2'!N16:Q16)</f>
        <v>0.98422945594099231</v>
      </c>
      <c r="F15" s="110">
        <f>AVERAGE('データ処理シート No. 2'!R16:U16)</f>
        <v>0.98645367906659243</v>
      </c>
      <c r="H15" s="58">
        <v>11</v>
      </c>
      <c r="I15" s="116">
        <f>SUM('データ処理シート No. 2'!AC53,'データ処理シート No. 2'!AA53,'データ処理シート No. 2'!Y53,'データ処理シート No. 2'!W53)</f>
        <v>76.956058285518111</v>
      </c>
    </row>
    <row r="16" spans="1:9" x14ac:dyDescent="0.15">
      <c r="A16" s="55">
        <v>20</v>
      </c>
      <c r="B16" s="110">
        <f>AVERAGE('データ処理シート No. 2'!B17:E17)</f>
        <v>3.4828326525402312E-2</v>
      </c>
      <c r="C16" s="112">
        <f>AVERAGE('データ処理シート No. 2'!F17:I17)</f>
        <v>0.15163619564391953</v>
      </c>
      <c r="D16" s="110">
        <f>AVERAGE('データ処理シート No. 2'!J17:M17)</f>
        <v>0.58777436621923096</v>
      </c>
      <c r="E16" s="112">
        <f>AVERAGE('データ処理シート No. 2'!N17:Q17)</f>
        <v>0.98200482946002077</v>
      </c>
      <c r="F16" s="110">
        <f>AVERAGE('データ処理シート No. 2'!R17:U17)</f>
        <v>0.98511902846583888</v>
      </c>
    </row>
    <row r="17" spans="1:9" x14ac:dyDescent="0.15">
      <c r="A17" s="55">
        <v>22</v>
      </c>
      <c r="B17" s="110">
        <f>AVERAGE('データ処理シート No. 2'!B18:E18)</f>
        <v>3.2286135335961183E-2</v>
      </c>
      <c r="C17" s="112">
        <f>AVERAGE('データ処理シート No. 2'!F18:I18)</f>
        <v>8.3789850564674487E-2</v>
      </c>
      <c r="D17" s="110">
        <f>AVERAGE('データ処理シート No. 2'!J18:M18)</f>
        <v>0.38561323031267242</v>
      </c>
      <c r="E17" s="112">
        <f>AVERAGE('データ処理シート No. 2'!N18:Q18)</f>
        <v>0.97799368474033788</v>
      </c>
      <c r="F17" s="110">
        <f>AVERAGE('データ処理シート No. 2'!R18:U18)</f>
        <v>0.98531709113664412</v>
      </c>
      <c r="H17" s="1" t="s">
        <v>13</v>
      </c>
    </row>
    <row r="18" spans="1:9" x14ac:dyDescent="0.15">
      <c r="A18" s="55">
        <v>24</v>
      </c>
      <c r="B18" s="110">
        <f>AVERAGE('データ処理シート No. 2'!B19:E19)</f>
        <v>3.1358812249123819E-2</v>
      </c>
      <c r="C18" s="112">
        <f>AVERAGE('データ処理シート No. 2'!F19:I19)</f>
        <v>5.0516620164443742E-2</v>
      </c>
      <c r="D18" s="110">
        <f>AVERAGE('データ処理シート No. 2'!J19:M19)</f>
        <v>0.22870717676515764</v>
      </c>
      <c r="E18" s="112">
        <f>AVERAGE('データ処理シート No. 2'!N19:Q19)</f>
        <v>0.96928276755183773</v>
      </c>
      <c r="F18" s="110">
        <f>AVERAGE('データ処理シート No. 2'!R19:U19)</f>
        <v>0.98312116637289959</v>
      </c>
      <c r="H18" t="s">
        <v>272</v>
      </c>
    </row>
    <row r="19" spans="1:9" x14ac:dyDescent="0.15">
      <c r="A19" s="55">
        <v>26</v>
      </c>
      <c r="B19" s="110">
        <f>AVERAGE('データ処理シート No. 2'!B20:E20)</f>
        <v>3.1141181631510528E-2</v>
      </c>
      <c r="C19" s="112">
        <f>AVERAGE('データ処理シート No. 2'!F20:I20)</f>
        <v>3.7088010306747222E-2</v>
      </c>
      <c r="D19" s="110">
        <f>AVERAGE('データ処理シート No. 2'!J20:M20)</f>
        <v>0.12529048251985425</v>
      </c>
      <c r="E19" s="112">
        <f>AVERAGE('データ処理シート No. 2'!N20:Q20)</f>
        <v>0.94219726870452503</v>
      </c>
      <c r="F19" s="110">
        <f>AVERAGE('データ処理シート No. 2'!R20:U20)</f>
        <v>0.98401142603995417</v>
      </c>
      <c r="H19" s="90"/>
      <c r="I19" s="31" t="s">
        <v>14</v>
      </c>
    </row>
    <row r="20" spans="1:9" x14ac:dyDescent="0.15">
      <c r="A20" s="55">
        <v>28</v>
      </c>
      <c r="B20" s="110">
        <f>AVERAGE('データ処理シート No. 2'!B21:E21)</f>
        <v>3.090532043443827E-2</v>
      </c>
      <c r="C20" s="112">
        <f>AVERAGE('データ処理シート No. 2'!F21:I21)</f>
        <v>3.2253358217951486E-2</v>
      </c>
      <c r="D20" s="110">
        <f>AVERAGE('データ処理シート No. 2'!J21:M21)</f>
        <v>6.8435970273831859E-2</v>
      </c>
      <c r="E20" s="112">
        <f>AVERAGE('データ処理シート No. 2'!N21:Q21)</f>
        <v>0.79382707701091426</v>
      </c>
      <c r="F20" s="110">
        <f>AVERAGE('データ処理シート No. 2'!R21:U21)</f>
        <v>0.98467372897557404</v>
      </c>
      <c r="H20" s="94" t="s">
        <v>112</v>
      </c>
      <c r="I20" s="115">
        <f>SUM('データ処理シート No. 2'!B53:C53,'データ処理シート No. 2'!F53:G53,'データ処理シート No. 2'!J53:K53,'データ処理シート No. 2'!N53:O53,'データ処理シート No. 2'!R53:S53)</f>
        <v>187.05816434881152</v>
      </c>
    </row>
    <row r="21" spans="1:9" x14ac:dyDescent="0.15">
      <c r="A21" s="55">
        <v>30</v>
      </c>
      <c r="B21" s="110">
        <f>AVERAGE('データ処理シート No. 2'!B22:E22)</f>
        <v>3.0840723754766472E-2</v>
      </c>
      <c r="C21" s="112">
        <f>AVERAGE('データ処理シート No. 2'!F22:I22)</f>
        <v>3.0758412029937419E-2</v>
      </c>
      <c r="D21" s="110">
        <f>AVERAGE('データ処理シート No. 2'!J22:M22)</f>
        <v>4.3519389537383525E-2</v>
      </c>
      <c r="E21" s="112">
        <f>AVERAGE('データ処理シート No. 2'!N22:Q22)</f>
        <v>0.56238082558660552</v>
      </c>
      <c r="F21" s="110">
        <f>AVERAGE('データ処理シート No. 2'!R22:U22)</f>
        <v>0.98379262730235784</v>
      </c>
      <c r="H21" s="94" t="s">
        <v>111</v>
      </c>
      <c r="I21" s="115">
        <f>SUM('データ処理シート No. 2'!AC53,'データ処理シート No. 2'!V53,'データ処理シート No. 2'!AK53,'データ処理シート No. 2'!AD53,'データ処理シート No. 2'!AS53,'データ処理シート No. 2'!AL53,'データ処理シート No. 2'!BA53,'データ処理シート No. 2'!AT53,'データ処理シート No. 2'!BI53,'データ処理シート No. 2'!BB53)</f>
        <v>90.975305011260446</v>
      </c>
    </row>
    <row r="22" spans="1:9" x14ac:dyDescent="0.15">
      <c r="A22" s="55">
        <v>32</v>
      </c>
      <c r="B22" s="110">
        <f>AVERAGE('データ処理シート No. 2'!B23:E23)</f>
        <v>3.0741257116521363E-2</v>
      </c>
      <c r="C22" s="112">
        <f>AVERAGE('データ処理シート No. 2'!F23:I23)</f>
        <v>3.0313450984925223E-2</v>
      </c>
      <c r="D22" s="110">
        <f>AVERAGE('データ処理シート No. 2'!J23:M23)</f>
        <v>3.4223839344106478E-2</v>
      </c>
      <c r="E22" s="112">
        <f>AVERAGE('データ処理シート No. 2'!N23:Q23)</f>
        <v>0.35546508580583031</v>
      </c>
      <c r="F22" s="110">
        <f>AVERAGE('データ処理シート No. 2'!R23:U23)</f>
        <v>0.98202572346717532</v>
      </c>
      <c r="H22" s="94" t="s">
        <v>113</v>
      </c>
      <c r="I22" s="115">
        <f>SUM('データ処理シート No. 2'!AA53,'データ処理シート No. 2'!X53,'データ処理シート No. 2'!AI53,'データ処理シート No. 2'!AF53,'データ処理シート No. 2'!AQ53,'データ処理シート No. 2'!AN53,'データ処理シート No. 2'!AY53,'データ処理シート No. 2'!AV53,'データ処理シート No. 2'!BG53,'データ処理シート No. 2'!BD53)</f>
        <v>80.630667861881122</v>
      </c>
    </row>
    <row r="23" spans="1:9" x14ac:dyDescent="0.15">
      <c r="A23" s="55">
        <v>34</v>
      </c>
      <c r="B23" s="110">
        <f>AVERAGE('データ処理シート No. 2'!B24:E24)</f>
        <v>3.0659664080109745E-2</v>
      </c>
      <c r="C23" s="112">
        <f>AVERAGE('データ処理シート No. 2'!F24:I24)</f>
        <v>3.0022642151344148E-2</v>
      </c>
      <c r="D23" s="110">
        <f>AVERAGE('データ処理シート No. 2'!J24:M24)</f>
        <v>3.1242888938036256E-2</v>
      </c>
      <c r="E23" s="112">
        <f>AVERAGE('データ処理シート No. 2'!N24:Q24)</f>
        <v>0.20331739247470371</v>
      </c>
      <c r="F23" s="110">
        <f>AVERAGE('データ処理シート No. 2'!R24:U24)</f>
        <v>0.98073943958646093</v>
      </c>
      <c r="H23" s="95" t="s">
        <v>114</v>
      </c>
      <c r="I23" s="117">
        <f>SUM('データ処理シート No. 2'!Z53,'データ処理シート No. 2'!Y53,'データ処理シート No. 2'!AH53,'データ処理シート No. 2'!AG53,'データ処理シート No. 2'!AP53,'データ処理シート No. 2'!AO53,'データ処理シート No. 2'!AX53,'データ処理シート No. 2'!AW53,'データ処理シート No. 2'!BF53,'データ処理シート No. 2'!BE53)</f>
        <v>81.386493037126996</v>
      </c>
    </row>
    <row r="24" spans="1:9" x14ac:dyDescent="0.15">
      <c r="A24" s="55">
        <v>36</v>
      </c>
      <c r="B24" s="110">
        <f>AVERAGE('データ処理シート No. 2'!B25:E25)</f>
        <v>3.0523345748743221E-2</v>
      </c>
      <c r="C24" s="112">
        <f>AVERAGE('データ処理シート No. 2'!F25:I25)</f>
        <v>2.9867556071885855E-2</v>
      </c>
      <c r="D24" s="110">
        <f>AVERAGE('データ処理シート No. 2'!J25:M25)</f>
        <v>3.0255089541100073E-2</v>
      </c>
      <c r="E24" s="112">
        <f>AVERAGE('データ処理シート No. 2'!N25:Q25)</f>
        <v>0.10891470036190996</v>
      </c>
      <c r="F24" s="110">
        <f>AVERAGE('データ処理シート No. 2'!R25:U25)</f>
        <v>0.98094644141146048</v>
      </c>
      <c r="H24" s="94" t="s">
        <v>115</v>
      </c>
      <c r="I24" s="115">
        <f>SUM('データ処理シート No. 2'!AB53,'データ処理シート No. 2'!W53,'データ処理シート No. 2'!AJ53,'データ処理シート No. 2'!AE53,'データ処理シート No. 2'!AR53,'データ処理シート No. 2'!AM53,'データ処理シート No. 2'!AZ53,'データ処理シート No. 2'!AU53,'データ処理シート No. 2'!BH53,'データ処理シート No. 2'!BC53)</f>
        <v>89.056055752437942</v>
      </c>
    </row>
    <row r="25" spans="1:9" x14ac:dyDescent="0.15">
      <c r="A25" s="55">
        <v>38</v>
      </c>
      <c r="B25" s="110">
        <f>AVERAGE('データ処理シート No. 2'!B26:E26)</f>
        <v>3.0495386942558995E-2</v>
      </c>
      <c r="C25" s="112">
        <f>AVERAGE('データ処理シート No. 2'!F26:I26)</f>
        <v>2.9859279973872173E-2</v>
      </c>
      <c r="D25" s="110">
        <f>AVERAGE('データ処理シート No. 2'!J26:M26)</f>
        <v>2.9865283226758296E-2</v>
      </c>
      <c r="E25" s="112">
        <f>AVERAGE('データ処理シート No. 2'!N26:Q26)</f>
        <v>6.077858874880037E-2</v>
      </c>
      <c r="F25" s="110">
        <f>AVERAGE('データ処理シート No. 2'!R26:U26)</f>
        <v>0.97759632326759305</v>
      </c>
      <c r="H25" s="58" t="s">
        <v>116</v>
      </c>
      <c r="I25" s="116">
        <f>SUM('データ処理シート No. 2'!D53:E53,'データ処理シート No. 2'!H53:I53,'データ処理シート No. 2'!L53:M53,'データ処理シート No. 2'!P53:Q53,'データ処理シート No. 2'!T53:U53)</f>
        <v>184.05518234773245</v>
      </c>
    </row>
    <row r="26" spans="1:9" x14ac:dyDescent="0.15">
      <c r="A26" s="55">
        <v>40</v>
      </c>
      <c r="B26" s="110">
        <f>AVERAGE('データ処理シート No. 2'!B27:E27)</f>
        <v>3.0459633979969911E-2</v>
      </c>
      <c r="C26" s="112">
        <f>AVERAGE('データ処理シート No. 2'!F27:I27)</f>
        <v>2.9897091126384688E-2</v>
      </c>
      <c r="D26" s="110">
        <f>AVERAGE('データ処理シート No. 2'!J27:M27)</f>
        <v>2.9683879774651041E-2</v>
      </c>
      <c r="E26" s="112">
        <f>AVERAGE('データ処理シート No. 2'!N27:Q27)</f>
        <v>4.0700385508740888E-2</v>
      </c>
      <c r="F26" s="110">
        <f>AVERAGE('データ処理シート No. 2'!R27:U27)</f>
        <v>0.97115716746665393</v>
      </c>
    </row>
    <row r="27" spans="1:9" x14ac:dyDescent="0.15">
      <c r="A27" s="55">
        <v>42</v>
      </c>
      <c r="B27" s="110">
        <f>AVERAGE('データ処理シート No. 2'!B28:E28)</f>
        <v>3.0377701325353373E-2</v>
      </c>
      <c r="C27" s="112">
        <f>AVERAGE('データ処理シート No. 2'!F28:I28)</f>
        <v>2.9805744513419767E-2</v>
      </c>
      <c r="D27" s="110">
        <f>AVERAGE('データ処理シート No. 2'!J28:M28)</f>
        <v>2.9647541913959422E-2</v>
      </c>
      <c r="E27" s="112">
        <f>AVERAGE('データ処理シート No. 2'!N28:Q28)</f>
        <v>3.3614267457191406E-2</v>
      </c>
      <c r="F27" s="110">
        <f>AVERAGE('データ処理シート No. 2'!R28:U28)</f>
        <v>0.95321101439356082</v>
      </c>
    </row>
    <row r="28" spans="1:9" x14ac:dyDescent="0.15">
      <c r="A28" s="55">
        <v>44</v>
      </c>
      <c r="B28" s="110">
        <f>AVERAGE('データ処理シート No. 2'!B29:E29)</f>
        <v>3.0332325516522401E-2</v>
      </c>
      <c r="C28" s="112">
        <f>AVERAGE('データ処理シート No. 2'!F29:I29)</f>
        <v>2.9686493222591575E-2</v>
      </c>
      <c r="D28" s="110">
        <f>AVERAGE('データ処理シート No. 2'!J29:M29)</f>
        <v>2.9620936933348829E-2</v>
      </c>
      <c r="E28" s="112">
        <f>AVERAGE('データ処理シート No. 2'!N29:Q29)</f>
        <v>3.1364154740023777E-2</v>
      </c>
      <c r="F28" s="110">
        <f>AVERAGE('データ処理シート No. 2'!R29:U29)</f>
        <v>0.85831343838640661</v>
      </c>
    </row>
    <row r="29" spans="1:9" x14ac:dyDescent="0.15">
      <c r="A29" s="55">
        <v>46</v>
      </c>
      <c r="B29" s="110">
        <f>AVERAGE('データ処理シート No. 2'!B30:E30)</f>
        <v>3.0077559672713621E-2</v>
      </c>
      <c r="C29" s="112">
        <f>AVERAGE('データ処理シート No. 2'!F30:I30)</f>
        <v>2.9632074540858287E-2</v>
      </c>
      <c r="D29" s="110">
        <f>AVERAGE('データ処理シート No. 2'!J30:M30)</f>
        <v>2.9557886663932241E-2</v>
      </c>
      <c r="E29" s="112">
        <f>AVERAGE('データ処理シート No. 2'!N30:Q30)</f>
        <v>3.0544390549336636E-2</v>
      </c>
      <c r="F29" s="110">
        <f>AVERAGE('データ処理シート No. 2'!R30:U30)</f>
        <v>0.62967103794167745</v>
      </c>
    </row>
    <row r="30" spans="1:9" x14ac:dyDescent="0.15">
      <c r="A30" s="55">
        <v>48</v>
      </c>
      <c r="B30" s="110">
        <f>AVERAGE('データ処理シート No. 2'!B31:E31)</f>
        <v>3.0004809952128758E-2</v>
      </c>
      <c r="C30" s="112">
        <f>AVERAGE('データ処理シート No. 2'!F31:I31)</f>
        <v>2.9631855942804462E-2</v>
      </c>
      <c r="D30" s="110">
        <f>AVERAGE('データ処理シート No. 2'!J31:M31)</f>
        <v>2.9447245309874144E-2</v>
      </c>
      <c r="E30" s="112">
        <f>AVERAGE('データ処理シート No. 2'!N31:Q31)</f>
        <v>3.0161490461312734E-2</v>
      </c>
      <c r="F30" s="110">
        <f>AVERAGE('データ処理シート No. 2'!R31:U31)</f>
        <v>0.40271083571354438</v>
      </c>
    </row>
    <row r="31" spans="1:9" x14ac:dyDescent="0.15">
      <c r="A31" s="55">
        <v>50</v>
      </c>
      <c r="B31" s="110">
        <f>AVERAGE('データ処理シート No. 2'!B32:E32)</f>
        <v>2.9768289264290322E-2</v>
      </c>
      <c r="C31" s="112">
        <f>AVERAGE('データ処理シート No. 2'!F32:I32)</f>
        <v>2.9705520797644418E-2</v>
      </c>
      <c r="D31" s="110">
        <f>AVERAGE('データ処理シート No. 2'!J32:M32)</f>
        <v>2.9475330644969305E-2</v>
      </c>
      <c r="E31" s="112">
        <f>AVERAGE('データ処理シート No. 2'!N32:Q32)</f>
        <v>2.9916337813549892E-2</v>
      </c>
      <c r="F31" s="110">
        <f>AVERAGE('データ処理シート No. 2'!R32:U32)</f>
        <v>0.23160783151169076</v>
      </c>
    </row>
    <row r="32" spans="1:9" x14ac:dyDescent="0.15">
      <c r="A32" s="55">
        <v>52</v>
      </c>
      <c r="B32" s="110">
        <f>AVERAGE('データ処理シート No. 2'!B33:E33)</f>
        <v>2.9723067255268715E-2</v>
      </c>
      <c r="C32" s="112">
        <f>AVERAGE('データ処理シート No. 2'!F33:I33)</f>
        <v>2.9568855346428898E-2</v>
      </c>
      <c r="D32" s="110">
        <f>AVERAGE('データ処理シート No. 2'!J33:M33)</f>
        <v>2.9429872580198704E-2</v>
      </c>
      <c r="E32" s="112">
        <f>AVERAGE('データ処理シート No. 2'!N33:Q33)</f>
        <v>2.9788473289202446E-2</v>
      </c>
      <c r="F32" s="110">
        <f>AVERAGE('データ処理シート No. 2'!R33:U33)</f>
        <v>0.12327963705621903</v>
      </c>
    </row>
    <row r="33" spans="1:6" x14ac:dyDescent="0.15">
      <c r="A33" s="55">
        <v>54</v>
      </c>
      <c r="B33" s="110">
        <f>AVERAGE('データ処理シート No. 2'!B34:E34)</f>
        <v>2.9695082751415035E-2</v>
      </c>
      <c r="C33" s="112">
        <f>AVERAGE('データ処理シート No. 2'!F34:I34)</f>
        <v>2.9578296882207589E-2</v>
      </c>
      <c r="D33" s="110">
        <f>AVERAGE('データ処理シート No. 2'!J34:M34)</f>
        <v>2.9403013825592815E-2</v>
      </c>
      <c r="E33" s="112">
        <f>AVERAGE('データ処理シート No. 2'!N34:Q34)</f>
        <v>2.9787976405240321E-2</v>
      </c>
      <c r="F33" s="110">
        <f>AVERAGE('データ処理シート No. 2'!R34:U34)</f>
        <v>6.678867532012768E-2</v>
      </c>
    </row>
    <row r="34" spans="1:6" x14ac:dyDescent="0.15">
      <c r="A34" s="55">
        <v>56</v>
      </c>
      <c r="B34" s="110">
        <f>AVERAGE('データ処理シート No. 2'!B35:E35)</f>
        <v>2.9649708766812541E-2</v>
      </c>
      <c r="C34" s="112">
        <f>AVERAGE('データ処理シート No. 2'!F35:I35)</f>
        <v>2.9532878397526892E-2</v>
      </c>
      <c r="D34" s="110">
        <f>AVERAGE('データ処理シート No. 2'!J35:M35)</f>
        <v>2.9356617331786718E-2</v>
      </c>
      <c r="E34" s="112">
        <f>AVERAGE('データ処理シート No. 2'!N35:Q35)</f>
        <v>2.9760871698495256E-2</v>
      </c>
      <c r="F34" s="110">
        <f>AVERAGE('データ処理シート No. 2'!R35:U35)</f>
        <v>4.2696524547964139E-2</v>
      </c>
    </row>
    <row r="35" spans="1:6" x14ac:dyDescent="0.15">
      <c r="A35" s="55">
        <v>58</v>
      </c>
      <c r="B35" s="110">
        <f>AVERAGE('データ処理シート No. 2'!B36:E36)</f>
        <v>2.9613818884494287E-2</v>
      </c>
      <c r="C35" s="112">
        <f>AVERAGE('データ処理シート No. 2'!F36:I36)</f>
        <v>2.9523441004366643E-2</v>
      </c>
      <c r="D35" s="110">
        <f>AVERAGE('データ処理シート No. 2'!J36:M36)</f>
        <v>2.9285403665324203E-2</v>
      </c>
      <c r="E35" s="112">
        <f>AVERAGE('データ処理シート No. 2'!N36:Q36)</f>
        <v>2.9588226605370339E-2</v>
      </c>
      <c r="F35" s="110">
        <f>AVERAGE('データ処理シート No. 2'!R36:U36)</f>
        <v>3.389445339714537E-2</v>
      </c>
    </row>
    <row r="36" spans="1:6" x14ac:dyDescent="0.15">
      <c r="A36" s="55">
        <v>60</v>
      </c>
      <c r="B36" s="110">
        <f>AVERAGE('データ処理シート No. 2'!B37:E37)</f>
        <v>2.9641193468692231E-2</v>
      </c>
      <c r="C36" s="112">
        <f>AVERAGE('データ処理シート No. 2'!F37:I37)</f>
        <v>2.9568993211749963E-2</v>
      </c>
      <c r="D36" s="110">
        <f>AVERAGE('データ処理シート No. 2'!J37:M37)</f>
        <v>2.9293754547686828E-2</v>
      </c>
      <c r="E36" s="112">
        <f>AVERAGE('データ処理シート No. 2'!N37:Q37)</f>
        <v>2.961543623609365E-2</v>
      </c>
      <c r="F36" s="110">
        <f>AVERAGE('データ処理シート No. 2'!R37:U37)</f>
        <v>3.1037841583821918E-2</v>
      </c>
    </row>
    <row r="37" spans="1:6" x14ac:dyDescent="0.15">
      <c r="A37" s="55">
        <v>62</v>
      </c>
      <c r="B37" s="110">
        <f>AVERAGE('データ処理シート No. 2'!B38:E38)</f>
        <v>2.9659322795465182E-2</v>
      </c>
      <c r="C37" s="112">
        <f>AVERAGE('データ処理シート No. 2'!F38:I38)</f>
        <v>2.9459355550626443E-2</v>
      </c>
      <c r="D37" s="110">
        <f>AVERAGE('データ処理シート No. 2'!J38:M38)</f>
        <v>2.9311786861593348E-2</v>
      </c>
      <c r="E37" s="112">
        <f>AVERAGE('データ処理シート No. 2'!N38:Q38)</f>
        <v>2.9624509951437512E-2</v>
      </c>
      <c r="F37" s="110">
        <f>AVERAGE('データ処理シート No. 2'!R38:U38)</f>
        <v>3.0165943257281769E-2</v>
      </c>
    </row>
    <row r="38" spans="1:6" x14ac:dyDescent="0.15">
      <c r="A38" s="55">
        <v>64</v>
      </c>
      <c r="B38" s="110">
        <f>AVERAGE('データ処理シート No. 2'!B39:E39)</f>
        <v>2.9558966639183896E-2</v>
      </c>
      <c r="C38" s="112">
        <f>AVERAGE('データ処理シート No. 2'!F39:I39)</f>
        <v>2.9478238774516215E-2</v>
      </c>
      <c r="D38" s="110">
        <f>AVERAGE('データ処理シート No. 2'!J39:M39)</f>
        <v>2.9266939241887606E-2</v>
      </c>
      <c r="E38" s="112">
        <f>AVERAGE('データ処理シート No. 2'!N39:Q39)</f>
        <v>2.9524603392182009E-2</v>
      </c>
      <c r="F38" s="110">
        <f>AVERAGE('データ処理シート No. 2'!R39:U39)</f>
        <v>2.9929842517330538E-2</v>
      </c>
    </row>
    <row r="39" spans="1:6" x14ac:dyDescent="0.15">
      <c r="A39" s="55">
        <v>66</v>
      </c>
      <c r="B39" s="110">
        <f>AVERAGE('データ処理シート No. 2'!B40:E40)</f>
        <v>2.9649680286233868E-2</v>
      </c>
      <c r="C39" s="112">
        <f>AVERAGE('データ処理シート No. 2'!F40:I40)</f>
        <v>2.9342392926151262E-2</v>
      </c>
      <c r="D39" s="110">
        <f>AVERAGE('データ処理シート No. 2'!J40:M40)</f>
        <v>2.9247968420511871E-2</v>
      </c>
      <c r="E39" s="112">
        <f>AVERAGE('データ処理シート No. 2'!N40:Q40)</f>
        <v>2.9551474145974945E-2</v>
      </c>
      <c r="F39" s="110">
        <f>AVERAGE('データ処理シート No. 2'!R40:U40)</f>
        <v>2.9821157807652248E-2</v>
      </c>
    </row>
    <row r="40" spans="1:6" x14ac:dyDescent="0.15">
      <c r="A40" s="55">
        <v>68</v>
      </c>
      <c r="B40" s="110">
        <f>AVERAGE('データ処理シート No. 2'!B41:E41)</f>
        <v>2.9540039270790821E-2</v>
      </c>
      <c r="C40" s="112">
        <f>AVERAGE('データ処理シート No. 2'!F41:I41)</f>
        <v>2.9387410090391707E-2</v>
      </c>
      <c r="D40" s="110">
        <f>AVERAGE('データ処理シート No. 2'!J41:M41)</f>
        <v>2.922071531482302E-2</v>
      </c>
      <c r="E40" s="112">
        <f>AVERAGE('データ処理シート No. 2'!N41:Q41)</f>
        <v>2.9506361930316347E-2</v>
      </c>
      <c r="F40" s="110">
        <f>AVERAGE('データ処理シート No. 2'!R41:U41)</f>
        <v>2.9702782984718051E-2</v>
      </c>
    </row>
    <row r="41" spans="1:6" x14ac:dyDescent="0.15">
      <c r="A41" s="55">
        <v>70</v>
      </c>
      <c r="B41" s="110">
        <f>AVERAGE('データ処理シート No. 2'!B42:E42)</f>
        <v>2.9549681780022131E-2</v>
      </c>
      <c r="C41" s="112">
        <f>AVERAGE('データ処理シート No. 2'!F42:I42)</f>
        <v>2.9395843511252465E-2</v>
      </c>
      <c r="D41" s="110">
        <f>AVERAGE('データ処理シート No. 2'!J42:M42)</f>
        <v>2.9167205899862669E-2</v>
      </c>
      <c r="E41" s="112">
        <f>AVERAGE('データ処理シート No. 2'!N42:Q42)</f>
        <v>2.9496644251483722E-2</v>
      </c>
      <c r="F41" s="110">
        <f>AVERAGE('データ処理シート No. 2'!R42:U42)</f>
        <v>2.9647904151824864E-2</v>
      </c>
    </row>
    <row r="42" spans="1:6" x14ac:dyDescent="0.15">
      <c r="A42" s="55">
        <v>72</v>
      </c>
      <c r="B42" s="110">
        <f>AVERAGE('データ処理シート No. 2'!B43:E43)</f>
        <v>2.9485961672999939E-2</v>
      </c>
      <c r="C42" s="112">
        <f>AVERAGE('データ処理シート No. 2'!F43:I43)</f>
        <v>2.9378023887806436E-2</v>
      </c>
      <c r="D42" s="110">
        <f>AVERAGE('データ処理シート No. 2'!J43:M43)</f>
        <v>2.9157967958567961E-2</v>
      </c>
      <c r="E42" s="112">
        <f>AVERAGE('データ処理シート No. 2'!N43:Q43)</f>
        <v>2.9415357209964826E-2</v>
      </c>
      <c r="F42" s="110">
        <f>AVERAGE('データ処理シート No. 2'!R43:U43)</f>
        <v>2.9658172283463305E-2</v>
      </c>
    </row>
    <row r="43" spans="1:6" x14ac:dyDescent="0.15">
      <c r="A43" s="55">
        <v>74</v>
      </c>
      <c r="B43" s="110">
        <f>AVERAGE('データ処理シート No. 2'!B44:E44)</f>
        <v>2.9540954965836825E-2</v>
      </c>
      <c r="C43" s="112">
        <f>AVERAGE('データ処理シート No. 2'!F44:I44)</f>
        <v>2.9305205682418879E-2</v>
      </c>
      <c r="D43" s="110">
        <f>AVERAGE('データ処理シート No. 2'!J44:M44)</f>
        <v>2.9103651541877849E-2</v>
      </c>
      <c r="E43" s="112">
        <f>AVERAGE('データ処理シート No. 2'!N44:Q44)</f>
        <v>2.9469579902172745E-2</v>
      </c>
      <c r="F43" s="110">
        <f>AVERAGE('データ処理シート No. 2'!R44:U44)</f>
        <v>2.9611616786466795E-2</v>
      </c>
    </row>
    <row r="44" spans="1:6" x14ac:dyDescent="0.15">
      <c r="A44" s="55">
        <v>76</v>
      </c>
      <c r="B44" s="110">
        <f>AVERAGE('データ処理シート No. 2'!B45:E45)</f>
        <v>2.9495668329853054E-2</v>
      </c>
      <c r="C44" s="112">
        <f>AVERAGE('データ処理シート No. 2'!F45:I45)</f>
        <v>2.9305596374398685E-2</v>
      </c>
      <c r="D44" s="110">
        <f>AVERAGE('データ処理シート No. 2'!J45:M45)</f>
        <v>2.9157725643725478E-2</v>
      </c>
      <c r="E44" s="112">
        <f>AVERAGE('データ処理シート No. 2'!N45:Q45)</f>
        <v>2.9424428504686399E-2</v>
      </c>
      <c r="F44" s="110">
        <f>AVERAGE('データ処理シート No. 2'!R45:U45)</f>
        <v>2.9601985691119586E-2</v>
      </c>
    </row>
    <row r="45" spans="1:6" x14ac:dyDescent="0.15">
      <c r="A45" s="55">
        <v>78</v>
      </c>
      <c r="B45" s="110">
        <f>AVERAGE('データ処理シート No. 2'!B46:E46)</f>
        <v>2.9513529658744021E-2</v>
      </c>
      <c r="C45" s="112">
        <f>AVERAGE('データ処理シート No. 2'!F46:I46)</f>
        <v>2.935054577759038E-2</v>
      </c>
      <c r="D45" s="110">
        <f>AVERAGE('データ処理シート No. 2'!J46:M46)</f>
        <v>2.9148269377511686E-2</v>
      </c>
      <c r="E45" s="112">
        <f>AVERAGE('データ処理シート No. 2'!N46:Q46)</f>
        <v>2.9524076386373325E-2</v>
      </c>
      <c r="F45" s="110">
        <f>AVERAGE('データ処理シート No. 2'!R46:U46)</f>
        <v>2.9494291023227294E-2</v>
      </c>
    </row>
    <row r="46" spans="1:6" x14ac:dyDescent="0.15">
      <c r="A46" s="55">
        <v>80</v>
      </c>
      <c r="B46" s="110">
        <f>AVERAGE('データ処理シート No. 2'!B47:E47)</f>
        <v>2.9440740336422393E-2</v>
      </c>
      <c r="C46" s="112">
        <f>AVERAGE('データ処理シート No. 2'!F47:I47)</f>
        <v>2.9324169639041418E-2</v>
      </c>
      <c r="D46" s="110">
        <f>AVERAGE('データ処理シート No. 2'!J47:M47)</f>
        <v>2.912127573617769E-2</v>
      </c>
      <c r="E46" s="112">
        <f>AVERAGE('データ処理シート No. 2'!N47:Q47)</f>
        <v>2.9424470107136433E-2</v>
      </c>
      <c r="F46" s="110">
        <f>AVERAGE('データ処理シート No. 2'!R47:U47)</f>
        <v>2.9503442252399217E-2</v>
      </c>
    </row>
    <row r="47" spans="1:6" x14ac:dyDescent="0.15">
      <c r="A47" s="55">
        <v>82</v>
      </c>
      <c r="B47" s="110">
        <f>AVERAGE('データ処理シート No. 2'!B48:E48)</f>
        <v>2.95046997676442E-2</v>
      </c>
      <c r="C47" s="112">
        <f>AVERAGE('データ処理シート No. 2'!F48:I48)</f>
        <v>2.9269782690357085E-2</v>
      </c>
      <c r="D47" s="110">
        <f>AVERAGE('データ処理シート No. 2'!J48:M48)</f>
        <v>2.9058464400614922E-2</v>
      </c>
      <c r="E47" s="112">
        <f>AVERAGE('データ処理シート No. 2'!N48:Q48)</f>
        <v>2.9469538299722708E-2</v>
      </c>
      <c r="F47" s="110">
        <f>AVERAGE('データ処理シート No. 2'!R48:U48)</f>
        <v>2.9584319146313893E-2</v>
      </c>
    </row>
    <row r="48" spans="1:6" x14ac:dyDescent="0.15">
      <c r="A48" s="55">
        <v>84</v>
      </c>
      <c r="B48" s="110">
        <f>AVERAGE('データ処理シート No. 2'!B49:E49)</f>
        <v>2.9395207944872836E-2</v>
      </c>
      <c r="C48" s="112">
        <f>AVERAGE('データ処理シート No. 2'!F49:I49)</f>
        <v>2.9187510673667903E-2</v>
      </c>
      <c r="D48" s="110">
        <f>AVERAGE('データ処理シート No. 2'!J49:M49)</f>
        <v>2.9076053224272261E-2</v>
      </c>
      <c r="E48" s="112">
        <f>AVERAGE('データ処理シート No. 2'!N49:Q49)</f>
        <v>2.9378784441974538E-2</v>
      </c>
      <c r="F48" s="110">
        <f>AVERAGE('データ処理シート No. 2'!R49:U49)</f>
        <v>2.9502977624109101E-2</v>
      </c>
    </row>
    <row r="49" spans="1:6" x14ac:dyDescent="0.15">
      <c r="A49" s="55">
        <v>86</v>
      </c>
      <c r="B49" s="110">
        <f>AVERAGE('データ処理シート No. 2'!B50:E50)</f>
        <v>2.9431032048444491E-2</v>
      </c>
      <c r="C49" s="112">
        <f>AVERAGE('データ処理シート No. 2'!F50:I50)</f>
        <v>2.9260273393529646E-2</v>
      </c>
      <c r="D49" s="110">
        <f>AVERAGE('データ処理シート No. 2'!J50:M50)</f>
        <v>2.9049171629794437E-2</v>
      </c>
      <c r="E49" s="112">
        <f>AVERAGE('データ処理シート No. 2'!N50:Q50)</f>
        <v>2.9314854306521514E-2</v>
      </c>
      <c r="F49" s="110">
        <f>AVERAGE('データ処理シート No. 2'!R50:U50)</f>
        <v>2.9439168728463441E-2</v>
      </c>
    </row>
    <row r="50" spans="1:6" x14ac:dyDescent="0.15">
      <c r="A50" s="55">
        <v>88</v>
      </c>
      <c r="B50" s="110">
        <f>AVERAGE('データ処理シート No. 2'!B51:E51)</f>
        <v>2.9449072202370235E-2</v>
      </c>
      <c r="C50" s="112">
        <f>AVERAGE('データ処理シート No. 2'!F51:I51)</f>
        <v>2.9233069366893228E-2</v>
      </c>
      <c r="D50" s="110">
        <f>AVERAGE('データ処理シート No. 2'!J51:M51)</f>
        <v>2.9012039298143635E-2</v>
      </c>
      <c r="E50" s="112">
        <f>AVERAGE('データ処理シート No. 2'!N51:Q51)</f>
        <v>2.9314534105539046E-2</v>
      </c>
      <c r="F50" s="110">
        <f>AVERAGE('データ処理シート No. 2'!R51:U51)</f>
        <v>2.9412187205012912E-2</v>
      </c>
    </row>
    <row r="51" spans="1:6" x14ac:dyDescent="0.15">
      <c r="A51" s="56">
        <v>90</v>
      </c>
      <c r="B51" s="111">
        <f>AVERAGE('データ処理シート No. 2'!B52:E52)</f>
        <v>2.9322408653177534E-2</v>
      </c>
      <c r="C51" s="113">
        <f>AVERAGE('データ処理シート No. 2'!F52:I52)</f>
        <v>2.9233013881367412E-2</v>
      </c>
      <c r="D51" s="111">
        <f>AVERAGE('データ処理シート No. 2'!J52:M52)</f>
        <v>2.9004456587445895E-2</v>
      </c>
      <c r="E51" s="113">
        <f>AVERAGE('データ処理シート No. 2'!N52:Q52)</f>
        <v>2.93696468172993E-2</v>
      </c>
      <c r="F51" s="111">
        <f>AVERAGE('データ処理シート No. 2'!R52:U52)</f>
        <v>2.9475123138271803E-2</v>
      </c>
    </row>
  </sheetData>
  <sheetProtection password="BD4D" sheet="1" objects="1" scenarios="1"/>
  <mergeCells count="3">
    <mergeCell ref="A4:A5"/>
    <mergeCell ref="B4:B5"/>
    <mergeCell ref="C4:F4"/>
  </mergeCells>
  <phoneticPr fontId="4"/>
  <pageMargins left="0.7" right="0.7" top="0.75" bottom="0.75" header="0.51200000000000001" footer="0.512000000000000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3:BI51"/>
  <sheetViews>
    <sheetView workbookViewId="0">
      <selection activeCell="B6" sqref="B6:BI51"/>
    </sheetView>
  </sheetViews>
  <sheetFormatPr baseColWidth="12" defaultColWidth="13" defaultRowHeight="14" x14ac:dyDescent="0.15"/>
  <cols>
    <col min="1" max="61" width="7.83203125" style="1" customWidth="1"/>
  </cols>
  <sheetData>
    <row r="3" spans="1:61" x14ac:dyDescent="0.15">
      <c r="A3" s="185"/>
      <c r="B3" s="185" t="s">
        <v>173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</row>
    <row r="4" spans="1:61" x14ac:dyDescent="0.15">
      <c r="A4" s="191" t="s">
        <v>174</v>
      </c>
      <c r="B4" s="204" t="s">
        <v>175</v>
      </c>
      <c r="C4" s="204" t="s">
        <v>176</v>
      </c>
      <c r="D4" s="204" t="s">
        <v>177</v>
      </c>
      <c r="E4" s="204" t="s">
        <v>178</v>
      </c>
      <c r="F4" s="204" t="s">
        <v>179</v>
      </c>
      <c r="G4" s="204" t="s">
        <v>180</v>
      </c>
      <c r="H4" s="204" t="s">
        <v>181</v>
      </c>
      <c r="I4" s="204" t="s">
        <v>182</v>
      </c>
      <c r="J4" s="204" t="s">
        <v>183</v>
      </c>
      <c r="K4" s="204" t="s">
        <v>184</v>
      </c>
      <c r="L4" s="204" t="s">
        <v>185</v>
      </c>
      <c r="M4" s="204" t="s">
        <v>186</v>
      </c>
      <c r="N4" s="204" t="s">
        <v>187</v>
      </c>
      <c r="O4" s="204" t="s">
        <v>188</v>
      </c>
      <c r="P4" s="204" t="s">
        <v>189</v>
      </c>
      <c r="Q4" s="204" t="s">
        <v>190</v>
      </c>
      <c r="R4" s="204" t="s">
        <v>191</v>
      </c>
      <c r="S4" s="204" t="s">
        <v>192</v>
      </c>
      <c r="T4" s="204" t="s">
        <v>193</v>
      </c>
      <c r="U4" s="204" t="s">
        <v>194</v>
      </c>
      <c r="V4" s="204" t="s">
        <v>195</v>
      </c>
      <c r="W4" s="204" t="s">
        <v>196</v>
      </c>
      <c r="X4" s="204" t="s">
        <v>197</v>
      </c>
      <c r="Y4" s="204" t="s">
        <v>198</v>
      </c>
      <c r="Z4" s="204" t="s">
        <v>199</v>
      </c>
      <c r="AA4" s="204" t="s">
        <v>200</v>
      </c>
      <c r="AB4" s="204" t="s">
        <v>201</v>
      </c>
      <c r="AC4" s="204" t="s">
        <v>202</v>
      </c>
      <c r="AD4" s="204" t="s">
        <v>203</v>
      </c>
      <c r="AE4" s="204" t="s">
        <v>204</v>
      </c>
      <c r="AF4" s="204" t="s">
        <v>205</v>
      </c>
      <c r="AG4" s="204" t="s">
        <v>206</v>
      </c>
      <c r="AH4" s="204" t="s">
        <v>207</v>
      </c>
      <c r="AI4" s="204" t="s">
        <v>208</v>
      </c>
      <c r="AJ4" s="204" t="s">
        <v>209</v>
      </c>
      <c r="AK4" s="204" t="s">
        <v>210</v>
      </c>
      <c r="AL4" s="204" t="s">
        <v>211</v>
      </c>
      <c r="AM4" s="204" t="s">
        <v>212</v>
      </c>
      <c r="AN4" s="204" t="s">
        <v>213</v>
      </c>
      <c r="AO4" s="204" t="s">
        <v>214</v>
      </c>
      <c r="AP4" s="204" t="s">
        <v>215</v>
      </c>
      <c r="AQ4" s="204" t="s">
        <v>216</v>
      </c>
      <c r="AR4" s="204" t="s">
        <v>217</v>
      </c>
      <c r="AS4" s="204" t="s">
        <v>218</v>
      </c>
      <c r="AT4" s="204" t="s">
        <v>219</v>
      </c>
      <c r="AU4" s="204" t="s">
        <v>220</v>
      </c>
      <c r="AV4" s="204" t="s">
        <v>221</v>
      </c>
      <c r="AW4" s="204" t="s">
        <v>222</v>
      </c>
      <c r="AX4" s="204" t="s">
        <v>223</v>
      </c>
      <c r="AY4" s="204" t="s">
        <v>224</v>
      </c>
      <c r="AZ4" s="204" t="s">
        <v>225</v>
      </c>
      <c r="BA4" s="204" t="s">
        <v>226</v>
      </c>
      <c r="BB4" s="204" t="s">
        <v>227</v>
      </c>
      <c r="BC4" s="204" t="s">
        <v>228</v>
      </c>
      <c r="BD4" s="204" t="s">
        <v>229</v>
      </c>
      <c r="BE4" s="204" t="s">
        <v>230</v>
      </c>
      <c r="BF4" s="204" t="s">
        <v>1</v>
      </c>
      <c r="BG4" s="204" t="s">
        <v>2</v>
      </c>
      <c r="BH4" s="204" t="s">
        <v>3</v>
      </c>
      <c r="BI4" s="204" t="s">
        <v>4</v>
      </c>
    </row>
    <row r="5" spans="1:61" x14ac:dyDescent="0.15">
      <c r="A5" s="53">
        <v>0</v>
      </c>
      <c r="B5" s="210">
        <v>27758</v>
      </c>
      <c r="C5" s="210">
        <v>27813</v>
      </c>
      <c r="D5" s="210">
        <v>27668</v>
      </c>
      <c r="E5" s="210">
        <v>27987</v>
      </c>
      <c r="F5" s="210">
        <v>27699</v>
      </c>
      <c r="G5" s="210">
        <v>27949</v>
      </c>
      <c r="H5" s="210">
        <v>27728</v>
      </c>
      <c r="I5" s="210">
        <v>27554</v>
      </c>
      <c r="J5" s="210">
        <v>27721</v>
      </c>
      <c r="K5" s="210">
        <v>27640</v>
      </c>
      <c r="L5" s="210">
        <v>27759</v>
      </c>
      <c r="M5" s="210">
        <v>27685</v>
      </c>
      <c r="N5" s="210">
        <v>27815</v>
      </c>
      <c r="O5" s="210">
        <v>27468</v>
      </c>
      <c r="P5" s="210">
        <v>27908</v>
      </c>
      <c r="Q5" s="210">
        <v>27726</v>
      </c>
      <c r="R5" s="210">
        <v>27840</v>
      </c>
      <c r="S5" s="210">
        <v>27713</v>
      </c>
      <c r="T5" s="210">
        <v>27650</v>
      </c>
      <c r="U5" s="210">
        <v>27484</v>
      </c>
      <c r="V5" s="210">
        <v>27616</v>
      </c>
      <c r="W5" s="210">
        <v>27670</v>
      </c>
      <c r="X5" s="210">
        <v>27780</v>
      </c>
      <c r="Y5" s="210">
        <v>28107</v>
      </c>
      <c r="Z5" s="210">
        <v>27929</v>
      </c>
      <c r="AA5" s="210">
        <v>27993</v>
      </c>
      <c r="AB5" s="210">
        <v>27694</v>
      </c>
      <c r="AC5" s="210">
        <v>28010</v>
      </c>
      <c r="AD5" s="210">
        <v>27716</v>
      </c>
      <c r="AE5" s="210">
        <v>27747</v>
      </c>
      <c r="AF5" s="210">
        <v>27738</v>
      </c>
      <c r="AG5" s="210">
        <v>27706</v>
      </c>
      <c r="AH5" s="210">
        <v>28041</v>
      </c>
      <c r="AI5" s="210">
        <v>28264</v>
      </c>
      <c r="AJ5" s="210">
        <v>27927</v>
      </c>
      <c r="AK5" s="210">
        <v>27989</v>
      </c>
      <c r="AL5" s="210">
        <v>27657</v>
      </c>
      <c r="AM5" s="210">
        <v>27620</v>
      </c>
      <c r="AN5" s="210">
        <v>27665</v>
      </c>
      <c r="AO5" s="210">
        <v>27253</v>
      </c>
      <c r="AP5" s="210">
        <v>27505</v>
      </c>
      <c r="AQ5" s="210">
        <v>27604</v>
      </c>
      <c r="AR5" s="210">
        <v>27691</v>
      </c>
      <c r="AS5" s="210">
        <v>27787</v>
      </c>
      <c r="AT5" s="210">
        <v>27908</v>
      </c>
      <c r="AU5" s="210">
        <v>27700</v>
      </c>
      <c r="AV5" s="210">
        <v>28027</v>
      </c>
      <c r="AW5" s="210">
        <v>27618</v>
      </c>
      <c r="AX5" s="210">
        <v>27482</v>
      </c>
      <c r="AY5" s="210">
        <v>27522</v>
      </c>
      <c r="AZ5" s="210">
        <v>27221</v>
      </c>
      <c r="BA5" s="210">
        <v>27452</v>
      </c>
      <c r="BB5" s="210">
        <v>27239</v>
      </c>
      <c r="BC5" s="210">
        <v>27292</v>
      </c>
      <c r="BD5" s="210">
        <v>27044</v>
      </c>
      <c r="BE5" s="210">
        <v>27473</v>
      </c>
      <c r="BF5" s="210">
        <v>27241</v>
      </c>
      <c r="BG5" s="210">
        <v>27450</v>
      </c>
      <c r="BH5" s="210">
        <v>27121</v>
      </c>
      <c r="BI5" s="210">
        <v>27332</v>
      </c>
    </row>
    <row r="6" spans="1:61" x14ac:dyDescent="0.15">
      <c r="A6" s="53">
        <v>1</v>
      </c>
      <c r="B6" s="211">
        <v>25114</v>
      </c>
      <c r="C6" s="211">
        <v>27484</v>
      </c>
      <c r="D6" s="211">
        <v>27415</v>
      </c>
      <c r="E6" s="211">
        <v>27562</v>
      </c>
      <c r="F6" s="211">
        <v>27287</v>
      </c>
      <c r="G6" s="211">
        <v>27419</v>
      </c>
      <c r="H6" s="211">
        <v>27360</v>
      </c>
      <c r="I6" s="211">
        <v>27222</v>
      </c>
      <c r="J6" s="211">
        <v>27397</v>
      </c>
      <c r="K6" s="211">
        <v>24252</v>
      </c>
      <c r="L6" s="211">
        <v>27274</v>
      </c>
      <c r="M6" s="211">
        <v>27242</v>
      </c>
      <c r="N6" s="211">
        <v>27287</v>
      </c>
      <c r="O6" s="211">
        <v>24390</v>
      </c>
      <c r="P6" s="211">
        <v>24692</v>
      </c>
      <c r="Q6" s="211">
        <v>24306</v>
      </c>
      <c r="R6" s="211">
        <v>24403</v>
      </c>
      <c r="S6" s="211">
        <v>24303</v>
      </c>
      <c r="T6" s="211">
        <v>24105</v>
      </c>
      <c r="U6" s="211">
        <v>24018</v>
      </c>
      <c r="V6" s="211">
        <v>27070</v>
      </c>
      <c r="W6" s="211">
        <v>26973</v>
      </c>
      <c r="X6" s="211">
        <v>27430</v>
      </c>
      <c r="Y6" s="211">
        <v>24693</v>
      </c>
      <c r="Z6" s="211">
        <v>24352</v>
      </c>
      <c r="AA6" s="211">
        <v>24311</v>
      </c>
      <c r="AB6" s="211">
        <v>24045</v>
      </c>
      <c r="AC6" s="211">
        <v>24190</v>
      </c>
      <c r="AD6" s="211">
        <v>23964</v>
      </c>
      <c r="AE6" s="211">
        <v>23829</v>
      </c>
      <c r="AF6" s="211">
        <v>24400</v>
      </c>
      <c r="AG6" s="211">
        <v>24177</v>
      </c>
      <c r="AH6" s="211">
        <v>24415</v>
      </c>
      <c r="AI6" s="211">
        <v>24504</v>
      </c>
      <c r="AJ6" s="211">
        <v>24086</v>
      </c>
      <c r="AK6" s="211">
        <v>24338</v>
      </c>
      <c r="AL6" s="211">
        <v>23760</v>
      </c>
      <c r="AM6" s="211">
        <v>27039</v>
      </c>
      <c r="AN6" s="211">
        <v>26672</v>
      </c>
      <c r="AO6" s="211">
        <v>26572</v>
      </c>
      <c r="AP6" s="211">
        <v>24076</v>
      </c>
      <c r="AQ6" s="211">
        <v>23984</v>
      </c>
      <c r="AR6" s="211">
        <v>23759</v>
      </c>
      <c r="AS6" s="211">
        <v>24033</v>
      </c>
      <c r="AT6" s="211">
        <v>23926</v>
      </c>
      <c r="AU6" s="211">
        <v>23623</v>
      </c>
      <c r="AV6" s="211">
        <v>23825</v>
      </c>
      <c r="AW6" s="211">
        <v>27162</v>
      </c>
      <c r="AX6" s="211">
        <v>26842</v>
      </c>
      <c r="AY6" s="211">
        <v>26981</v>
      </c>
      <c r="AZ6" s="211">
        <v>23312</v>
      </c>
      <c r="BA6" s="211">
        <v>27041</v>
      </c>
      <c r="BB6" s="211">
        <v>26782</v>
      </c>
      <c r="BC6" s="211">
        <v>26922</v>
      </c>
      <c r="BD6" s="211">
        <v>26565</v>
      </c>
      <c r="BE6" s="211">
        <v>27011</v>
      </c>
      <c r="BF6" s="211">
        <v>26842</v>
      </c>
      <c r="BG6" s="211">
        <v>27029</v>
      </c>
      <c r="BH6" s="211">
        <v>26671</v>
      </c>
      <c r="BI6" s="211">
        <v>22947</v>
      </c>
    </row>
    <row r="7" spans="1:61" x14ac:dyDescent="0.15">
      <c r="A7" s="53">
        <v>2</v>
      </c>
      <c r="B7" s="211">
        <v>21925</v>
      </c>
      <c r="C7" s="211">
        <v>27526</v>
      </c>
      <c r="D7" s="211">
        <v>27447</v>
      </c>
      <c r="E7" s="211">
        <v>27594</v>
      </c>
      <c r="F7" s="211">
        <v>27358</v>
      </c>
      <c r="G7" s="211">
        <v>27466</v>
      </c>
      <c r="H7" s="211">
        <v>27379</v>
      </c>
      <c r="I7" s="211">
        <v>27265</v>
      </c>
      <c r="J7" s="211">
        <v>27436</v>
      </c>
      <c r="K7" s="211">
        <v>20780</v>
      </c>
      <c r="L7" s="211">
        <v>27187</v>
      </c>
      <c r="M7" s="211">
        <v>27134</v>
      </c>
      <c r="N7" s="211">
        <v>27373</v>
      </c>
      <c r="O7" s="211">
        <v>21135</v>
      </c>
      <c r="P7" s="211">
        <v>21478</v>
      </c>
      <c r="Q7" s="211">
        <v>20960</v>
      </c>
      <c r="R7" s="211">
        <v>20935</v>
      </c>
      <c r="S7" s="211">
        <v>20867</v>
      </c>
      <c r="T7" s="211">
        <v>20721</v>
      </c>
      <c r="U7" s="211">
        <v>20587</v>
      </c>
      <c r="V7" s="211">
        <v>26912</v>
      </c>
      <c r="W7" s="211">
        <v>26536</v>
      </c>
      <c r="X7" s="211">
        <v>27469</v>
      </c>
      <c r="Y7" s="211">
        <v>21422</v>
      </c>
      <c r="Z7" s="211">
        <v>20902</v>
      </c>
      <c r="AA7" s="211">
        <v>20815</v>
      </c>
      <c r="AB7" s="211">
        <v>20525</v>
      </c>
      <c r="AC7" s="211">
        <v>20605</v>
      </c>
      <c r="AD7" s="211">
        <v>20375</v>
      </c>
      <c r="AE7" s="211">
        <v>20231</v>
      </c>
      <c r="AF7" s="211">
        <v>20955</v>
      </c>
      <c r="AG7" s="211">
        <v>20816</v>
      </c>
      <c r="AH7" s="211">
        <v>20852</v>
      </c>
      <c r="AI7" s="211">
        <v>21081</v>
      </c>
      <c r="AJ7" s="211">
        <v>20595</v>
      </c>
      <c r="AK7" s="211">
        <v>20964</v>
      </c>
      <c r="AL7" s="211">
        <v>20215</v>
      </c>
      <c r="AM7" s="211">
        <v>27159</v>
      </c>
      <c r="AN7" s="211">
        <v>26134</v>
      </c>
      <c r="AO7" s="211">
        <v>26497</v>
      </c>
      <c r="AP7" s="211">
        <v>20678</v>
      </c>
      <c r="AQ7" s="211">
        <v>20533</v>
      </c>
      <c r="AR7" s="211">
        <v>20119</v>
      </c>
      <c r="AS7" s="211">
        <v>20492</v>
      </c>
      <c r="AT7" s="211">
        <v>20300</v>
      </c>
      <c r="AU7" s="211">
        <v>20046</v>
      </c>
      <c r="AV7" s="211">
        <v>20138</v>
      </c>
      <c r="AW7" s="211">
        <v>27196</v>
      </c>
      <c r="AX7" s="211">
        <v>26761</v>
      </c>
      <c r="AY7" s="211">
        <v>27042</v>
      </c>
      <c r="AZ7" s="211">
        <v>19657</v>
      </c>
      <c r="BA7" s="211">
        <v>27023</v>
      </c>
      <c r="BB7" s="211">
        <v>26865</v>
      </c>
      <c r="BC7" s="211">
        <v>26903</v>
      </c>
      <c r="BD7" s="211">
        <v>26579</v>
      </c>
      <c r="BE7" s="211">
        <v>27017</v>
      </c>
      <c r="BF7" s="211">
        <v>26891</v>
      </c>
      <c r="BG7" s="211">
        <v>27034</v>
      </c>
      <c r="BH7" s="211">
        <v>26765</v>
      </c>
      <c r="BI7" s="211">
        <v>19110</v>
      </c>
    </row>
    <row r="8" spans="1:61" x14ac:dyDescent="0.15">
      <c r="A8" s="53">
        <v>3</v>
      </c>
      <c r="B8" s="211">
        <v>17662</v>
      </c>
      <c r="C8" s="211">
        <v>27475</v>
      </c>
      <c r="D8" s="211">
        <v>27427</v>
      </c>
      <c r="E8" s="211">
        <v>27571</v>
      </c>
      <c r="F8" s="211">
        <v>27267</v>
      </c>
      <c r="G8" s="211">
        <v>27397</v>
      </c>
      <c r="H8" s="211">
        <v>27427</v>
      </c>
      <c r="I8" s="211">
        <v>27184</v>
      </c>
      <c r="J8" s="211">
        <v>27403</v>
      </c>
      <c r="K8" s="211">
        <v>16311</v>
      </c>
      <c r="L8" s="211">
        <v>27238</v>
      </c>
      <c r="M8" s="211">
        <v>26918</v>
      </c>
      <c r="N8" s="211">
        <v>27414</v>
      </c>
      <c r="O8" s="211">
        <v>16889</v>
      </c>
      <c r="P8" s="211">
        <v>17207</v>
      </c>
      <c r="Q8" s="211">
        <v>16583</v>
      </c>
      <c r="R8" s="211">
        <v>16580</v>
      </c>
      <c r="S8" s="211">
        <v>16553</v>
      </c>
      <c r="T8" s="211">
        <v>16350</v>
      </c>
      <c r="U8" s="211">
        <v>16112</v>
      </c>
      <c r="V8" s="211">
        <v>26706</v>
      </c>
      <c r="W8" s="211">
        <v>25747</v>
      </c>
      <c r="X8" s="211">
        <v>27457</v>
      </c>
      <c r="Y8" s="211">
        <v>17085</v>
      </c>
      <c r="Z8" s="211">
        <v>16592</v>
      </c>
      <c r="AA8" s="211">
        <v>16449</v>
      </c>
      <c r="AB8" s="211">
        <v>16142</v>
      </c>
      <c r="AC8" s="211">
        <v>16178</v>
      </c>
      <c r="AD8" s="211">
        <v>15989</v>
      </c>
      <c r="AE8" s="211">
        <v>15756</v>
      </c>
      <c r="AF8" s="211">
        <v>16652</v>
      </c>
      <c r="AG8" s="211">
        <v>16567</v>
      </c>
      <c r="AH8" s="211">
        <v>16550</v>
      </c>
      <c r="AI8" s="211">
        <v>16726</v>
      </c>
      <c r="AJ8" s="211">
        <v>16248</v>
      </c>
      <c r="AK8" s="211">
        <v>16669</v>
      </c>
      <c r="AL8" s="211">
        <v>15885</v>
      </c>
      <c r="AM8" s="211">
        <v>27010</v>
      </c>
      <c r="AN8" s="211">
        <v>25360</v>
      </c>
      <c r="AO8" s="211">
        <v>26312</v>
      </c>
      <c r="AP8" s="211">
        <v>16358</v>
      </c>
      <c r="AQ8" s="211">
        <v>16158</v>
      </c>
      <c r="AR8" s="211">
        <v>15680</v>
      </c>
      <c r="AS8" s="211">
        <v>16205</v>
      </c>
      <c r="AT8" s="211">
        <v>15980</v>
      </c>
      <c r="AU8" s="211">
        <v>15645</v>
      </c>
      <c r="AV8" s="211">
        <v>15761</v>
      </c>
      <c r="AW8" s="211">
        <v>27166</v>
      </c>
      <c r="AX8" s="211">
        <v>26426</v>
      </c>
      <c r="AY8" s="211">
        <v>27009</v>
      </c>
      <c r="AZ8" s="211">
        <v>15274</v>
      </c>
      <c r="BA8" s="211">
        <v>26939</v>
      </c>
      <c r="BB8" s="211">
        <v>26816</v>
      </c>
      <c r="BC8" s="211">
        <v>26942</v>
      </c>
      <c r="BD8" s="211">
        <v>26434</v>
      </c>
      <c r="BE8" s="211">
        <v>26860</v>
      </c>
      <c r="BF8" s="211">
        <v>26803</v>
      </c>
      <c r="BG8" s="211">
        <v>27039</v>
      </c>
      <c r="BH8" s="211">
        <v>26699</v>
      </c>
      <c r="BI8" s="211">
        <v>14709</v>
      </c>
    </row>
    <row r="9" spans="1:61" x14ac:dyDescent="0.15">
      <c r="A9" s="53">
        <v>4</v>
      </c>
      <c r="B9" s="211">
        <v>13127</v>
      </c>
      <c r="C9" s="211">
        <v>27535</v>
      </c>
      <c r="D9" s="211">
        <v>27381</v>
      </c>
      <c r="E9" s="211">
        <v>27531</v>
      </c>
      <c r="F9" s="211">
        <v>26991</v>
      </c>
      <c r="G9" s="211">
        <v>27160</v>
      </c>
      <c r="H9" s="211">
        <v>27385</v>
      </c>
      <c r="I9" s="211">
        <v>27269</v>
      </c>
      <c r="J9" s="211">
        <v>27414</v>
      </c>
      <c r="K9" s="211">
        <v>11757</v>
      </c>
      <c r="L9" s="211">
        <v>27234</v>
      </c>
      <c r="M9" s="211">
        <v>26517</v>
      </c>
      <c r="N9" s="211">
        <v>27391</v>
      </c>
      <c r="O9" s="211">
        <v>12491</v>
      </c>
      <c r="P9" s="211">
        <v>12782</v>
      </c>
      <c r="Q9" s="211">
        <v>12209</v>
      </c>
      <c r="R9" s="211">
        <v>12153</v>
      </c>
      <c r="S9" s="211">
        <v>12120</v>
      </c>
      <c r="T9" s="211">
        <v>11874</v>
      </c>
      <c r="U9" s="211">
        <v>11662</v>
      </c>
      <c r="V9" s="211">
        <v>26401</v>
      </c>
      <c r="W9" s="211">
        <v>24589</v>
      </c>
      <c r="X9" s="211">
        <v>27207</v>
      </c>
      <c r="Y9" s="211">
        <v>12657</v>
      </c>
      <c r="Z9" s="211">
        <v>12220</v>
      </c>
      <c r="AA9" s="211">
        <v>12044</v>
      </c>
      <c r="AB9" s="211">
        <v>11800</v>
      </c>
      <c r="AC9" s="211">
        <v>11785</v>
      </c>
      <c r="AD9" s="211">
        <v>11573</v>
      </c>
      <c r="AE9" s="211">
        <v>11356</v>
      </c>
      <c r="AF9" s="211">
        <v>12321</v>
      </c>
      <c r="AG9" s="211">
        <v>12215</v>
      </c>
      <c r="AH9" s="211">
        <v>12169</v>
      </c>
      <c r="AI9" s="211">
        <v>12316</v>
      </c>
      <c r="AJ9" s="211">
        <v>11892</v>
      </c>
      <c r="AK9" s="211">
        <v>12304</v>
      </c>
      <c r="AL9" s="211">
        <v>11610</v>
      </c>
      <c r="AM9" s="211">
        <v>26807</v>
      </c>
      <c r="AN9" s="211">
        <v>24203</v>
      </c>
      <c r="AO9" s="211">
        <v>25844</v>
      </c>
      <c r="AP9" s="211">
        <v>12011</v>
      </c>
      <c r="AQ9" s="211">
        <v>11812</v>
      </c>
      <c r="AR9" s="211">
        <v>11291</v>
      </c>
      <c r="AS9" s="211">
        <v>11857</v>
      </c>
      <c r="AT9" s="211">
        <v>11633</v>
      </c>
      <c r="AU9" s="211">
        <v>11397</v>
      </c>
      <c r="AV9" s="211">
        <v>11453</v>
      </c>
      <c r="AW9" s="211">
        <v>27110</v>
      </c>
      <c r="AX9" s="211">
        <v>25966</v>
      </c>
      <c r="AY9" s="211">
        <v>26950</v>
      </c>
      <c r="AZ9" s="211">
        <v>10929</v>
      </c>
      <c r="BA9" s="211">
        <v>26973</v>
      </c>
      <c r="BB9" s="211">
        <v>26872</v>
      </c>
      <c r="BC9" s="211">
        <v>26928</v>
      </c>
      <c r="BD9" s="211">
        <v>26173</v>
      </c>
      <c r="BE9" s="211">
        <v>26533</v>
      </c>
      <c r="BF9" s="211">
        <v>26763</v>
      </c>
      <c r="BG9" s="211">
        <v>27011</v>
      </c>
      <c r="BH9" s="211">
        <v>26756</v>
      </c>
      <c r="BI9" s="211">
        <v>10426</v>
      </c>
    </row>
    <row r="10" spans="1:61" x14ac:dyDescent="0.15">
      <c r="A10" s="53">
        <v>5</v>
      </c>
      <c r="B10" s="211">
        <v>8996</v>
      </c>
      <c r="C10" s="211">
        <v>27527</v>
      </c>
      <c r="D10" s="211">
        <v>27438</v>
      </c>
      <c r="E10" s="211">
        <v>27438</v>
      </c>
      <c r="F10" s="211">
        <v>26377</v>
      </c>
      <c r="G10" s="211">
        <v>26529</v>
      </c>
      <c r="H10" s="211">
        <v>27336</v>
      </c>
      <c r="I10" s="211">
        <v>27262</v>
      </c>
      <c r="J10" s="211">
        <v>27414</v>
      </c>
      <c r="K10" s="211">
        <v>7838</v>
      </c>
      <c r="L10" s="211">
        <v>27142</v>
      </c>
      <c r="M10" s="211">
        <v>25907</v>
      </c>
      <c r="N10" s="211">
        <v>27326</v>
      </c>
      <c r="O10" s="211">
        <v>8569</v>
      </c>
      <c r="P10" s="211">
        <v>8844</v>
      </c>
      <c r="Q10" s="211">
        <v>8298</v>
      </c>
      <c r="R10" s="211">
        <v>8215</v>
      </c>
      <c r="S10" s="211">
        <v>8178</v>
      </c>
      <c r="T10" s="211">
        <v>8031</v>
      </c>
      <c r="U10" s="211">
        <v>7753</v>
      </c>
      <c r="V10" s="211">
        <v>25900</v>
      </c>
      <c r="W10" s="211">
        <v>23295</v>
      </c>
      <c r="X10" s="211">
        <v>26518</v>
      </c>
      <c r="Y10" s="211">
        <v>8711</v>
      </c>
      <c r="Z10" s="211">
        <v>8329</v>
      </c>
      <c r="AA10" s="211">
        <v>8132</v>
      </c>
      <c r="AB10" s="211">
        <v>7964</v>
      </c>
      <c r="AC10" s="211">
        <v>7951</v>
      </c>
      <c r="AD10" s="211">
        <v>7791</v>
      </c>
      <c r="AE10" s="211">
        <v>7506</v>
      </c>
      <c r="AF10" s="211">
        <v>8409</v>
      </c>
      <c r="AG10" s="211">
        <v>8366</v>
      </c>
      <c r="AH10" s="211">
        <v>8265</v>
      </c>
      <c r="AI10" s="211">
        <v>8420</v>
      </c>
      <c r="AJ10" s="211">
        <v>8052</v>
      </c>
      <c r="AK10" s="211">
        <v>8432</v>
      </c>
      <c r="AL10" s="211">
        <v>7842</v>
      </c>
      <c r="AM10" s="211">
        <v>26086</v>
      </c>
      <c r="AN10" s="211">
        <v>22665</v>
      </c>
      <c r="AO10" s="211">
        <v>25327</v>
      </c>
      <c r="AP10" s="211">
        <v>8168</v>
      </c>
      <c r="AQ10" s="211">
        <v>7998</v>
      </c>
      <c r="AR10" s="211">
        <v>7496</v>
      </c>
      <c r="AS10" s="211">
        <v>8029</v>
      </c>
      <c r="AT10" s="211">
        <v>7846</v>
      </c>
      <c r="AU10" s="211">
        <v>7652</v>
      </c>
      <c r="AV10" s="211">
        <v>7699</v>
      </c>
      <c r="AW10" s="211">
        <v>27141</v>
      </c>
      <c r="AX10" s="211">
        <v>25347</v>
      </c>
      <c r="AY10" s="211">
        <v>26865</v>
      </c>
      <c r="AZ10" s="211">
        <v>7251</v>
      </c>
      <c r="BA10" s="211">
        <v>26999</v>
      </c>
      <c r="BB10" s="211">
        <v>26829</v>
      </c>
      <c r="BC10" s="211">
        <v>26888</v>
      </c>
      <c r="BD10" s="211">
        <v>25068</v>
      </c>
      <c r="BE10" s="211">
        <v>25409</v>
      </c>
      <c r="BF10" s="211">
        <v>26745</v>
      </c>
      <c r="BG10" s="211">
        <v>27016</v>
      </c>
      <c r="BH10" s="211">
        <v>26748</v>
      </c>
      <c r="BI10" s="211">
        <v>6804</v>
      </c>
    </row>
    <row r="11" spans="1:61" x14ac:dyDescent="0.15">
      <c r="A11" s="53">
        <v>6</v>
      </c>
      <c r="B11" s="211">
        <v>5660</v>
      </c>
      <c r="C11" s="211">
        <v>27509</v>
      </c>
      <c r="D11" s="211">
        <v>27413</v>
      </c>
      <c r="E11" s="211">
        <v>27385</v>
      </c>
      <c r="F11" s="211">
        <v>23466</v>
      </c>
      <c r="G11" s="211">
        <v>23301</v>
      </c>
      <c r="H11" s="211">
        <v>27138</v>
      </c>
      <c r="I11" s="211">
        <v>27195</v>
      </c>
      <c r="J11" s="211">
        <v>27421</v>
      </c>
      <c r="K11" s="211">
        <v>4797</v>
      </c>
      <c r="L11" s="211">
        <v>26987</v>
      </c>
      <c r="M11" s="211">
        <v>25238</v>
      </c>
      <c r="N11" s="211">
        <v>27217</v>
      </c>
      <c r="O11" s="211">
        <v>5439</v>
      </c>
      <c r="P11" s="211">
        <v>5634</v>
      </c>
      <c r="Q11" s="211">
        <v>5198</v>
      </c>
      <c r="R11" s="211">
        <v>5121</v>
      </c>
      <c r="S11" s="211">
        <v>5100</v>
      </c>
      <c r="T11" s="211">
        <v>4976</v>
      </c>
      <c r="U11" s="211">
        <v>4744</v>
      </c>
      <c r="V11" s="211">
        <v>25067</v>
      </c>
      <c r="W11" s="211">
        <v>21621</v>
      </c>
      <c r="X11" s="211">
        <v>25295</v>
      </c>
      <c r="Y11" s="211">
        <v>5555</v>
      </c>
      <c r="Z11" s="211">
        <v>5228</v>
      </c>
      <c r="AA11" s="211">
        <v>5086</v>
      </c>
      <c r="AB11" s="211">
        <v>4979</v>
      </c>
      <c r="AC11" s="211">
        <v>4955</v>
      </c>
      <c r="AD11" s="211">
        <v>4819</v>
      </c>
      <c r="AE11" s="211">
        <v>4594</v>
      </c>
      <c r="AF11" s="211">
        <v>5296</v>
      </c>
      <c r="AG11" s="211">
        <v>5304</v>
      </c>
      <c r="AH11" s="211">
        <v>5206</v>
      </c>
      <c r="AI11" s="211">
        <v>5318</v>
      </c>
      <c r="AJ11" s="211">
        <v>5072</v>
      </c>
      <c r="AK11" s="211">
        <v>5322</v>
      </c>
      <c r="AL11" s="211">
        <v>4907</v>
      </c>
      <c r="AM11" s="211">
        <v>24701</v>
      </c>
      <c r="AN11" s="211">
        <v>20932</v>
      </c>
      <c r="AO11" s="211">
        <v>24364</v>
      </c>
      <c r="AP11" s="211">
        <v>5147</v>
      </c>
      <c r="AQ11" s="211">
        <v>5017</v>
      </c>
      <c r="AR11" s="211">
        <v>4612</v>
      </c>
      <c r="AS11" s="211">
        <v>5052</v>
      </c>
      <c r="AT11" s="211">
        <v>4895</v>
      </c>
      <c r="AU11" s="211">
        <v>4756</v>
      </c>
      <c r="AV11" s="211">
        <v>4779</v>
      </c>
      <c r="AW11" s="211">
        <v>27022</v>
      </c>
      <c r="AX11" s="211">
        <v>24615</v>
      </c>
      <c r="AY11" s="211">
        <v>26641</v>
      </c>
      <c r="AZ11" s="211">
        <v>4412</v>
      </c>
      <c r="BA11" s="211">
        <v>26948</v>
      </c>
      <c r="BB11" s="211">
        <v>26794</v>
      </c>
      <c r="BC11" s="211">
        <v>26678</v>
      </c>
      <c r="BD11" s="211">
        <v>21108</v>
      </c>
      <c r="BE11" s="211">
        <v>21393</v>
      </c>
      <c r="BF11" s="211">
        <v>26637</v>
      </c>
      <c r="BG11" s="211">
        <v>26991</v>
      </c>
      <c r="BH11" s="211">
        <v>26727</v>
      </c>
      <c r="BI11" s="211">
        <v>4101</v>
      </c>
    </row>
    <row r="12" spans="1:61" x14ac:dyDescent="0.15">
      <c r="A12" s="53">
        <v>7</v>
      </c>
      <c r="B12" s="211">
        <v>3321</v>
      </c>
      <c r="C12" s="211">
        <v>27500</v>
      </c>
      <c r="D12" s="211">
        <v>27407</v>
      </c>
      <c r="E12" s="211">
        <v>27189</v>
      </c>
      <c r="F12" s="211">
        <v>18139</v>
      </c>
      <c r="G12" s="211">
        <v>17928</v>
      </c>
      <c r="H12" s="211">
        <v>26998</v>
      </c>
      <c r="I12" s="211">
        <v>27161</v>
      </c>
      <c r="J12" s="211">
        <v>27406</v>
      </c>
      <c r="K12" s="211">
        <v>2760</v>
      </c>
      <c r="L12" s="211">
        <v>26767</v>
      </c>
      <c r="M12" s="211">
        <v>24470</v>
      </c>
      <c r="N12" s="211">
        <v>27058</v>
      </c>
      <c r="O12" s="211">
        <v>3225</v>
      </c>
      <c r="P12" s="211">
        <v>3350</v>
      </c>
      <c r="Q12" s="211">
        <v>3066</v>
      </c>
      <c r="R12" s="211">
        <v>3012</v>
      </c>
      <c r="S12" s="211">
        <v>3014</v>
      </c>
      <c r="T12" s="211">
        <v>2920</v>
      </c>
      <c r="U12" s="211">
        <v>2738</v>
      </c>
      <c r="V12" s="211">
        <v>23874</v>
      </c>
      <c r="W12" s="211">
        <v>19705</v>
      </c>
      <c r="X12" s="211">
        <v>23226</v>
      </c>
      <c r="Y12" s="211">
        <v>3331</v>
      </c>
      <c r="Z12" s="211">
        <v>3092</v>
      </c>
      <c r="AA12" s="211">
        <v>2993</v>
      </c>
      <c r="AB12" s="211">
        <v>2928</v>
      </c>
      <c r="AC12" s="211">
        <v>2904</v>
      </c>
      <c r="AD12" s="211">
        <v>2823</v>
      </c>
      <c r="AE12" s="211">
        <v>2653</v>
      </c>
      <c r="AF12" s="211">
        <v>3145</v>
      </c>
      <c r="AG12" s="211">
        <v>3169</v>
      </c>
      <c r="AH12" s="211">
        <v>3095</v>
      </c>
      <c r="AI12" s="211">
        <v>3180</v>
      </c>
      <c r="AJ12" s="211">
        <v>3000</v>
      </c>
      <c r="AK12" s="211">
        <v>3160</v>
      </c>
      <c r="AL12" s="211">
        <v>2890</v>
      </c>
      <c r="AM12" s="211">
        <v>22453</v>
      </c>
      <c r="AN12" s="211">
        <v>18988</v>
      </c>
      <c r="AO12" s="211">
        <v>22995</v>
      </c>
      <c r="AP12" s="211">
        <v>3043</v>
      </c>
      <c r="AQ12" s="211">
        <v>2965</v>
      </c>
      <c r="AR12" s="211">
        <v>2698</v>
      </c>
      <c r="AS12" s="211">
        <v>3007</v>
      </c>
      <c r="AT12" s="211">
        <v>2882</v>
      </c>
      <c r="AU12" s="211">
        <v>2807</v>
      </c>
      <c r="AV12" s="211">
        <v>2814</v>
      </c>
      <c r="AW12" s="211">
        <v>26747</v>
      </c>
      <c r="AX12" s="211">
        <v>23726</v>
      </c>
      <c r="AY12" s="211">
        <v>26522</v>
      </c>
      <c r="AZ12" s="211">
        <v>2558</v>
      </c>
      <c r="BA12" s="211">
        <v>26990</v>
      </c>
      <c r="BB12" s="211">
        <v>26737</v>
      </c>
      <c r="BC12" s="211">
        <v>26469</v>
      </c>
      <c r="BD12" s="211">
        <v>15834</v>
      </c>
      <c r="BE12" s="211">
        <v>15984</v>
      </c>
      <c r="BF12" s="211">
        <v>26289</v>
      </c>
      <c r="BG12" s="211">
        <v>27001</v>
      </c>
      <c r="BH12" s="211">
        <v>26636</v>
      </c>
      <c r="BI12" s="211">
        <v>2376</v>
      </c>
    </row>
    <row r="13" spans="1:61" x14ac:dyDescent="0.15">
      <c r="A13" s="53">
        <v>8</v>
      </c>
      <c r="B13" s="211">
        <v>1945</v>
      </c>
      <c r="C13" s="211">
        <v>27470</v>
      </c>
      <c r="D13" s="211">
        <v>27316</v>
      </c>
      <c r="E13" s="211">
        <v>26665</v>
      </c>
      <c r="F13" s="211">
        <v>12616</v>
      </c>
      <c r="G13" s="211">
        <v>12370</v>
      </c>
      <c r="H13" s="211">
        <v>26395</v>
      </c>
      <c r="I13" s="211">
        <v>27166</v>
      </c>
      <c r="J13" s="211">
        <v>27356</v>
      </c>
      <c r="K13" s="211">
        <v>1651</v>
      </c>
      <c r="L13" s="211">
        <v>26580</v>
      </c>
      <c r="M13" s="211">
        <v>23501</v>
      </c>
      <c r="N13" s="211">
        <v>26606</v>
      </c>
      <c r="O13" s="211">
        <v>1912</v>
      </c>
      <c r="P13" s="211">
        <v>1978</v>
      </c>
      <c r="Q13" s="211">
        <v>1809</v>
      </c>
      <c r="R13" s="211">
        <v>1786</v>
      </c>
      <c r="S13" s="211">
        <v>1799</v>
      </c>
      <c r="T13" s="211">
        <v>1743</v>
      </c>
      <c r="U13" s="211">
        <v>1624</v>
      </c>
      <c r="V13" s="211">
        <v>22063</v>
      </c>
      <c r="W13" s="211">
        <v>17641</v>
      </c>
      <c r="X13" s="211">
        <v>20482</v>
      </c>
      <c r="Y13" s="211">
        <v>1974</v>
      </c>
      <c r="Z13" s="211">
        <v>1836</v>
      </c>
      <c r="AA13" s="211">
        <v>1771</v>
      </c>
      <c r="AB13" s="211">
        <v>1739</v>
      </c>
      <c r="AC13" s="211">
        <v>1741</v>
      </c>
      <c r="AD13" s="211">
        <v>1694</v>
      </c>
      <c r="AE13" s="211">
        <v>1597</v>
      </c>
      <c r="AF13" s="211">
        <v>1852</v>
      </c>
      <c r="AG13" s="211">
        <v>1907</v>
      </c>
      <c r="AH13" s="211">
        <v>1852</v>
      </c>
      <c r="AI13" s="211">
        <v>1884</v>
      </c>
      <c r="AJ13" s="211">
        <v>1795</v>
      </c>
      <c r="AK13" s="211">
        <v>1882</v>
      </c>
      <c r="AL13" s="211">
        <v>1749</v>
      </c>
      <c r="AM13" s="211">
        <v>19672</v>
      </c>
      <c r="AN13" s="211">
        <v>16924</v>
      </c>
      <c r="AO13" s="211">
        <v>20886</v>
      </c>
      <c r="AP13" s="211">
        <v>1800</v>
      </c>
      <c r="AQ13" s="211">
        <v>1778</v>
      </c>
      <c r="AR13" s="211">
        <v>1636</v>
      </c>
      <c r="AS13" s="211">
        <v>1810</v>
      </c>
      <c r="AT13" s="211">
        <v>1730</v>
      </c>
      <c r="AU13" s="211">
        <v>1692</v>
      </c>
      <c r="AV13" s="211">
        <v>1704</v>
      </c>
      <c r="AW13" s="211">
        <v>26210</v>
      </c>
      <c r="AX13" s="211">
        <v>22697</v>
      </c>
      <c r="AY13" s="211">
        <v>26209</v>
      </c>
      <c r="AZ13" s="211">
        <v>1560</v>
      </c>
      <c r="BA13" s="211">
        <v>26910</v>
      </c>
      <c r="BB13" s="211">
        <v>26780</v>
      </c>
      <c r="BC13" s="211">
        <v>25574</v>
      </c>
      <c r="BD13" s="211">
        <v>10801</v>
      </c>
      <c r="BE13" s="211">
        <v>10851</v>
      </c>
      <c r="BF13" s="211">
        <v>25367</v>
      </c>
      <c r="BG13" s="211">
        <v>26929</v>
      </c>
      <c r="BH13" s="211">
        <v>26722</v>
      </c>
      <c r="BI13" s="211">
        <v>1483</v>
      </c>
    </row>
    <row r="14" spans="1:61" x14ac:dyDescent="0.15">
      <c r="A14" s="53">
        <v>9</v>
      </c>
      <c r="B14" s="211">
        <v>1276</v>
      </c>
      <c r="C14" s="211">
        <v>27524</v>
      </c>
      <c r="D14" s="211">
        <v>27344</v>
      </c>
      <c r="E14" s="211">
        <v>23487</v>
      </c>
      <c r="F14" s="211">
        <v>8003</v>
      </c>
      <c r="G14" s="211">
        <v>7760</v>
      </c>
      <c r="H14" s="211">
        <v>22877</v>
      </c>
      <c r="I14" s="211">
        <v>27149</v>
      </c>
      <c r="J14" s="211">
        <v>27384</v>
      </c>
      <c r="K14" s="211">
        <v>1150</v>
      </c>
      <c r="L14" s="211">
        <v>26229</v>
      </c>
      <c r="M14" s="211">
        <v>22374</v>
      </c>
      <c r="N14" s="211">
        <v>25833</v>
      </c>
      <c r="O14" s="211">
        <v>1262</v>
      </c>
      <c r="P14" s="211">
        <v>1286</v>
      </c>
      <c r="Q14" s="211">
        <v>1209</v>
      </c>
      <c r="R14" s="211">
        <v>1209</v>
      </c>
      <c r="S14" s="211">
        <v>1211</v>
      </c>
      <c r="T14" s="211">
        <v>1193</v>
      </c>
      <c r="U14" s="211">
        <v>1117</v>
      </c>
      <c r="V14" s="211">
        <v>19563</v>
      </c>
      <c r="W14" s="211">
        <v>15568</v>
      </c>
      <c r="X14" s="211">
        <v>17292</v>
      </c>
      <c r="Y14" s="211">
        <v>1295</v>
      </c>
      <c r="Z14" s="211">
        <v>1224</v>
      </c>
      <c r="AA14" s="211">
        <v>1184</v>
      </c>
      <c r="AB14" s="211">
        <v>1179</v>
      </c>
      <c r="AC14" s="211">
        <v>1182</v>
      </c>
      <c r="AD14" s="211">
        <v>1174</v>
      </c>
      <c r="AE14" s="211">
        <v>1121</v>
      </c>
      <c r="AF14" s="211">
        <v>1242</v>
      </c>
      <c r="AG14" s="211">
        <v>1271</v>
      </c>
      <c r="AH14" s="211">
        <v>1236</v>
      </c>
      <c r="AI14" s="211">
        <v>1258</v>
      </c>
      <c r="AJ14" s="211">
        <v>1205</v>
      </c>
      <c r="AK14" s="211">
        <v>1247</v>
      </c>
      <c r="AL14" s="211">
        <v>1199</v>
      </c>
      <c r="AM14" s="211">
        <v>16450</v>
      </c>
      <c r="AN14" s="211">
        <v>14770</v>
      </c>
      <c r="AO14" s="211">
        <v>18115</v>
      </c>
      <c r="AP14" s="211">
        <v>1202</v>
      </c>
      <c r="AQ14" s="211">
        <v>1201</v>
      </c>
      <c r="AR14" s="211">
        <v>1145</v>
      </c>
      <c r="AS14" s="211">
        <v>1220</v>
      </c>
      <c r="AT14" s="211">
        <v>1181</v>
      </c>
      <c r="AU14" s="211">
        <v>1169</v>
      </c>
      <c r="AV14" s="211">
        <v>1175</v>
      </c>
      <c r="AW14" s="211">
        <v>25264</v>
      </c>
      <c r="AX14" s="211">
        <v>21517</v>
      </c>
      <c r="AY14" s="211">
        <v>25747</v>
      </c>
      <c r="AZ14" s="211">
        <v>1107</v>
      </c>
      <c r="BA14" s="211">
        <v>26958</v>
      </c>
      <c r="BB14" s="211">
        <v>26763</v>
      </c>
      <c r="BC14" s="211">
        <v>21368</v>
      </c>
      <c r="BD14" s="211">
        <v>6705</v>
      </c>
      <c r="BE14" s="211">
        <v>6707</v>
      </c>
      <c r="BF14" s="211">
        <v>20925</v>
      </c>
      <c r="BG14" s="211">
        <v>26923</v>
      </c>
      <c r="BH14" s="211">
        <v>26751</v>
      </c>
      <c r="BI14" s="211">
        <v>1084</v>
      </c>
    </row>
    <row r="15" spans="1:61" x14ac:dyDescent="0.15">
      <c r="A15" s="53">
        <v>10</v>
      </c>
      <c r="B15" s="211">
        <v>1001</v>
      </c>
      <c r="C15" s="211">
        <v>27496</v>
      </c>
      <c r="D15" s="211">
        <v>27292</v>
      </c>
      <c r="E15" s="211">
        <v>17574</v>
      </c>
      <c r="F15" s="211">
        <v>4614</v>
      </c>
      <c r="G15" s="211">
        <v>4438</v>
      </c>
      <c r="H15" s="211">
        <v>16704</v>
      </c>
      <c r="I15" s="211">
        <v>27112</v>
      </c>
      <c r="J15" s="211">
        <v>27368</v>
      </c>
      <c r="K15" s="211">
        <v>963</v>
      </c>
      <c r="L15" s="211">
        <v>25669</v>
      </c>
      <c r="M15" s="211">
        <v>21244</v>
      </c>
      <c r="N15" s="211">
        <v>24684</v>
      </c>
      <c r="O15" s="211">
        <v>999</v>
      </c>
      <c r="P15" s="211">
        <v>1004</v>
      </c>
      <c r="Q15" s="211">
        <v>956</v>
      </c>
      <c r="R15" s="211">
        <v>971</v>
      </c>
      <c r="S15" s="211">
        <v>980</v>
      </c>
      <c r="T15" s="211">
        <v>979</v>
      </c>
      <c r="U15" s="211">
        <v>928</v>
      </c>
      <c r="V15" s="211">
        <v>16460</v>
      </c>
      <c r="W15" s="211">
        <v>13449</v>
      </c>
      <c r="X15" s="211">
        <v>14049</v>
      </c>
      <c r="Y15" s="211">
        <v>1004</v>
      </c>
      <c r="Z15" s="211">
        <v>962</v>
      </c>
      <c r="AA15" s="211">
        <v>943</v>
      </c>
      <c r="AB15" s="211">
        <v>951</v>
      </c>
      <c r="AC15" s="211">
        <v>960</v>
      </c>
      <c r="AD15" s="211">
        <v>963</v>
      </c>
      <c r="AE15" s="211">
        <v>941</v>
      </c>
      <c r="AF15" s="211">
        <v>984</v>
      </c>
      <c r="AG15" s="211">
        <v>996</v>
      </c>
      <c r="AH15" s="211">
        <v>985</v>
      </c>
      <c r="AI15" s="211">
        <v>981</v>
      </c>
      <c r="AJ15" s="211">
        <v>965</v>
      </c>
      <c r="AK15" s="211">
        <v>977</v>
      </c>
      <c r="AL15" s="211">
        <v>974</v>
      </c>
      <c r="AM15" s="211">
        <v>13167</v>
      </c>
      <c r="AN15" s="211">
        <v>12674</v>
      </c>
      <c r="AO15" s="211">
        <v>14843</v>
      </c>
      <c r="AP15" s="211">
        <v>962</v>
      </c>
      <c r="AQ15" s="211">
        <v>971</v>
      </c>
      <c r="AR15" s="211">
        <v>955</v>
      </c>
      <c r="AS15" s="211">
        <v>975</v>
      </c>
      <c r="AT15" s="211">
        <v>953</v>
      </c>
      <c r="AU15" s="211">
        <v>955</v>
      </c>
      <c r="AV15" s="211">
        <v>968</v>
      </c>
      <c r="AW15" s="211">
        <v>24010</v>
      </c>
      <c r="AX15" s="211">
        <v>20301</v>
      </c>
      <c r="AY15" s="211">
        <v>25032</v>
      </c>
      <c r="AZ15" s="211">
        <v>933</v>
      </c>
      <c r="BA15" s="211">
        <v>26944</v>
      </c>
      <c r="BB15" s="211">
        <v>26658</v>
      </c>
      <c r="BC15" s="211">
        <v>15484</v>
      </c>
      <c r="BD15" s="211">
        <v>3835</v>
      </c>
      <c r="BE15" s="211">
        <v>3829</v>
      </c>
      <c r="BF15" s="211">
        <v>15075</v>
      </c>
      <c r="BG15" s="211">
        <v>26873</v>
      </c>
      <c r="BH15" s="211">
        <v>26663</v>
      </c>
      <c r="BI15" s="211">
        <v>933</v>
      </c>
    </row>
    <row r="16" spans="1:61" x14ac:dyDescent="0.15">
      <c r="A16" s="53">
        <v>11</v>
      </c>
      <c r="B16" s="211">
        <v>899</v>
      </c>
      <c r="C16" s="211">
        <v>27460</v>
      </c>
      <c r="D16" s="211">
        <v>27211</v>
      </c>
      <c r="E16" s="211">
        <v>11717</v>
      </c>
      <c r="F16" s="211">
        <v>2538</v>
      </c>
      <c r="G16" s="211">
        <v>2433</v>
      </c>
      <c r="H16" s="211">
        <v>10922</v>
      </c>
      <c r="I16" s="211">
        <v>26995</v>
      </c>
      <c r="J16" s="211">
        <v>27383</v>
      </c>
      <c r="K16" s="211">
        <v>896</v>
      </c>
      <c r="L16" s="211">
        <v>24886</v>
      </c>
      <c r="M16" s="211">
        <v>19918</v>
      </c>
      <c r="N16" s="211">
        <v>23217</v>
      </c>
      <c r="O16" s="211">
        <v>896</v>
      </c>
      <c r="P16" s="211">
        <v>897</v>
      </c>
      <c r="Q16" s="211">
        <v>861</v>
      </c>
      <c r="R16" s="211">
        <v>880</v>
      </c>
      <c r="S16" s="211">
        <v>891</v>
      </c>
      <c r="T16" s="211">
        <v>903</v>
      </c>
      <c r="U16" s="211">
        <v>863</v>
      </c>
      <c r="V16" s="211">
        <v>13118</v>
      </c>
      <c r="W16" s="211">
        <v>11439</v>
      </c>
      <c r="X16" s="211">
        <v>10923</v>
      </c>
      <c r="Y16" s="211">
        <v>903</v>
      </c>
      <c r="Z16" s="211">
        <v>866</v>
      </c>
      <c r="AA16" s="211">
        <v>859</v>
      </c>
      <c r="AB16" s="211">
        <v>863</v>
      </c>
      <c r="AC16" s="211">
        <v>876</v>
      </c>
      <c r="AD16" s="211">
        <v>882</v>
      </c>
      <c r="AE16" s="211">
        <v>874</v>
      </c>
      <c r="AF16" s="211">
        <v>886</v>
      </c>
      <c r="AG16" s="211">
        <v>900</v>
      </c>
      <c r="AH16" s="211">
        <v>890</v>
      </c>
      <c r="AI16" s="211">
        <v>889</v>
      </c>
      <c r="AJ16" s="211">
        <v>879</v>
      </c>
      <c r="AK16" s="211">
        <v>880</v>
      </c>
      <c r="AL16" s="211">
        <v>899</v>
      </c>
      <c r="AM16" s="211">
        <v>10142</v>
      </c>
      <c r="AN16" s="211">
        <v>10659</v>
      </c>
      <c r="AO16" s="211">
        <v>11505</v>
      </c>
      <c r="AP16" s="211">
        <v>873</v>
      </c>
      <c r="AQ16" s="211">
        <v>886</v>
      </c>
      <c r="AR16" s="211">
        <v>883</v>
      </c>
      <c r="AS16" s="211">
        <v>880</v>
      </c>
      <c r="AT16" s="211">
        <v>857</v>
      </c>
      <c r="AU16" s="211">
        <v>872</v>
      </c>
      <c r="AV16" s="211">
        <v>885</v>
      </c>
      <c r="AW16" s="211">
        <v>22240</v>
      </c>
      <c r="AX16" s="211">
        <v>19034</v>
      </c>
      <c r="AY16" s="211">
        <v>24099</v>
      </c>
      <c r="AZ16" s="211">
        <v>873</v>
      </c>
      <c r="BA16" s="211">
        <v>26951</v>
      </c>
      <c r="BB16" s="211">
        <v>26593</v>
      </c>
      <c r="BC16" s="211">
        <v>10110</v>
      </c>
      <c r="BD16" s="211">
        <v>2142</v>
      </c>
      <c r="BE16" s="211">
        <v>2123</v>
      </c>
      <c r="BF16" s="211">
        <v>9792</v>
      </c>
      <c r="BG16" s="211">
        <v>26695</v>
      </c>
      <c r="BH16" s="211">
        <v>26698</v>
      </c>
      <c r="BI16" s="211">
        <v>882</v>
      </c>
    </row>
    <row r="17" spans="1:61" x14ac:dyDescent="0.15">
      <c r="A17" s="53">
        <v>12</v>
      </c>
      <c r="B17" s="211">
        <v>870</v>
      </c>
      <c r="C17" s="211">
        <v>27418</v>
      </c>
      <c r="D17" s="211">
        <v>27022</v>
      </c>
      <c r="E17" s="211">
        <v>7043</v>
      </c>
      <c r="F17" s="211">
        <v>1488</v>
      </c>
      <c r="G17" s="211">
        <v>1437</v>
      </c>
      <c r="H17" s="211">
        <v>6443</v>
      </c>
      <c r="I17" s="211">
        <v>26731</v>
      </c>
      <c r="J17" s="211">
        <v>27357</v>
      </c>
      <c r="K17" s="211">
        <v>871</v>
      </c>
      <c r="L17" s="211">
        <v>23748</v>
      </c>
      <c r="M17" s="211">
        <v>18607</v>
      </c>
      <c r="N17" s="211">
        <v>21210</v>
      </c>
      <c r="O17" s="211">
        <v>859</v>
      </c>
      <c r="P17" s="211">
        <v>860</v>
      </c>
      <c r="Q17" s="211">
        <v>828</v>
      </c>
      <c r="R17" s="211">
        <v>848</v>
      </c>
      <c r="S17" s="211">
        <v>863</v>
      </c>
      <c r="T17" s="211">
        <v>880</v>
      </c>
      <c r="U17" s="211">
        <v>843</v>
      </c>
      <c r="V17" s="211">
        <v>9868</v>
      </c>
      <c r="W17" s="211">
        <v>9562</v>
      </c>
      <c r="X17" s="211">
        <v>8114</v>
      </c>
      <c r="Y17" s="211">
        <v>859</v>
      </c>
      <c r="Z17" s="211">
        <v>833</v>
      </c>
      <c r="AA17" s="211">
        <v>832</v>
      </c>
      <c r="AB17" s="211">
        <v>834</v>
      </c>
      <c r="AC17" s="211">
        <v>850</v>
      </c>
      <c r="AD17" s="211">
        <v>859</v>
      </c>
      <c r="AE17" s="211">
        <v>850</v>
      </c>
      <c r="AF17" s="211">
        <v>849</v>
      </c>
      <c r="AG17" s="211">
        <v>865</v>
      </c>
      <c r="AH17" s="211">
        <v>858</v>
      </c>
      <c r="AI17" s="211">
        <v>853</v>
      </c>
      <c r="AJ17" s="211">
        <v>851</v>
      </c>
      <c r="AK17" s="211">
        <v>845</v>
      </c>
      <c r="AL17" s="211">
        <v>858</v>
      </c>
      <c r="AM17" s="211">
        <v>7454</v>
      </c>
      <c r="AN17" s="211">
        <v>8848</v>
      </c>
      <c r="AO17" s="211">
        <v>8325</v>
      </c>
      <c r="AP17" s="211">
        <v>847</v>
      </c>
      <c r="AQ17" s="211">
        <v>858</v>
      </c>
      <c r="AR17" s="211">
        <v>863</v>
      </c>
      <c r="AS17" s="211">
        <v>850</v>
      </c>
      <c r="AT17" s="211">
        <v>833</v>
      </c>
      <c r="AU17" s="211">
        <v>843</v>
      </c>
      <c r="AV17" s="211">
        <v>857</v>
      </c>
      <c r="AW17" s="211">
        <v>20096</v>
      </c>
      <c r="AX17" s="211">
        <v>17657</v>
      </c>
      <c r="AY17" s="211">
        <v>22743</v>
      </c>
      <c r="AZ17" s="211">
        <v>847</v>
      </c>
      <c r="BA17" s="211">
        <v>26854</v>
      </c>
      <c r="BB17" s="211">
        <v>26342</v>
      </c>
      <c r="BC17" s="211">
        <v>6024</v>
      </c>
      <c r="BD17" s="211">
        <v>1323</v>
      </c>
      <c r="BE17" s="211">
        <v>1319</v>
      </c>
      <c r="BF17" s="211">
        <v>5723</v>
      </c>
      <c r="BG17" s="211">
        <v>26442</v>
      </c>
      <c r="BH17" s="211">
        <v>26622</v>
      </c>
      <c r="BI17" s="211">
        <v>860</v>
      </c>
    </row>
    <row r="18" spans="1:61" x14ac:dyDescent="0.15">
      <c r="A18" s="53">
        <v>13</v>
      </c>
      <c r="B18" s="211">
        <v>861</v>
      </c>
      <c r="C18" s="211">
        <v>27463</v>
      </c>
      <c r="D18" s="211">
        <v>26379</v>
      </c>
      <c r="E18" s="211">
        <v>3875</v>
      </c>
      <c r="F18" s="211">
        <v>1055</v>
      </c>
      <c r="G18" s="211">
        <v>1035</v>
      </c>
      <c r="H18" s="211">
        <v>3493</v>
      </c>
      <c r="I18" s="211">
        <v>26019</v>
      </c>
      <c r="J18" s="211">
        <v>27303</v>
      </c>
      <c r="K18" s="211">
        <v>863</v>
      </c>
      <c r="L18" s="211">
        <v>22193</v>
      </c>
      <c r="M18" s="211">
        <v>17235</v>
      </c>
      <c r="N18" s="211">
        <v>18910</v>
      </c>
      <c r="O18" s="211">
        <v>844</v>
      </c>
      <c r="P18" s="211">
        <v>842</v>
      </c>
      <c r="Q18" s="211">
        <v>814</v>
      </c>
      <c r="R18" s="211">
        <v>838</v>
      </c>
      <c r="S18" s="211">
        <v>857</v>
      </c>
      <c r="T18" s="211">
        <v>868</v>
      </c>
      <c r="U18" s="211">
        <v>834</v>
      </c>
      <c r="V18" s="211">
        <v>6914</v>
      </c>
      <c r="W18" s="211">
        <v>7837</v>
      </c>
      <c r="X18" s="211">
        <v>5798</v>
      </c>
      <c r="Y18" s="211">
        <v>845</v>
      </c>
      <c r="Z18" s="211">
        <v>823</v>
      </c>
      <c r="AA18" s="211">
        <v>820</v>
      </c>
      <c r="AB18" s="211">
        <v>831</v>
      </c>
      <c r="AC18" s="211">
        <v>837</v>
      </c>
      <c r="AD18" s="211">
        <v>842</v>
      </c>
      <c r="AE18" s="211">
        <v>844</v>
      </c>
      <c r="AF18" s="211">
        <v>844</v>
      </c>
      <c r="AG18" s="211">
        <v>853</v>
      </c>
      <c r="AH18" s="211">
        <v>846</v>
      </c>
      <c r="AI18" s="211">
        <v>841</v>
      </c>
      <c r="AJ18" s="211">
        <v>838</v>
      </c>
      <c r="AK18" s="211">
        <v>828</v>
      </c>
      <c r="AL18" s="211">
        <v>850</v>
      </c>
      <c r="AM18" s="211">
        <v>5305</v>
      </c>
      <c r="AN18" s="211">
        <v>7233</v>
      </c>
      <c r="AO18" s="211">
        <v>5597</v>
      </c>
      <c r="AP18" s="211">
        <v>836</v>
      </c>
      <c r="AQ18" s="211">
        <v>848</v>
      </c>
      <c r="AR18" s="211">
        <v>852</v>
      </c>
      <c r="AS18" s="211">
        <v>833</v>
      </c>
      <c r="AT18" s="211">
        <v>820</v>
      </c>
      <c r="AU18" s="211">
        <v>830</v>
      </c>
      <c r="AV18" s="211">
        <v>845</v>
      </c>
      <c r="AW18" s="211">
        <v>17735</v>
      </c>
      <c r="AX18" s="211">
        <v>16204</v>
      </c>
      <c r="AY18" s="211">
        <v>20872</v>
      </c>
      <c r="AZ18" s="211">
        <v>842</v>
      </c>
      <c r="BA18" s="211">
        <v>26893</v>
      </c>
      <c r="BB18" s="211">
        <v>25859</v>
      </c>
      <c r="BC18" s="211">
        <v>3323</v>
      </c>
      <c r="BD18" s="211">
        <v>1003</v>
      </c>
      <c r="BE18" s="211">
        <v>993</v>
      </c>
      <c r="BF18" s="211">
        <v>3132</v>
      </c>
      <c r="BG18" s="211">
        <v>25302</v>
      </c>
      <c r="BH18" s="211">
        <v>26689</v>
      </c>
      <c r="BI18" s="211">
        <v>858</v>
      </c>
    </row>
    <row r="19" spans="1:61" x14ac:dyDescent="0.15">
      <c r="A19" s="53">
        <v>14</v>
      </c>
      <c r="B19" s="211">
        <v>847</v>
      </c>
      <c r="C19" s="211">
        <v>27458</v>
      </c>
      <c r="D19" s="211">
        <v>22784</v>
      </c>
      <c r="E19" s="211">
        <v>2081</v>
      </c>
      <c r="F19" s="211">
        <v>894</v>
      </c>
      <c r="G19" s="211">
        <v>899</v>
      </c>
      <c r="H19" s="211">
        <v>1881</v>
      </c>
      <c r="I19" s="211">
        <v>21526</v>
      </c>
      <c r="J19" s="211">
        <v>27353</v>
      </c>
      <c r="K19" s="211">
        <v>862</v>
      </c>
      <c r="L19" s="211">
        <v>20175</v>
      </c>
      <c r="M19" s="211">
        <v>15833</v>
      </c>
      <c r="N19" s="211">
        <v>16500</v>
      </c>
      <c r="O19" s="211">
        <v>832</v>
      </c>
      <c r="P19" s="211">
        <v>835</v>
      </c>
      <c r="Q19" s="211">
        <v>812</v>
      </c>
      <c r="R19" s="211">
        <v>829</v>
      </c>
      <c r="S19" s="211">
        <v>842</v>
      </c>
      <c r="T19" s="211">
        <v>865</v>
      </c>
      <c r="U19" s="211">
        <v>829</v>
      </c>
      <c r="V19" s="211">
        <v>4517</v>
      </c>
      <c r="W19" s="211">
        <v>6393</v>
      </c>
      <c r="X19" s="211">
        <v>4027</v>
      </c>
      <c r="Y19" s="211">
        <v>834</v>
      </c>
      <c r="Z19" s="211">
        <v>819</v>
      </c>
      <c r="AA19" s="211">
        <v>817</v>
      </c>
      <c r="AB19" s="211">
        <v>822</v>
      </c>
      <c r="AC19" s="211">
        <v>837</v>
      </c>
      <c r="AD19" s="211">
        <v>842</v>
      </c>
      <c r="AE19" s="211">
        <v>839</v>
      </c>
      <c r="AF19" s="211">
        <v>835</v>
      </c>
      <c r="AG19" s="211">
        <v>843</v>
      </c>
      <c r="AH19" s="211">
        <v>835</v>
      </c>
      <c r="AI19" s="211">
        <v>834</v>
      </c>
      <c r="AJ19" s="211">
        <v>823</v>
      </c>
      <c r="AK19" s="211">
        <v>829</v>
      </c>
      <c r="AL19" s="211">
        <v>840</v>
      </c>
      <c r="AM19" s="211">
        <v>3642</v>
      </c>
      <c r="AN19" s="211">
        <v>5822</v>
      </c>
      <c r="AO19" s="211">
        <v>3524</v>
      </c>
      <c r="AP19" s="211">
        <v>825</v>
      </c>
      <c r="AQ19" s="211">
        <v>840</v>
      </c>
      <c r="AR19" s="211">
        <v>845</v>
      </c>
      <c r="AS19" s="211">
        <v>828</v>
      </c>
      <c r="AT19" s="211">
        <v>813</v>
      </c>
      <c r="AU19" s="211">
        <v>834</v>
      </c>
      <c r="AV19" s="211">
        <v>840</v>
      </c>
      <c r="AW19" s="211">
        <v>15257</v>
      </c>
      <c r="AX19" s="211">
        <v>14777</v>
      </c>
      <c r="AY19" s="211">
        <v>18632</v>
      </c>
      <c r="AZ19" s="211">
        <v>839</v>
      </c>
      <c r="BA19" s="211">
        <v>26909</v>
      </c>
      <c r="BB19" s="211">
        <v>22718</v>
      </c>
      <c r="BC19" s="211">
        <v>1839</v>
      </c>
      <c r="BD19" s="211">
        <v>882</v>
      </c>
      <c r="BE19" s="211">
        <v>878</v>
      </c>
      <c r="BF19" s="211">
        <v>1748</v>
      </c>
      <c r="BG19" s="211">
        <v>20219</v>
      </c>
      <c r="BH19" s="211">
        <v>26701</v>
      </c>
      <c r="BI19" s="211">
        <v>850</v>
      </c>
    </row>
    <row r="20" spans="1:61" x14ac:dyDescent="0.15">
      <c r="A20" s="53">
        <v>15</v>
      </c>
      <c r="B20" s="211">
        <v>849</v>
      </c>
      <c r="C20" s="211">
        <v>27426</v>
      </c>
      <c r="D20" s="211">
        <v>16299</v>
      </c>
      <c r="E20" s="211">
        <v>1270</v>
      </c>
      <c r="F20" s="211">
        <v>846</v>
      </c>
      <c r="G20" s="211">
        <v>851</v>
      </c>
      <c r="H20" s="211">
        <v>1189</v>
      </c>
      <c r="I20" s="211">
        <v>14865</v>
      </c>
      <c r="J20" s="211">
        <v>27330</v>
      </c>
      <c r="K20" s="211">
        <v>863</v>
      </c>
      <c r="L20" s="211">
        <v>17847</v>
      </c>
      <c r="M20" s="211">
        <v>14376</v>
      </c>
      <c r="N20" s="211">
        <v>13978</v>
      </c>
      <c r="O20" s="211">
        <v>829</v>
      </c>
      <c r="P20" s="211">
        <v>833</v>
      </c>
      <c r="Q20" s="211">
        <v>807</v>
      </c>
      <c r="R20" s="211">
        <v>826</v>
      </c>
      <c r="S20" s="211">
        <v>837</v>
      </c>
      <c r="T20" s="211">
        <v>859</v>
      </c>
      <c r="U20" s="211">
        <v>825</v>
      </c>
      <c r="V20" s="211">
        <v>2801</v>
      </c>
      <c r="W20" s="211">
        <v>5123</v>
      </c>
      <c r="X20" s="211">
        <v>2751</v>
      </c>
      <c r="Y20" s="211">
        <v>830</v>
      </c>
      <c r="Z20" s="211">
        <v>813</v>
      </c>
      <c r="AA20" s="211">
        <v>815</v>
      </c>
      <c r="AB20" s="211">
        <v>818</v>
      </c>
      <c r="AC20" s="211">
        <v>824</v>
      </c>
      <c r="AD20" s="211">
        <v>838</v>
      </c>
      <c r="AE20" s="211">
        <v>832</v>
      </c>
      <c r="AF20" s="211">
        <v>827</v>
      </c>
      <c r="AG20" s="211">
        <v>838</v>
      </c>
      <c r="AH20" s="211">
        <v>835</v>
      </c>
      <c r="AI20" s="211">
        <v>825</v>
      </c>
      <c r="AJ20" s="211">
        <v>828</v>
      </c>
      <c r="AK20" s="211">
        <v>824</v>
      </c>
      <c r="AL20" s="211">
        <v>837</v>
      </c>
      <c r="AM20" s="211">
        <v>2498</v>
      </c>
      <c r="AN20" s="211">
        <v>4646</v>
      </c>
      <c r="AO20" s="211">
        <v>2148</v>
      </c>
      <c r="AP20" s="211">
        <v>828</v>
      </c>
      <c r="AQ20" s="211">
        <v>835</v>
      </c>
      <c r="AR20" s="211">
        <v>841</v>
      </c>
      <c r="AS20" s="211">
        <v>823</v>
      </c>
      <c r="AT20" s="211">
        <v>814</v>
      </c>
      <c r="AU20" s="211">
        <v>825</v>
      </c>
      <c r="AV20" s="211">
        <v>834</v>
      </c>
      <c r="AW20" s="211">
        <v>12808</v>
      </c>
      <c r="AX20" s="211">
        <v>13423</v>
      </c>
      <c r="AY20" s="211">
        <v>16104</v>
      </c>
      <c r="AZ20" s="211">
        <v>834</v>
      </c>
      <c r="BA20" s="211">
        <v>26899</v>
      </c>
      <c r="BB20" s="211">
        <v>16775</v>
      </c>
      <c r="BC20" s="211">
        <v>1187</v>
      </c>
      <c r="BD20" s="211">
        <v>851</v>
      </c>
      <c r="BE20" s="211">
        <v>840</v>
      </c>
      <c r="BF20" s="211">
        <v>1153</v>
      </c>
      <c r="BG20" s="211">
        <v>13865</v>
      </c>
      <c r="BH20" s="211">
        <v>26669</v>
      </c>
      <c r="BI20" s="211">
        <v>845</v>
      </c>
    </row>
    <row r="21" spans="1:61" x14ac:dyDescent="0.15">
      <c r="A21" s="53">
        <v>16</v>
      </c>
      <c r="B21" s="211">
        <v>843</v>
      </c>
      <c r="C21" s="211">
        <v>27360</v>
      </c>
      <c r="D21" s="211">
        <v>10343</v>
      </c>
      <c r="E21" s="211">
        <v>963</v>
      </c>
      <c r="F21" s="211">
        <v>831</v>
      </c>
      <c r="G21" s="211">
        <v>841</v>
      </c>
      <c r="H21" s="211">
        <v>934</v>
      </c>
      <c r="I21" s="211">
        <v>9116</v>
      </c>
      <c r="J21" s="211">
        <v>27321</v>
      </c>
      <c r="K21" s="211">
        <v>860</v>
      </c>
      <c r="L21" s="211">
        <v>15252</v>
      </c>
      <c r="M21" s="211">
        <v>13070</v>
      </c>
      <c r="N21" s="211">
        <v>11637</v>
      </c>
      <c r="O21" s="211">
        <v>824</v>
      </c>
      <c r="P21" s="211">
        <v>830</v>
      </c>
      <c r="Q21" s="211">
        <v>809</v>
      </c>
      <c r="R21" s="211">
        <v>823</v>
      </c>
      <c r="S21" s="211">
        <v>827</v>
      </c>
      <c r="T21" s="211">
        <v>859</v>
      </c>
      <c r="U21" s="211">
        <v>827</v>
      </c>
      <c r="V21" s="211">
        <v>1750</v>
      </c>
      <c r="W21" s="211">
        <v>4088</v>
      </c>
      <c r="X21" s="211">
        <v>1915</v>
      </c>
      <c r="Y21" s="211">
        <v>831</v>
      </c>
      <c r="Z21" s="211">
        <v>814</v>
      </c>
      <c r="AA21" s="211">
        <v>813</v>
      </c>
      <c r="AB21" s="211">
        <v>815</v>
      </c>
      <c r="AC21" s="211">
        <v>821</v>
      </c>
      <c r="AD21" s="211">
        <v>838</v>
      </c>
      <c r="AE21" s="211">
        <v>830</v>
      </c>
      <c r="AF21" s="211">
        <v>827</v>
      </c>
      <c r="AG21" s="211">
        <v>837</v>
      </c>
      <c r="AH21" s="211">
        <v>830</v>
      </c>
      <c r="AI21" s="211">
        <v>829</v>
      </c>
      <c r="AJ21" s="211">
        <v>824</v>
      </c>
      <c r="AK21" s="211">
        <v>823</v>
      </c>
      <c r="AL21" s="211">
        <v>830</v>
      </c>
      <c r="AM21" s="211">
        <v>1740</v>
      </c>
      <c r="AN21" s="211">
        <v>3680</v>
      </c>
      <c r="AO21" s="211">
        <v>1399</v>
      </c>
      <c r="AP21" s="211">
        <v>820</v>
      </c>
      <c r="AQ21" s="211">
        <v>835</v>
      </c>
      <c r="AR21" s="211">
        <v>836</v>
      </c>
      <c r="AS21" s="211">
        <v>821</v>
      </c>
      <c r="AT21" s="211">
        <v>813</v>
      </c>
      <c r="AU21" s="211">
        <v>823</v>
      </c>
      <c r="AV21" s="211">
        <v>824</v>
      </c>
      <c r="AW21" s="211">
        <v>10477</v>
      </c>
      <c r="AX21" s="211">
        <v>12076</v>
      </c>
      <c r="AY21" s="211">
        <v>13470</v>
      </c>
      <c r="AZ21" s="211">
        <v>834</v>
      </c>
      <c r="BA21" s="211">
        <v>26859</v>
      </c>
      <c r="BB21" s="211">
        <v>11098</v>
      </c>
      <c r="BC21" s="211">
        <v>942</v>
      </c>
      <c r="BD21" s="211">
        <v>839</v>
      </c>
      <c r="BE21" s="211">
        <v>828</v>
      </c>
      <c r="BF21" s="211">
        <v>934</v>
      </c>
      <c r="BG21" s="211">
        <v>8503</v>
      </c>
      <c r="BH21" s="211">
        <v>26590</v>
      </c>
      <c r="BI21" s="211">
        <v>843</v>
      </c>
    </row>
    <row r="22" spans="1:61" x14ac:dyDescent="0.15">
      <c r="A22" s="53">
        <v>17</v>
      </c>
      <c r="B22" s="211">
        <v>839</v>
      </c>
      <c r="C22" s="211">
        <v>27327</v>
      </c>
      <c r="D22" s="211">
        <v>5888</v>
      </c>
      <c r="E22" s="211">
        <v>861</v>
      </c>
      <c r="F22" s="211">
        <v>825</v>
      </c>
      <c r="G22" s="211">
        <v>833</v>
      </c>
      <c r="H22" s="211">
        <v>859</v>
      </c>
      <c r="I22" s="211">
        <v>5055</v>
      </c>
      <c r="J22" s="211">
        <v>27232</v>
      </c>
      <c r="K22" s="211">
        <v>858</v>
      </c>
      <c r="L22" s="211">
        <v>12596</v>
      </c>
      <c r="M22" s="211">
        <v>11730</v>
      </c>
      <c r="N22" s="211">
        <v>9420</v>
      </c>
      <c r="O22" s="211">
        <v>820</v>
      </c>
      <c r="P22" s="211">
        <v>825</v>
      </c>
      <c r="Q22" s="211">
        <v>801</v>
      </c>
      <c r="R22" s="211">
        <v>817</v>
      </c>
      <c r="S22" s="211">
        <v>825</v>
      </c>
      <c r="T22" s="211">
        <v>856</v>
      </c>
      <c r="U22" s="211">
        <v>824</v>
      </c>
      <c r="V22" s="211">
        <v>1203</v>
      </c>
      <c r="W22" s="211">
        <v>3248</v>
      </c>
      <c r="X22" s="211">
        <v>1397</v>
      </c>
      <c r="Y22" s="211">
        <v>828</v>
      </c>
      <c r="Z22" s="211">
        <v>815</v>
      </c>
      <c r="AA22" s="211">
        <v>809</v>
      </c>
      <c r="AB22" s="211">
        <v>813</v>
      </c>
      <c r="AC22" s="211">
        <v>826</v>
      </c>
      <c r="AD22" s="211">
        <v>835</v>
      </c>
      <c r="AE22" s="211">
        <v>833</v>
      </c>
      <c r="AF22" s="211">
        <v>824</v>
      </c>
      <c r="AG22" s="211">
        <v>834</v>
      </c>
      <c r="AH22" s="211">
        <v>831</v>
      </c>
      <c r="AI22" s="211">
        <v>828</v>
      </c>
      <c r="AJ22" s="211">
        <v>821</v>
      </c>
      <c r="AK22" s="211">
        <v>819</v>
      </c>
      <c r="AL22" s="211">
        <v>828</v>
      </c>
      <c r="AM22" s="211">
        <v>1303</v>
      </c>
      <c r="AN22" s="211">
        <v>2927</v>
      </c>
      <c r="AO22" s="211">
        <v>1055</v>
      </c>
      <c r="AP22" s="211">
        <v>820</v>
      </c>
      <c r="AQ22" s="211">
        <v>834</v>
      </c>
      <c r="AR22" s="211">
        <v>831</v>
      </c>
      <c r="AS22" s="211">
        <v>815</v>
      </c>
      <c r="AT22" s="211">
        <v>812</v>
      </c>
      <c r="AU22" s="211">
        <v>818</v>
      </c>
      <c r="AV22" s="211">
        <v>823</v>
      </c>
      <c r="AW22" s="211">
        <v>8380</v>
      </c>
      <c r="AX22" s="211">
        <v>10763</v>
      </c>
      <c r="AY22" s="211">
        <v>10732</v>
      </c>
      <c r="AZ22" s="211">
        <v>833</v>
      </c>
      <c r="BA22" s="211">
        <v>26800</v>
      </c>
      <c r="BB22" s="211">
        <v>6677</v>
      </c>
      <c r="BC22" s="211">
        <v>863</v>
      </c>
      <c r="BD22" s="211">
        <v>830</v>
      </c>
      <c r="BE22" s="211">
        <v>819</v>
      </c>
      <c r="BF22" s="211">
        <v>861</v>
      </c>
      <c r="BG22" s="211">
        <v>4718</v>
      </c>
      <c r="BH22" s="211">
        <v>26628</v>
      </c>
      <c r="BI22" s="211">
        <v>841</v>
      </c>
    </row>
    <row r="23" spans="1:61" x14ac:dyDescent="0.15">
      <c r="A23" s="53">
        <v>18</v>
      </c>
      <c r="B23" s="211">
        <v>836</v>
      </c>
      <c r="C23" s="211">
        <v>27364</v>
      </c>
      <c r="D23" s="211">
        <v>3129</v>
      </c>
      <c r="E23" s="211">
        <v>828</v>
      </c>
      <c r="F23" s="211">
        <v>819</v>
      </c>
      <c r="G23" s="211">
        <v>830</v>
      </c>
      <c r="H23" s="211">
        <v>834</v>
      </c>
      <c r="I23" s="211">
        <v>2644</v>
      </c>
      <c r="J23" s="211">
        <v>27258</v>
      </c>
      <c r="K23" s="211">
        <v>852</v>
      </c>
      <c r="L23" s="211">
        <v>9903</v>
      </c>
      <c r="M23" s="211">
        <v>10477</v>
      </c>
      <c r="N23" s="211">
        <v>7456</v>
      </c>
      <c r="O23" s="211">
        <v>817</v>
      </c>
      <c r="P23" s="211">
        <v>827</v>
      </c>
      <c r="Q23" s="211">
        <v>808</v>
      </c>
      <c r="R23" s="211">
        <v>816</v>
      </c>
      <c r="S23" s="211">
        <v>819</v>
      </c>
      <c r="T23" s="211">
        <v>853</v>
      </c>
      <c r="U23" s="211">
        <v>820</v>
      </c>
      <c r="V23" s="211">
        <v>970</v>
      </c>
      <c r="W23" s="211">
        <v>2601</v>
      </c>
      <c r="X23" s="211">
        <v>1107</v>
      </c>
      <c r="Y23" s="211">
        <v>830</v>
      </c>
      <c r="Z23" s="211">
        <v>810</v>
      </c>
      <c r="AA23" s="211">
        <v>805</v>
      </c>
      <c r="AB23" s="211">
        <v>814</v>
      </c>
      <c r="AC23" s="211">
        <v>821</v>
      </c>
      <c r="AD23" s="211">
        <v>826</v>
      </c>
      <c r="AE23" s="211">
        <v>826</v>
      </c>
      <c r="AF23" s="211">
        <v>821</v>
      </c>
      <c r="AG23" s="211">
        <v>835</v>
      </c>
      <c r="AH23" s="211">
        <v>829</v>
      </c>
      <c r="AI23" s="211">
        <v>822</v>
      </c>
      <c r="AJ23" s="211">
        <v>819</v>
      </c>
      <c r="AK23" s="211">
        <v>817</v>
      </c>
      <c r="AL23" s="211">
        <v>831</v>
      </c>
      <c r="AM23" s="211">
        <v>1064</v>
      </c>
      <c r="AN23" s="211">
        <v>2334</v>
      </c>
      <c r="AO23" s="211">
        <v>913</v>
      </c>
      <c r="AP23" s="211">
        <v>820</v>
      </c>
      <c r="AQ23" s="211">
        <v>827</v>
      </c>
      <c r="AR23" s="211">
        <v>829</v>
      </c>
      <c r="AS23" s="211">
        <v>814</v>
      </c>
      <c r="AT23" s="211">
        <v>808</v>
      </c>
      <c r="AU23" s="211">
        <v>822</v>
      </c>
      <c r="AV23" s="211">
        <v>820</v>
      </c>
      <c r="AW23" s="211">
        <v>6511</v>
      </c>
      <c r="AX23" s="211">
        <v>9542</v>
      </c>
      <c r="AY23" s="211">
        <v>8099</v>
      </c>
      <c r="AZ23" s="211">
        <v>829</v>
      </c>
      <c r="BA23" s="211">
        <v>26805</v>
      </c>
      <c r="BB23" s="211">
        <v>3675</v>
      </c>
      <c r="BC23" s="211">
        <v>838</v>
      </c>
      <c r="BD23" s="211">
        <v>821</v>
      </c>
      <c r="BE23" s="211">
        <v>820</v>
      </c>
      <c r="BF23" s="211">
        <v>835</v>
      </c>
      <c r="BG23" s="211">
        <v>2517</v>
      </c>
      <c r="BH23" s="211">
        <v>26584</v>
      </c>
      <c r="BI23" s="211">
        <v>839</v>
      </c>
    </row>
    <row r="24" spans="1:61" x14ac:dyDescent="0.15">
      <c r="A24" s="53">
        <v>19</v>
      </c>
      <c r="B24" s="211">
        <v>835</v>
      </c>
      <c r="C24" s="211">
        <v>27315</v>
      </c>
      <c r="D24" s="211">
        <v>1710</v>
      </c>
      <c r="E24" s="211">
        <v>815</v>
      </c>
      <c r="F24" s="211">
        <v>820</v>
      </c>
      <c r="G24" s="211">
        <v>827</v>
      </c>
      <c r="H24" s="211">
        <v>825</v>
      </c>
      <c r="I24" s="211">
        <v>1498</v>
      </c>
      <c r="J24" s="211">
        <v>27168</v>
      </c>
      <c r="K24" s="211">
        <v>857</v>
      </c>
      <c r="L24" s="211">
        <v>7357</v>
      </c>
      <c r="M24" s="211">
        <v>9295</v>
      </c>
      <c r="N24" s="211">
        <v>5782</v>
      </c>
      <c r="O24" s="211">
        <v>816</v>
      </c>
      <c r="P24" s="211">
        <v>828</v>
      </c>
      <c r="Q24" s="211">
        <v>799</v>
      </c>
      <c r="R24" s="211">
        <v>815</v>
      </c>
      <c r="S24" s="211">
        <v>822</v>
      </c>
      <c r="T24" s="211">
        <v>848</v>
      </c>
      <c r="U24" s="211">
        <v>822</v>
      </c>
      <c r="V24" s="211">
        <v>876</v>
      </c>
      <c r="W24" s="211">
        <v>2109</v>
      </c>
      <c r="X24" s="211">
        <v>957</v>
      </c>
      <c r="Y24" s="211">
        <v>822</v>
      </c>
      <c r="Z24" s="211">
        <v>807</v>
      </c>
      <c r="AA24" s="211">
        <v>813</v>
      </c>
      <c r="AB24" s="211">
        <v>807</v>
      </c>
      <c r="AC24" s="211">
        <v>821</v>
      </c>
      <c r="AD24" s="211">
        <v>826</v>
      </c>
      <c r="AE24" s="211">
        <v>820</v>
      </c>
      <c r="AF24" s="211">
        <v>817</v>
      </c>
      <c r="AG24" s="211">
        <v>831</v>
      </c>
      <c r="AH24" s="211">
        <v>821</v>
      </c>
      <c r="AI24" s="211">
        <v>824</v>
      </c>
      <c r="AJ24" s="211">
        <v>815</v>
      </c>
      <c r="AK24" s="211">
        <v>816</v>
      </c>
      <c r="AL24" s="211">
        <v>831</v>
      </c>
      <c r="AM24" s="211">
        <v>935</v>
      </c>
      <c r="AN24" s="211">
        <v>1893</v>
      </c>
      <c r="AO24" s="211">
        <v>858</v>
      </c>
      <c r="AP24" s="211">
        <v>819</v>
      </c>
      <c r="AQ24" s="211">
        <v>828</v>
      </c>
      <c r="AR24" s="211">
        <v>819</v>
      </c>
      <c r="AS24" s="211">
        <v>810</v>
      </c>
      <c r="AT24" s="211">
        <v>810</v>
      </c>
      <c r="AU24" s="211">
        <v>820</v>
      </c>
      <c r="AV24" s="211">
        <v>818</v>
      </c>
      <c r="AW24" s="211">
        <v>5012</v>
      </c>
      <c r="AX24" s="211">
        <v>8424</v>
      </c>
      <c r="AY24" s="211">
        <v>5750</v>
      </c>
      <c r="AZ24" s="211">
        <v>825</v>
      </c>
      <c r="BA24" s="211">
        <v>26689</v>
      </c>
      <c r="BB24" s="211">
        <v>2016</v>
      </c>
      <c r="BC24" s="211">
        <v>827</v>
      </c>
      <c r="BD24" s="211">
        <v>824</v>
      </c>
      <c r="BE24" s="211">
        <v>818</v>
      </c>
      <c r="BF24" s="211">
        <v>825</v>
      </c>
      <c r="BG24" s="211">
        <v>1453</v>
      </c>
      <c r="BH24" s="211">
        <v>26471</v>
      </c>
      <c r="BI24" s="211">
        <v>836</v>
      </c>
    </row>
    <row r="25" spans="1:61" x14ac:dyDescent="0.15">
      <c r="A25" s="53">
        <v>20</v>
      </c>
      <c r="B25" s="211">
        <v>836</v>
      </c>
      <c r="C25" s="211">
        <v>27111</v>
      </c>
      <c r="D25" s="211">
        <v>1122</v>
      </c>
      <c r="E25" s="211">
        <v>812</v>
      </c>
      <c r="F25" s="211">
        <v>821</v>
      </c>
      <c r="G25" s="211">
        <v>823</v>
      </c>
      <c r="H25" s="211">
        <v>817</v>
      </c>
      <c r="I25" s="211">
        <v>1048</v>
      </c>
      <c r="J25" s="211">
        <v>26934</v>
      </c>
      <c r="K25" s="211">
        <v>850</v>
      </c>
      <c r="L25" s="211">
        <v>5182</v>
      </c>
      <c r="M25" s="211">
        <v>8194</v>
      </c>
      <c r="N25" s="211">
        <v>4412</v>
      </c>
      <c r="O25" s="211">
        <v>816</v>
      </c>
      <c r="P25" s="211">
        <v>827</v>
      </c>
      <c r="Q25" s="211">
        <v>801</v>
      </c>
      <c r="R25" s="211">
        <v>815</v>
      </c>
      <c r="S25" s="211">
        <v>820</v>
      </c>
      <c r="T25" s="211">
        <v>850</v>
      </c>
      <c r="U25" s="211">
        <v>820</v>
      </c>
      <c r="V25" s="211">
        <v>845</v>
      </c>
      <c r="W25" s="211">
        <v>1726</v>
      </c>
      <c r="X25" s="211">
        <v>881</v>
      </c>
      <c r="Y25" s="211">
        <v>823</v>
      </c>
      <c r="Z25" s="211">
        <v>801</v>
      </c>
      <c r="AA25" s="211">
        <v>803</v>
      </c>
      <c r="AB25" s="211">
        <v>809</v>
      </c>
      <c r="AC25" s="211">
        <v>817</v>
      </c>
      <c r="AD25" s="211">
        <v>829</v>
      </c>
      <c r="AE25" s="211">
        <v>828</v>
      </c>
      <c r="AF25" s="211">
        <v>818</v>
      </c>
      <c r="AG25" s="211">
        <v>830</v>
      </c>
      <c r="AH25" s="211">
        <v>824</v>
      </c>
      <c r="AI25" s="211">
        <v>820</v>
      </c>
      <c r="AJ25" s="211">
        <v>822</v>
      </c>
      <c r="AK25" s="211">
        <v>817</v>
      </c>
      <c r="AL25" s="211">
        <v>821</v>
      </c>
      <c r="AM25" s="211">
        <v>876</v>
      </c>
      <c r="AN25" s="211">
        <v>1569</v>
      </c>
      <c r="AO25" s="211">
        <v>847</v>
      </c>
      <c r="AP25" s="211">
        <v>817</v>
      </c>
      <c r="AQ25" s="211">
        <v>822</v>
      </c>
      <c r="AR25" s="211">
        <v>828</v>
      </c>
      <c r="AS25" s="211">
        <v>815</v>
      </c>
      <c r="AT25" s="211">
        <v>801</v>
      </c>
      <c r="AU25" s="211">
        <v>814</v>
      </c>
      <c r="AV25" s="211">
        <v>811</v>
      </c>
      <c r="AW25" s="211">
        <v>3783</v>
      </c>
      <c r="AX25" s="211">
        <v>7411</v>
      </c>
      <c r="AY25" s="211">
        <v>3841</v>
      </c>
      <c r="AZ25" s="211">
        <v>832</v>
      </c>
      <c r="BA25" s="211">
        <v>26580</v>
      </c>
      <c r="BB25" s="211">
        <v>1252</v>
      </c>
      <c r="BC25" s="211">
        <v>820</v>
      </c>
      <c r="BD25" s="211">
        <v>830</v>
      </c>
      <c r="BE25" s="211">
        <v>819</v>
      </c>
      <c r="BF25" s="211">
        <v>823</v>
      </c>
      <c r="BG25" s="211">
        <v>1050</v>
      </c>
      <c r="BH25" s="211">
        <v>26308</v>
      </c>
      <c r="BI25" s="211">
        <v>831</v>
      </c>
    </row>
    <row r="26" spans="1:61" x14ac:dyDescent="0.15">
      <c r="A26" s="53">
        <v>21</v>
      </c>
      <c r="B26" s="211">
        <v>829</v>
      </c>
      <c r="C26" s="211">
        <v>26815</v>
      </c>
      <c r="D26" s="211">
        <v>913</v>
      </c>
      <c r="E26" s="211">
        <v>811</v>
      </c>
      <c r="F26" s="211">
        <v>820</v>
      </c>
      <c r="G26" s="211">
        <v>822</v>
      </c>
      <c r="H26" s="211">
        <v>816</v>
      </c>
      <c r="I26" s="211">
        <v>908</v>
      </c>
      <c r="J26" s="211">
        <v>26301</v>
      </c>
      <c r="K26" s="211">
        <v>854</v>
      </c>
      <c r="L26" s="211">
        <v>3437</v>
      </c>
      <c r="M26" s="211">
        <v>7230</v>
      </c>
      <c r="N26" s="211">
        <v>3333</v>
      </c>
      <c r="O26" s="211">
        <v>819</v>
      </c>
      <c r="P26" s="211">
        <v>825</v>
      </c>
      <c r="Q26" s="211">
        <v>802</v>
      </c>
      <c r="R26" s="211">
        <v>815</v>
      </c>
      <c r="S26" s="211">
        <v>817</v>
      </c>
      <c r="T26" s="211">
        <v>854</v>
      </c>
      <c r="U26" s="211">
        <v>819</v>
      </c>
      <c r="V26" s="211">
        <v>831</v>
      </c>
      <c r="W26" s="211">
        <v>1451</v>
      </c>
      <c r="X26" s="211">
        <v>849</v>
      </c>
      <c r="Y26" s="211">
        <v>823</v>
      </c>
      <c r="Z26" s="211">
        <v>806</v>
      </c>
      <c r="AA26" s="211">
        <v>802</v>
      </c>
      <c r="AB26" s="211">
        <v>808</v>
      </c>
      <c r="AC26" s="211">
        <v>817</v>
      </c>
      <c r="AD26" s="211">
        <v>829</v>
      </c>
      <c r="AE26" s="211">
        <v>826</v>
      </c>
      <c r="AF26" s="211">
        <v>814</v>
      </c>
      <c r="AG26" s="211">
        <v>825</v>
      </c>
      <c r="AH26" s="211">
        <v>822</v>
      </c>
      <c r="AI26" s="211">
        <v>819</v>
      </c>
      <c r="AJ26" s="211">
        <v>819</v>
      </c>
      <c r="AK26" s="211">
        <v>817</v>
      </c>
      <c r="AL26" s="211">
        <v>825</v>
      </c>
      <c r="AM26" s="211">
        <v>850</v>
      </c>
      <c r="AN26" s="211">
        <v>1337</v>
      </c>
      <c r="AO26" s="211">
        <v>836</v>
      </c>
      <c r="AP26" s="211">
        <v>820</v>
      </c>
      <c r="AQ26" s="211">
        <v>821</v>
      </c>
      <c r="AR26" s="211">
        <v>821</v>
      </c>
      <c r="AS26" s="211">
        <v>813</v>
      </c>
      <c r="AT26" s="211">
        <v>804</v>
      </c>
      <c r="AU26" s="211">
        <v>817</v>
      </c>
      <c r="AV26" s="211">
        <v>810</v>
      </c>
      <c r="AW26" s="211">
        <v>2843</v>
      </c>
      <c r="AX26" s="211">
        <v>6480</v>
      </c>
      <c r="AY26" s="211">
        <v>2484</v>
      </c>
      <c r="AZ26" s="211">
        <v>827</v>
      </c>
      <c r="BA26" s="211">
        <v>26160</v>
      </c>
      <c r="BB26" s="211">
        <v>964</v>
      </c>
      <c r="BC26" s="211">
        <v>822</v>
      </c>
      <c r="BD26" s="211">
        <v>826</v>
      </c>
      <c r="BE26" s="211">
        <v>815</v>
      </c>
      <c r="BF26" s="211">
        <v>819</v>
      </c>
      <c r="BG26" s="211">
        <v>909</v>
      </c>
      <c r="BH26" s="211">
        <v>25684</v>
      </c>
      <c r="BI26" s="211">
        <v>830</v>
      </c>
    </row>
    <row r="27" spans="1:61" x14ac:dyDescent="0.15">
      <c r="A27" s="53">
        <v>22</v>
      </c>
      <c r="B27" s="211">
        <v>831</v>
      </c>
      <c r="C27" s="211">
        <v>25439</v>
      </c>
      <c r="D27" s="211">
        <v>852</v>
      </c>
      <c r="E27" s="211">
        <v>807</v>
      </c>
      <c r="F27" s="211">
        <v>817</v>
      </c>
      <c r="G27" s="211">
        <v>824</v>
      </c>
      <c r="H27" s="211">
        <v>816</v>
      </c>
      <c r="I27" s="211">
        <v>861</v>
      </c>
      <c r="J27" s="211">
        <v>22473</v>
      </c>
      <c r="K27" s="211">
        <v>847</v>
      </c>
      <c r="L27" s="211">
        <v>2223</v>
      </c>
      <c r="M27" s="211">
        <v>6333</v>
      </c>
      <c r="N27" s="211">
        <v>2530</v>
      </c>
      <c r="O27" s="211">
        <v>814</v>
      </c>
      <c r="P27" s="211">
        <v>821</v>
      </c>
      <c r="Q27" s="211">
        <v>803</v>
      </c>
      <c r="R27" s="211">
        <v>812</v>
      </c>
      <c r="S27" s="211">
        <v>814</v>
      </c>
      <c r="T27" s="211">
        <v>852</v>
      </c>
      <c r="U27" s="211">
        <v>816</v>
      </c>
      <c r="V27" s="211">
        <v>825</v>
      </c>
      <c r="W27" s="211">
        <v>1247</v>
      </c>
      <c r="X27" s="211">
        <v>831</v>
      </c>
      <c r="Y27" s="211">
        <v>818</v>
      </c>
      <c r="Z27" s="211">
        <v>802</v>
      </c>
      <c r="AA27" s="211">
        <v>803</v>
      </c>
      <c r="AB27" s="211">
        <v>811</v>
      </c>
      <c r="AC27" s="211">
        <v>821</v>
      </c>
      <c r="AD27" s="211">
        <v>825</v>
      </c>
      <c r="AE27" s="211">
        <v>825</v>
      </c>
      <c r="AF27" s="211">
        <v>816</v>
      </c>
      <c r="AG27" s="211">
        <v>825</v>
      </c>
      <c r="AH27" s="211">
        <v>824</v>
      </c>
      <c r="AI27" s="211">
        <v>823</v>
      </c>
      <c r="AJ27" s="211">
        <v>814</v>
      </c>
      <c r="AK27" s="211">
        <v>813</v>
      </c>
      <c r="AL27" s="211">
        <v>819</v>
      </c>
      <c r="AM27" s="211">
        <v>834</v>
      </c>
      <c r="AN27" s="211">
        <v>1166</v>
      </c>
      <c r="AO27" s="211">
        <v>834</v>
      </c>
      <c r="AP27" s="211">
        <v>809</v>
      </c>
      <c r="AQ27" s="211">
        <v>822</v>
      </c>
      <c r="AR27" s="211">
        <v>822</v>
      </c>
      <c r="AS27" s="211">
        <v>810</v>
      </c>
      <c r="AT27" s="211">
        <v>803</v>
      </c>
      <c r="AU27" s="211">
        <v>815</v>
      </c>
      <c r="AV27" s="211">
        <v>806</v>
      </c>
      <c r="AW27" s="211">
        <v>2155</v>
      </c>
      <c r="AX27" s="211">
        <v>5628</v>
      </c>
      <c r="AY27" s="211">
        <v>1633</v>
      </c>
      <c r="AZ27" s="211">
        <v>825</v>
      </c>
      <c r="BA27" s="211">
        <v>24249</v>
      </c>
      <c r="BB27" s="211">
        <v>871</v>
      </c>
      <c r="BC27" s="211">
        <v>825</v>
      </c>
      <c r="BD27" s="211">
        <v>820</v>
      </c>
      <c r="BE27" s="211">
        <v>809</v>
      </c>
      <c r="BF27" s="211">
        <v>817</v>
      </c>
      <c r="BG27" s="211">
        <v>863</v>
      </c>
      <c r="BH27" s="211">
        <v>22364</v>
      </c>
      <c r="BI27" s="211">
        <v>832</v>
      </c>
    </row>
    <row r="28" spans="1:61" x14ac:dyDescent="0.15">
      <c r="A28" s="53">
        <v>23</v>
      </c>
      <c r="B28" s="211">
        <v>823</v>
      </c>
      <c r="C28" s="211">
        <v>19679</v>
      </c>
      <c r="D28" s="211">
        <v>828</v>
      </c>
      <c r="E28" s="211">
        <v>803</v>
      </c>
      <c r="F28" s="211">
        <v>815</v>
      </c>
      <c r="G28" s="211">
        <v>821</v>
      </c>
      <c r="H28" s="211">
        <v>815</v>
      </c>
      <c r="I28" s="211">
        <v>844</v>
      </c>
      <c r="J28" s="211">
        <v>15575</v>
      </c>
      <c r="K28" s="211">
        <v>843</v>
      </c>
      <c r="L28" s="211">
        <v>1487</v>
      </c>
      <c r="M28" s="211">
        <v>5527</v>
      </c>
      <c r="N28" s="211">
        <v>1935</v>
      </c>
      <c r="O28" s="211">
        <v>808</v>
      </c>
      <c r="P28" s="211">
        <v>825</v>
      </c>
      <c r="Q28" s="211">
        <v>798</v>
      </c>
      <c r="R28" s="211">
        <v>815</v>
      </c>
      <c r="S28" s="211">
        <v>813</v>
      </c>
      <c r="T28" s="211">
        <v>840</v>
      </c>
      <c r="U28" s="211">
        <v>815</v>
      </c>
      <c r="V28" s="211">
        <v>824</v>
      </c>
      <c r="W28" s="211">
        <v>1102</v>
      </c>
      <c r="X28" s="211">
        <v>817</v>
      </c>
      <c r="Y28" s="211">
        <v>814</v>
      </c>
      <c r="Z28" s="211">
        <v>802</v>
      </c>
      <c r="AA28" s="211">
        <v>798</v>
      </c>
      <c r="AB28" s="211">
        <v>808</v>
      </c>
      <c r="AC28" s="211">
        <v>811</v>
      </c>
      <c r="AD28" s="211">
        <v>824</v>
      </c>
      <c r="AE28" s="211">
        <v>816</v>
      </c>
      <c r="AF28" s="211">
        <v>812</v>
      </c>
      <c r="AG28" s="211">
        <v>827</v>
      </c>
      <c r="AH28" s="211">
        <v>816</v>
      </c>
      <c r="AI28" s="211">
        <v>817</v>
      </c>
      <c r="AJ28" s="211">
        <v>815</v>
      </c>
      <c r="AK28" s="211">
        <v>811</v>
      </c>
      <c r="AL28" s="211">
        <v>821</v>
      </c>
      <c r="AM28" s="211">
        <v>830</v>
      </c>
      <c r="AN28" s="211">
        <v>1046</v>
      </c>
      <c r="AO28" s="211">
        <v>831</v>
      </c>
      <c r="AP28" s="211">
        <v>813</v>
      </c>
      <c r="AQ28" s="211">
        <v>817</v>
      </c>
      <c r="AR28" s="211">
        <v>816</v>
      </c>
      <c r="AS28" s="211">
        <v>809</v>
      </c>
      <c r="AT28" s="211">
        <v>805</v>
      </c>
      <c r="AU28" s="211">
        <v>817</v>
      </c>
      <c r="AV28" s="211">
        <v>807</v>
      </c>
      <c r="AW28" s="211">
        <v>1670</v>
      </c>
      <c r="AX28" s="211">
        <v>4887</v>
      </c>
      <c r="AY28" s="211">
        <v>1173</v>
      </c>
      <c r="AZ28" s="211">
        <v>820</v>
      </c>
      <c r="BA28" s="211">
        <v>18249</v>
      </c>
      <c r="BB28" s="211">
        <v>837</v>
      </c>
      <c r="BC28" s="211">
        <v>822</v>
      </c>
      <c r="BD28" s="211">
        <v>817</v>
      </c>
      <c r="BE28" s="211">
        <v>811</v>
      </c>
      <c r="BF28" s="211">
        <v>818</v>
      </c>
      <c r="BG28" s="211">
        <v>848</v>
      </c>
      <c r="BH28" s="211">
        <v>15853</v>
      </c>
      <c r="BI28" s="211">
        <v>821</v>
      </c>
    </row>
    <row r="29" spans="1:61" x14ac:dyDescent="0.15">
      <c r="A29" s="53">
        <v>24</v>
      </c>
      <c r="B29" s="211">
        <v>817</v>
      </c>
      <c r="C29" s="211">
        <v>13037</v>
      </c>
      <c r="D29" s="211">
        <v>820</v>
      </c>
      <c r="E29" s="211">
        <v>805</v>
      </c>
      <c r="F29" s="211">
        <v>816</v>
      </c>
      <c r="G29" s="211">
        <v>821</v>
      </c>
      <c r="H29" s="211">
        <v>816</v>
      </c>
      <c r="I29" s="211">
        <v>835</v>
      </c>
      <c r="J29" s="211">
        <v>9464</v>
      </c>
      <c r="K29" s="211">
        <v>846</v>
      </c>
      <c r="L29" s="211">
        <v>1100</v>
      </c>
      <c r="M29" s="211">
        <v>4796</v>
      </c>
      <c r="N29" s="211">
        <v>1524</v>
      </c>
      <c r="O29" s="211">
        <v>801</v>
      </c>
      <c r="P29" s="211">
        <v>821</v>
      </c>
      <c r="Q29" s="211">
        <v>794</v>
      </c>
      <c r="R29" s="211">
        <v>808</v>
      </c>
      <c r="S29" s="211">
        <v>812</v>
      </c>
      <c r="T29" s="211">
        <v>837</v>
      </c>
      <c r="U29" s="211">
        <v>820</v>
      </c>
      <c r="V29" s="211">
        <v>817</v>
      </c>
      <c r="W29" s="211">
        <v>1007</v>
      </c>
      <c r="X29" s="211">
        <v>822</v>
      </c>
      <c r="Y29" s="211">
        <v>822</v>
      </c>
      <c r="Z29" s="211">
        <v>800</v>
      </c>
      <c r="AA29" s="211">
        <v>801</v>
      </c>
      <c r="AB29" s="211">
        <v>803</v>
      </c>
      <c r="AC29" s="211">
        <v>812</v>
      </c>
      <c r="AD29" s="211">
        <v>823</v>
      </c>
      <c r="AE29" s="211">
        <v>820</v>
      </c>
      <c r="AF29" s="211">
        <v>817</v>
      </c>
      <c r="AG29" s="211">
        <v>822</v>
      </c>
      <c r="AH29" s="211">
        <v>815</v>
      </c>
      <c r="AI29" s="211">
        <v>822</v>
      </c>
      <c r="AJ29" s="211">
        <v>815</v>
      </c>
      <c r="AK29" s="211">
        <v>815</v>
      </c>
      <c r="AL29" s="211">
        <v>821</v>
      </c>
      <c r="AM29" s="211">
        <v>824</v>
      </c>
      <c r="AN29" s="211">
        <v>969</v>
      </c>
      <c r="AO29" s="211">
        <v>827</v>
      </c>
      <c r="AP29" s="211">
        <v>812</v>
      </c>
      <c r="AQ29" s="211">
        <v>816</v>
      </c>
      <c r="AR29" s="211">
        <v>820</v>
      </c>
      <c r="AS29" s="211">
        <v>807</v>
      </c>
      <c r="AT29" s="211">
        <v>801</v>
      </c>
      <c r="AU29" s="211">
        <v>816</v>
      </c>
      <c r="AV29" s="211">
        <v>810</v>
      </c>
      <c r="AW29" s="211">
        <v>1347</v>
      </c>
      <c r="AX29" s="211">
        <v>4251</v>
      </c>
      <c r="AY29" s="211">
        <v>954</v>
      </c>
      <c r="AZ29" s="211">
        <v>817</v>
      </c>
      <c r="BA29" s="211">
        <v>11952</v>
      </c>
      <c r="BB29" s="211">
        <v>819</v>
      </c>
      <c r="BC29" s="211">
        <v>814</v>
      </c>
      <c r="BD29" s="211">
        <v>816</v>
      </c>
      <c r="BE29" s="211">
        <v>811</v>
      </c>
      <c r="BF29" s="211">
        <v>811</v>
      </c>
      <c r="BG29" s="211">
        <v>841</v>
      </c>
      <c r="BH29" s="211">
        <v>9908</v>
      </c>
      <c r="BI29" s="211">
        <v>819</v>
      </c>
    </row>
    <row r="30" spans="1:61" x14ac:dyDescent="0.15">
      <c r="A30" s="53">
        <v>25</v>
      </c>
      <c r="B30" s="211">
        <v>810</v>
      </c>
      <c r="C30" s="211">
        <v>7740</v>
      </c>
      <c r="D30" s="211">
        <v>808</v>
      </c>
      <c r="E30" s="211">
        <v>807</v>
      </c>
      <c r="F30" s="211">
        <v>816</v>
      </c>
      <c r="G30" s="211">
        <v>821</v>
      </c>
      <c r="H30" s="211">
        <v>809</v>
      </c>
      <c r="I30" s="211">
        <v>828</v>
      </c>
      <c r="J30" s="211">
        <v>5168</v>
      </c>
      <c r="K30" s="211">
        <v>840</v>
      </c>
      <c r="L30" s="211">
        <v>922</v>
      </c>
      <c r="M30" s="211">
        <v>4174</v>
      </c>
      <c r="N30" s="211">
        <v>1257</v>
      </c>
      <c r="O30" s="211">
        <v>804</v>
      </c>
      <c r="P30" s="211">
        <v>824</v>
      </c>
      <c r="Q30" s="211">
        <v>795</v>
      </c>
      <c r="R30" s="211">
        <v>811</v>
      </c>
      <c r="S30" s="211">
        <v>806</v>
      </c>
      <c r="T30" s="211">
        <v>835</v>
      </c>
      <c r="U30" s="211">
        <v>812</v>
      </c>
      <c r="V30" s="211">
        <v>820</v>
      </c>
      <c r="W30" s="211">
        <v>943</v>
      </c>
      <c r="X30" s="211">
        <v>816</v>
      </c>
      <c r="Y30" s="211">
        <v>819</v>
      </c>
      <c r="Z30" s="211">
        <v>805</v>
      </c>
      <c r="AA30" s="211">
        <v>804</v>
      </c>
      <c r="AB30" s="211">
        <v>804</v>
      </c>
      <c r="AC30" s="211">
        <v>815</v>
      </c>
      <c r="AD30" s="211">
        <v>821</v>
      </c>
      <c r="AE30" s="211">
        <v>819</v>
      </c>
      <c r="AF30" s="211">
        <v>816</v>
      </c>
      <c r="AG30" s="211">
        <v>816</v>
      </c>
      <c r="AH30" s="211">
        <v>819</v>
      </c>
      <c r="AI30" s="211">
        <v>814</v>
      </c>
      <c r="AJ30" s="211">
        <v>817</v>
      </c>
      <c r="AK30" s="211">
        <v>819</v>
      </c>
      <c r="AL30" s="211">
        <v>823</v>
      </c>
      <c r="AM30" s="211">
        <v>819</v>
      </c>
      <c r="AN30" s="211">
        <v>917</v>
      </c>
      <c r="AO30" s="211">
        <v>828</v>
      </c>
      <c r="AP30" s="211">
        <v>807</v>
      </c>
      <c r="AQ30" s="211">
        <v>813</v>
      </c>
      <c r="AR30" s="211">
        <v>817</v>
      </c>
      <c r="AS30" s="211">
        <v>809</v>
      </c>
      <c r="AT30" s="211">
        <v>801</v>
      </c>
      <c r="AU30" s="211">
        <v>810</v>
      </c>
      <c r="AV30" s="211">
        <v>807</v>
      </c>
      <c r="AW30" s="211">
        <v>1131</v>
      </c>
      <c r="AX30" s="211">
        <v>3683</v>
      </c>
      <c r="AY30" s="211">
        <v>867</v>
      </c>
      <c r="AZ30" s="211">
        <v>809</v>
      </c>
      <c r="BA30" s="211">
        <v>7035</v>
      </c>
      <c r="BB30" s="211">
        <v>814</v>
      </c>
      <c r="BC30" s="211">
        <v>819</v>
      </c>
      <c r="BD30" s="211">
        <v>822</v>
      </c>
      <c r="BE30" s="211">
        <v>813</v>
      </c>
      <c r="BF30" s="211">
        <v>814</v>
      </c>
      <c r="BG30" s="211">
        <v>838</v>
      </c>
      <c r="BH30" s="211">
        <v>5572</v>
      </c>
      <c r="BI30" s="211">
        <v>814</v>
      </c>
    </row>
    <row r="31" spans="1:61" x14ac:dyDescent="0.15">
      <c r="A31" s="53">
        <v>26</v>
      </c>
      <c r="B31" s="211">
        <v>808</v>
      </c>
      <c r="C31" s="211">
        <v>4174</v>
      </c>
      <c r="D31" s="211">
        <v>811</v>
      </c>
      <c r="E31" s="211">
        <v>804</v>
      </c>
      <c r="F31" s="211">
        <v>813</v>
      </c>
      <c r="G31" s="211">
        <v>817</v>
      </c>
      <c r="H31" s="211">
        <v>811</v>
      </c>
      <c r="I31" s="211">
        <v>824</v>
      </c>
      <c r="J31" s="211">
        <v>2661</v>
      </c>
      <c r="K31" s="211">
        <v>837</v>
      </c>
      <c r="L31" s="211">
        <v>855</v>
      </c>
      <c r="M31" s="211">
        <v>3634</v>
      </c>
      <c r="N31" s="211">
        <v>1077</v>
      </c>
      <c r="O31" s="211">
        <v>806</v>
      </c>
      <c r="P31" s="211">
        <v>821</v>
      </c>
      <c r="Q31" s="211">
        <v>801</v>
      </c>
      <c r="R31" s="211">
        <v>805</v>
      </c>
      <c r="S31" s="211">
        <v>807</v>
      </c>
      <c r="T31" s="211">
        <v>832</v>
      </c>
      <c r="U31" s="211">
        <v>814</v>
      </c>
      <c r="V31" s="211">
        <v>815</v>
      </c>
      <c r="W31" s="211">
        <v>900</v>
      </c>
      <c r="X31" s="211">
        <v>814</v>
      </c>
      <c r="Y31" s="211">
        <v>816</v>
      </c>
      <c r="Z31" s="211">
        <v>803</v>
      </c>
      <c r="AA31" s="211">
        <v>801</v>
      </c>
      <c r="AB31" s="211">
        <v>806</v>
      </c>
      <c r="AC31" s="211">
        <v>811</v>
      </c>
      <c r="AD31" s="211">
        <v>816</v>
      </c>
      <c r="AE31" s="211">
        <v>827</v>
      </c>
      <c r="AF31" s="211">
        <v>808</v>
      </c>
      <c r="AG31" s="211">
        <v>819</v>
      </c>
      <c r="AH31" s="211">
        <v>817</v>
      </c>
      <c r="AI31" s="211">
        <v>818</v>
      </c>
      <c r="AJ31" s="211">
        <v>814</v>
      </c>
      <c r="AK31" s="211">
        <v>817</v>
      </c>
      <c r="AL31" s="211">
        <v>815</v>
      </c>
      <c r="AM31" s="211">
        <v>822</v>
      </c>
      <c r="AN31" s="211">
        <v>886</v>
      </c>
      <c r="AO31" s="211">
        <v>825</v>
      </c>
      <c r="AP31" s="211">
        <v>807</v>
      </c>
      <c r="AQ31" s="211">
        <v>810</v>
      </c>
      <c r="AR31" s="211">
        <v>812</v>
      </c>
      <c r="AS31" s="211">
        <v>805</v>
      </c>
      <c r="AT31" s="211">
        <v>799</v>
      </c>
      <c r="AU31" s="211">
        <v>811</v>
      </c>
      <c r="AV31" s="211">
        <v>805</v>
      </c>
      <c r="AW31" s="211">
        <v>995</v>
      </c>
      <c r="AX31" s="211">
        <v>3193</v>
      </c>
      <c r="AY31" s="211">
        <v>839</v>
      </c>
      <c r="AZ31" s="211">
        <v>807</v>
      </c>
      <c r="BA31" s="211">
        <v>3789</v>
      </c>
      <c r="BB31" s="211">
        <v>810</v>
      </c>
      <c r="BC31" s="211">
        <v>818</v>
      </c>
      <c r="BD31" s="211">
        <v>815</v>
      </c>
      <c r="BE31" s="211">
        <v>812</v>
      </c>
      <c r="BF31" s="211">
        <v>811</v>
      </c>
      <c r="BG31" s="211">
        <v>829</v>
      </c>
      <c r="BH31" s="211">
        <v>2957</v>
      </c>
      <c r="BI31" s="211">
        <v>816</v>
      </c>
    </row>
    <row r="32" spans="1:61" x14ac:dyDescent="0.15">
      <c r="A32" s="53">
        <v>27</v>
      </c>
      <c r="B32" s="211">
        <v>812</v>
      </c>
      <c r="C32" s="211">
        <v>2212</v>
      </c>
      <c r="D32" s="211">
        <v>815</v>
      </c>
      <c r="E32" s="211">
        <v>800</v>
      </c>
      <c r="F32" s="211">
        <v>812</v>
      </c>
      <c r="G32" s="211">
        <v>819</v>
      </c>
      <c r="H32" s="211">
        <v>813</v>
      </c>
      <c r="I32" s="211">
        <v>826</v>
      </c>
      <c r="J32" s="211">
        <v>1480</v>
      </c>
      <c r="K32" s="211">
        <v>835</v>
      </c>
      <c r="L32" s="211">
        <v>824</v>
      </c>
      <c r="M32" s="211">
        <v>3162</v>
      </c>
      <c r="N32" s="211">
        <v>969</v>
      </c>
      <c r="O32" s="211">
        <v>806</v>
      </c>
      <c r="P32" s="211">
        <v>820</v>
      </c>
      <c r="Q32" s="211">
        <v>796</v>
      </c>
      <c r="R32" s="211">
        <v>812</v>
      </c>
      <c r="S32" s="211">
        <v>808</v>
      </c>
      <c r="T32" s="211">
        <v>830</v>
      </c>
      <c r="U32" s="211">
        <v>810</v>
      </c>
      <c r="V32" s="211">
        <v>814</v>
      </c>
      <c r="W32" s="211">
        <v>865</v>
      </c>
      <c r="X32" s="211">
        <v>810</v>
      </c>
      <c r="Y32" s="211">
        <v>816</v>
      </c>
      <c r="Z32" s="211">
        <v>802</v>
      </c>
      <c r="AA32" s="211">
        <v>804</v>
      </c>
      <c r="AB32" s="211">
        <v>805</v>
      </c>
      <c r="AC32" s="211">
        <v>814</v>
      </c>
      <c r="AD32" s="211">
        <v>813</v>
      </c>
      <c r="AE32" s="211">
        <v>818</v>
      </c>
      <c r="AF32" s="211">
        <v>808</v>
      </c>
      <c r="AG32" s="211">
        <v>820</v>
      </c>
      <c r="AH32" s="211">
        <v>819</v>
      </c>
      <c r="AI32" s="211">
        <v>816</v>
      </c>
      <c r="AJ32" s="211">
        <v>816</v>
      </c>
      <c r="AK32" s="211">
        <v>807</v>
      </c>
      <c r="AL32" s="211">
        <v>822</v>
      </c>
      <c r="AM32" s="211">
        <v>825</v>
      </c>
      <c r="AN32" s="211">
        <v>858</v>
      </c>
      <c r="AO32" s="211">
        <v>822</v>
      </c>
      <c r="AP32" s="211">
        <v>808</v>
      </c>
      <c r="AQ32" s="211">
        <v>806</v>
      </c>
      <c r="AR32" s="211">
        <v>813</v>
      </c>
      <c r="AS32" s="211">
        <v>800</v>
      </c>
      <c r="AT32" s="211">
        <v>801</v>
      </c>
      <c r="AU32" s="211">
        <v>813</v>
      </c>
      <c r="AV32" s="211">
        <v>808</v>
      </c>
      <c r="AW32" s="211">
        <v>912</v>
      </c>
      <c r="AX32" s="211">
        <v>2794</v>
      </c>
      <c r="AY32" s="211">
        <v>828</v>
      </c>
      <c r="AZ32" s="211">
        <v>802</v>
      </c>
      <c r="BA32" s="211">
        <v>2026</v>
      </c>
      <c r="BB32" s="211">
        <v>808</v>
      </c>
      <c r="BC32" s="211">
        <v>817</v>
      </c>
      <c r="BD32" s="211">
        <v>819</v>
      </c>
      <c r="BE32" s="211">
        <v>808</v>
      </c>
      <c r="BF32" s="211">
        <v>811</v>
      </c>
      <c r="BG32" s="211">
        <v>825</v>
      </c>
      <c r="BH32" s="211">
        <v>1639</v>
      </c>
      <c r="BI32" s="211">
        <v>816</v>
      </c>
    </row>
    <row r="33" spans="1:61" x14ac:dyDescent="0.15">
      <c r="A33" s="53">
        <v>28</v>
      </c>
      <c r="B33" s="211">
        <v>806</v>
      </c>
      <c r="C33" s="211">
        <v>1310</v>
      </c>
      <c r="D33" s="211">
        <v>810</v>
      </c>
      <c r="E33" s="211">
        <v>805</v>
      </c>
      <c r="F33" s="211">
        <v>813</v>
      </c>
      <c r="G33" s="211">
        <v>818</v>
      </c>
      <c r="H33" s="211">
        <v>809</v>
      </c>
      <c r="I33" s="211">
        <v>826</v>
      </c>
      <c r="J33" s="211">
        <v>1037</v>
      </c>
      <c r="K33" s="211">
        <v>839</v>
      </c>
      <c r="L33" s="211">
        <v>813</v>
      </c>
      <c r="M33" s="211">
        <v>2763</v>
      </c>
      <c r="N33" s="211">
        <v>904</v>
      </c>
      <c r="O33" s="211">
        <v>805</v>
      </c>
      <c r="P33" s="211">
        <v>822</v>
      </c>
      <c r="Q33" s="211">
        <v>799</v>
      </c>
      <c r="R33" s="211">
        <v>807</v>
      </c>
      <c r="S33" s="211">
        <v>809</v>
      </c>
      <c r="T33" s="211">
        <v>828</v>
      </c>
      <c r="U33" s="211">
        <v>808</v>
      </c>
      <c r="V33" s="211">
        <v>816</v>
      </c>
      <c r="W33" s="211">
        <v>850</v>
      </c>
      <c r="X33" s="211">
        <v>813</v>
      </c>
      <c r="Y33" s="211">
        <v>816</v>
      </c>
      <c r="Z33" s="211">
        <v>804</v>
      </c>
      <c r="AA33" s="211">
        <v>801</v>
      </c>
      <c r="AB33" s="211">
        <v>805</v>
      </c>
      <c r="AC33" s="211">
        <v>811</v>
      </c>
      <c r="AD33" s="211">
        <v>820</v>
      </c>
      <c r="AE33" s="211">
        <v>823</v>
      </c>
      <c r="AF33" s="211">
        <v>809</v>
      </c>
      <c r="AG33" s="211">
        <v>819</v>
      </c>
      <c r="AH33" s="211">
        <v>818</v>
      </c>
      <c r="AI33" s="211">
        <v>813</v>
      </c>
      <c r="AJ33" s="211">
        <v>815</v>
      </c>
      <c r="AK33" s="211">
        <v>811</v>
      </c>
      <c r="AL33" s="211">
        <v>817</v>
      </c>
      <c r="AM33" s="211">
        <v>818</v>
      </c>
      <c r="AN33" s="211">
        <v>842</v>
      </c>
      <c r="AO33" s="211">
        <v>822</v>
      </c>
      <c r="AP33" s="211">
        <v>803</v>
      </c>
      <c r="AQ33" s="211">
        <v>808</v>
      </c>
      <c r="AR33" s="211">
        <v>816</v>
      </c>
      <c r="AS33" s="211">
        <v>808</v>
      </c>
      <c r="AT33" s="211">
        <v>796</v>
      </c>
      <c r="AU33" s="211">
        <v>811</v>
      </c>
      <c r="AV33" s="211">
        <v>809</v>
      </c>
      <c r="AW33" s="211">
        <v>868</v>
      </c>
      <c r="AX33" s="211">
        <v>2431</v>
      </c>
      <c r="AY33" s="211">
        <v>816</v>
      </c>
      <c r="AZ33" s="211">
        <v>800</v>
      </c>
      <c r="BA33" s="211">
        <v>1250</v>
      </c>
      <c r="BB33" s="211">
        <v>806</v>
      </c>
      <c r="BC33" s="211">
        <v>813</v>
      </c>
      <c r="BD33" s="211">
        <v>819</v>
      </c>
      <c r="BE33" s="211">
        <v>803</v>
      </c>
      <c r="BF33" s="211">
        <v>809</v>
      </c>
      <c r="BG33" s="211">
        <v>829</v>
      </c>
      <c r="BH33" s="211">
        <v>1105</v>
      </c>
      <c r="BI33" s="211">
        <v>815</v>
      </c>
    </row>
    <row r="34" spans="1:61" x14ac:dyDescent="0.15">
      <c r="A34" s="53">
        <v>29</v>
      </c>
      <c r="B34" s="211">
        <v>805</v>
      </c>
      <c r="C34" s="211">
        <v>976</v>
      </c>
      <c r="D34" s="211">
        <v>802</v>
      </c>
      <c r="E34" s="211">
        <v>799</v>
      </c>
      <c r="F34" s="211">
        <v>812</v>
      </c>
      <c r="G34" s="211">
        <v>816</v>
      </c>
      <c r="H34" s="211">
        <v>804</v>
      </c>
      <c r="I34" s="211">
        <v>825</v>
      </c>
      <c r="J34" s="211">
        <v>888</v>
      </c>
      <c r="K34" s="211">
        <v>835</v>
      </c>
      <c r="L34" s="211">
        <v>809</v>
      </c>
      <c r="M34" s="211">
        <v>2424</v>
      </c>
      <c r="N34" s="211">
        <v>866</v>
      </c>
      <c r="O34" s="211">
        <v>800</v>
      </c>
      <c r="P34" s="211">
        <v>820</v>
      </c>
      <c r="Q34" s="211">
        <v>791</v>
      </c>
      <c r="R34" s="211">
        <v>809</v>
      </c>
      <c r="S34" s="211">
        <v>807</v>
      </c>
      <c r="T34" s="211">
        <v>836</v>
      </c>
      <c r="U34" s="211">
        <v>808</v>
      </c>
      <c r="V34" s="211">
        <v>814</v>
      </c>
      <c r="W34" s="211">
        <v>833</v>
      </c>
      <c r="X34" s="211">
        <v>813</v>
      </c>
      <c r="Y34" s="211">
        <v>811</v>
      </c>
      <c r="Z34" s="211">
        <v>800</v>
      </c>
      <c r="AA34" s="211">
        <v>799</v>
      </c>
      <c r="AB34" s="211">
        <v>801</v>
      </c>
      <c r="AC34" s="211">
        <v>813</v>
      </c>
      <c r="AD34" s="211">
        <v>822</v>
      </c>
      <c r="AE34" s="211">
        <v>821</v>
      </c>
      <c r="AF34" s="211">
        <v>807</v>
      </c>
      <c r="AG34" s="211">
        <v>817</v>
      </c>
      <c r="AH34" s="211">
        <v>814</v>
      </c>
      <c r="AI34" s="211">
        <v>812</v>
      </c>
      <c r="AJ34" s="211">
        <v>810</v>
      </c>
      <c r="AK34" s="211">
        <v>809</v>
      </c>
      <c r="AL34" s="211">
        <v>818</v>
      </c>
      <c r="AM34" s="211">
        <v>820</v>
      </c>
      <c r="AN34" s="211">
        <v>835</v>
      </c>
      <c r="AO34" s="211">
        <v>820</v>
      </c>
      <c r="AP34" s="211">
        <v>807</v>
      </c>
      <c r="AQ34" s="211">
        <v>807</v>
      </c>
      <c r="AR34" s="211">
        <v>815</v>
      </c>
      <c r="AS34" s="211">
        <v>805</v>
      </c>
      <c r="AT34" s="211">
        <v>799</v>
      </c>
      <c r="AU34" s="211">
        <v>814</v>
      </c>
      <c r="AV34" s="211">
        <v>802</v>
      </c>
      <c r="AW34" s="211">
        <v>840</v>
      </c>
      <c r="AX34" s="211">
        <v>2137</v>
      </c>
      <c r="AY34" s="211">
        <v>813</v>
      </c>
      <c r="AZ34" s="211">
        <v>804</v>
      </c>
      <c r="BA34" s="211">
        <v>953</v>
      </c>
      <c r="BB34" s="211">
        <v>803</v>
      </c>
      <c r="BC34" s="211">
        <v>817</v>
      </c>
      <c r="BD34" s="211">
        <v>814</v>
      </c>
      <c r="BE34" s="211">
        <v>810</v>
      </c>
      <c r="BF34" s="211">
        <v>808</v>
      </c>
      <c r="BG34" s="211">
        <v>822</v>
      </c>
      <c r="BH34" s="211">
        <v>915</v>
      </c>
      <c r="BI34" s="211">
        <v>812</v>
      </c>
    </row>
    <row r="35" spans="1:61" x14ac:dyDescent="0.15">
      <c r="A35" s="53">
        <v>30</v>
      </c>
      <c r="B35" s="211">
        <v>806</v>
      </c>
      <c r="C35" s="211">
        <v>864</v>
      </c>
      <c r="D35" s="211">
        <v>807</v>
      </c>
      <c r="E35" s="211">
        <v>802</v>
      </c>
      <c r="F35" s="211">
        <v>811</v>
      </c>
      <c r="G35" s="211">
        <v>818</v>
      </c>
      <c r="H35" s="211">
        <v>805</v>
      </c>
      <c r="I35" s="211">
        <v>824</v>
      </c>
      <c r="J35" s="211">
        <v>835</v>
      </c>
      <c r="K35" s="211">
        <v>835</v>
      </c>
      <c r="L35" s="211">
        <v>805</v>
      </c>
      <c r="M35" s="211">
        <v>2131</v>
      </c>
      <c r="N35" s="211">
        <v>847</v>
      </c>
      <c r="O35" s="211">
        <v>802</v>
      </c>
      <c r="P35" s="211">
        <v>821</v>
      </c>
      <c r="Q35" s="211">
        <v>794</v>
      </c>
      <c r="R35" s="211">
        <v>806</v>
      </c>
      <c r="S35" s="211">
        <v>808</v>
      </c>
      <c r="T35" s="211">
        <v>826</v>
      </c>
      <c r="U35" s="211">
        <v>810</v>
      </c>
      <c r="V35" s="211">
        <v>809</v>
      </c>
      <c r="W35" s="211">
        <v>828</v>
      </c>
      <c r="X35" s="211">
        <v>806</v>
      </c>
      <c r="Y35" s="211">
        <v>815</v>
      </c>
      <c r="Z35" s="211">
        <v>799</v>
      </c>
      <c r="AA35" s="211">
        <v>798</v>
      </c>
      <c r="AB35" s="211">
        <v>799</v>
      </c>
      <c r="AC35" s="211">
        <v>814</v>
      </c>
      <c r="AD35" s="211">
        <v>819</v>
      </c>
      <c r="AE35" s="211">
        <v>822</v>
      </c>
      <c r="AF35" s="211">
        <v>805</v>
      </c>
      <c r="AG35" s="211">
        <v>818</v>
      </c>
      <c r="AH35" s="211">
        <v>817</v>
      </c>
      <c r="AI35" s="211">
        <v>815</v>
      </c>
      <c r="AJ35" s="211">
        <v>809</v>
      </c>
      <c r="AK35" s="211">
        <v>811</v>
      </c>
      <c r="AL35" s="211">
        <v>815</v>
      </c>
      <c r="AM35" s="211">
        <v>813</v>
      </c>
      <c r="AN35" s="211">
        <v>832</v>
      </c>
      <c r="AO35" s="211">
        <v>824</v>
      </c>
      <c r="AP35" s="211">
        <v>805</v>
      </c>
      <c r="AQ35" s="211">
        <v>803</v>
      </c>
      <c r="AR35" s="211">
        <v>813</v>
      </c>
      <c r="AS35" s="211">
        <v>803</v>
      </c>
      <c r="AT35" s="211">
        <v>793</v>
      </c>
      <c r="AU35" s="211">
        <v>803</v>
      </c>
      <c r="AV35" s="211">
        <v>806</v>
      </c>
      <c r="AW35" s="211">
        <v>826</v>
      </c>
      <c r="AX35" s="211">
        <v>1892</v>
      </c>
      <c r="AY35" s="211">
        <v>812</v>
      </c>
      <c r="AZ35" s="211">
        <v>806</v>
      </c>
      <c r="BA35" s="211">
        <v>856</v>
      </c>
      <c r="BB35" s="211">
        <v>806</v>
      </c>
      <c r="BC35" s="211">
        <v>813</v>
      </c>
      <c r="BD35" s="211">
        <v>816</v>
      </c>
      <c r="BE35" s="211">
        <v>812</v>
      </c>
      <c r="BF35" s="211">
        <v>809</v>
      </c>
      <c r="BG35" s="211">
        <v>818</v>
      </c>
      <c r="BH35" s="211">
        <v>862</v>
      </c>
      <c r="BI35" s="211">
        <v>812</v>
      </c>
    </row>
    <row r="36" spans="1:61" x14ac:dyDescent="0.15">
      <c r="A36" s="53">
        <v>31</v>
      </c>
      <c r="B36" s="211">
        <v>804</v>
      </c>
      <c r="C36" s="211">
        <v>832</v>
      </c>
      <c r="D36" s="211">
        <v>805</v>
      </c>
      <c r="E36" s="211">
        <v>802</v>
      </c>
      <c r="F36" s="211">
        <v>809</v>
      </c>
      <c r="G36" s="211">
        <v>819</v>
      </c>
      <c r="H36" s="211">
        <v>807</v>
      </c>
      <c r="I36" s="211">
        <v>823</v>
      </c>
      <c r="J36" s="211">
        <v>826</v>
      </c>
      <c r="K36" s="211">
        <v>839</v>
      </c>
      <c r="L36" s="211">
        <v>803</v>
      </c>
      <c r="M36" s="211">
        <v>1890</v>
      </c>
      <c r="N36" s="211">
        <v>838</v>
      </c>
      <c r="O36" s="211">
        <v>803</v>
      </c>
      <c r="P36" s="211">
        <v>813</v>
      </c>
      <c r="Q36" s="211">
        <v>798</v>
      </c>
      <c r="R36" s="211">
        <v>807</v>
      </c>
      <c r="S36" s="211">
        <v>805</v>
      </c>
      <c r="T36" s="211">
        <v>827</v>
      </c>
      <c r="U36" s="211">
        <v>810</v>
      </c>
      <c r="V36" s="211">
        <v>812</v>
      </c>
      <c r="W36" s="211">
        <v>819</v>
      </c>
      <c r="X36" s="211">
        <v>813</v>
      </c>
      <c r="Y36" s="211">
        <v>813</v>
      </c>
      <c r="Z36" s="211">
        <v>798</v>
      </c>
      <c r="AA36" s="211">
        <v>795</v>
      </c>
      <c r="AB36" s="211">
        <v>801</v>
      </c>
      <c r="AC36" s="211">
        <v>810</v>
      </c>
      <c r="AD36" s="211">
        <v>817</v>
      </c>
      <c r="AE36" s="211">
        <v>814</v>
      </c>
      <c r="AF36" s="211">
        <v>806</v>
      </c>
      <c r="AG36" s="211">
        <v>811</v>
      </c>
      <c r="AH36" s="211">
        <v>813</v>
      </c>
      <c r="AI36" s="211">
        <v>809</v>
      </c>
      <c r="AJ36" s="211">
        <v>814</v>
      </c>
      <c r="AK36" s="211">
        <v>808</v>
      </c>
      <c r="AL36" s="211">
        <v>809</v>
      </c>
      <c r="AM36" s="211">
        <v>817</v>
      </c>
      <c r="AN36" s="211">
        <v>832</v>
      </c>
      <c r="AO36" s="211">
        <v>823</v>
      </c>
      <c r="AP36" s="211">
        <v>797</v>
      </c>
      <c r="AQ36" s="211">
        <v>803</v>
      </c>
      <c r="AR36" s="211">
        <v>816</v>
      </c>
      <c r="AS36" s="211">
        <v>803</v>
      </c>
      <c r="AT36" s="211">
        <v>799</v>
      </c>
      <c r="AU36" s="211">
        <v>807</v>
      </c>
      <c r="AV36" s="211">
        <v>803</v>
      </c>
      <c r="AW36" s="211">
        <v>820</v>
      </c>
      <c r="AX36" s="211">
        <v>1686</v>
      </c>
      <c r="AY36" s="211">
        <v>811</v>
      </c>
      <c r="AZ36" s="211">
        <v>805</v>
      </c>
      <c r="BA36" s="211">
        <v>821</v>
      </c>
      <c r="BB36" s="211">
        <v>803</v>
      </c>
      <c r="BC36" s="211">
        <v>813</v>
      </c>
      <c r="BD36" s="211">
        <v>813</v>
      </c>
      <c r="BE36" s="211">
        <v>804</v>
      </c>
      <c r="BF36" s="211">
        <v>809</v>
      </c>
      <c r="BG36" s="211">
        <v>825</v>
      </c>
      <c r="BH36" s="211">
        <v>842</v>
      </c>
      <c r="BI36" s="211">
        <v>813</v>
      </c>
    </row>
    <row r="37" spans="1:61" x14ac:dyDescent="0.15">
      <c r="A37" s="53">
        <v>32</v>
      </c>
      <c r="B37" s="211">
        <v>804</v>
      </c>
      <c r="C37" s="211">
        <v>821</v>
      </c>
      <c r="D37" s="211">
        <v>806</v>
      </c>
      <c r="E37" s="211">
        <v>799</v>
      </c>
      <c r="F37" s="211">
        <v>808</v>
      </c>
      <c r="G37" s="211">
        <v>816</v>
      </c>
      <c r="H37" s="211">
        <v>805</v>
      </c>
      <c r="I37" s="211">
        <v>817</v>
      </c>
      <c r="J37" s="211">
        <v>823</v>
      </c>
      <c r="K37" s="211">
        <v>835</v>
      </c>
      <c r="L37" s="211">
        <v>805</v>
      </c>
      <c r="M37" s="211">
        <v>1688</v>
      </c>
      <c r="N37" s="211">
        <v>827</v>
      </c>
      <c r="O37" s="211">
        <v>804</v>
      </c>
      <c r="P37" s="211">
        <v>815</v>
      </c>
      <c r="Q37" s="211">
        <v>795</v>
      </c>
      <c r="R37" s="211">
        <v>808</v>
      </c>
      <c r="S37" s="211">
        <v>803</v>
      </c>
      <c r="T37" s="211">
        <v>828</v>
      </c>
      <c r="U37" s="211">
        <v>803</v>
      </c>
      <c r="V37" s="211">
        <v>811</v>
      </c>
      <c r="W37" s="211">
        <v>820</v>
      </c>
      <c r="X37" s="211">
        <v>809</v>
      </c>
      <c r="Y37" s="211">
        <v>814</v>
      </c>
      <c r="Z37" s="211">
        <v>801</v>
      </c>
      <c r="AA37" s="211">
        <v>801</v>
      </c>
      <c r="AB37" s="211">
        <v>802</v>
      </c>
      <c r="AC37" s="211">
        <v>811</v>
      </c>
      <c r="AD37" s="211">
        <v>818</v>
      </c>
      <c r="AE37" s="211">
        <v>816</v>
      </c>
      <c r="AF37" s="211">
        <v>813</v>
      </c>
      <c r="AG37" s="211">
        <v>811</v>
      </c>
      <c r="AH37" s="211">
        <v>810</v>
      </c>
      <c r="AI37" s="211">
        <v>813</v>
      </c>
      <c r="AJ37" s="211">
        <v>812</v>
      </c>
      <c r="AK37" s="211">
        <v>809</v>
      </c>
      <c r="AL37" s="211">
        <v>814</v>
      </c>
      <c r="AM37" s="211">
        <v>819</v>
      </c>
      <c r="AN37" s="211">
        <v>826</v>
      </c>
      <c r="AO37" s="211">
        <v>821</v>
      </c>
      <c r="AP37" s="211">
        <v>799</v>
      </c>
      <c r="AQ37" s="211">
        <v>800</v>
      </c>
      <c r="AR37" s="211">
        <v>811</v>
      </c>
      <c r="AS37" s="211">
        <v>799</v>
      </c>
      <c r="AT37" s="211">
        <v>798</v>
      </c>
      <c r="AU37" s="211">
        <v>809</v>
      </c>
      <c r="AV37" s="211">
        <v>802</v>
      </c>
      <c r="AW37" s="211">
        <v>809</v>
      </c>
      <c r="AX37" s="211">
        <v>1512</v>
      </c>
      <c r="AY37" s="211">
        <v>811</v>
      </c>
      <c r="AZ37" s="211">
        <v>801</v>
      </c>
      <c r="BA37" s="211">
        <v>817</v>
      </c>
      <c r="BB37" s="211">
        <v>805</v>
      </c>
      <c r="BC37" s="211">
        <v>814</v>
      </c>
      <c r="BD37" s="211">
        <v>814</v>
      </c>
      <c r="BE37" s="211">
        <v>809</v>
      </c>
      <c r="BF37" s="211">
        <v>808</v>
      </c>
      <c r="BG37" s="211">
        <v>817</v>
      </c>
      <c r="BH37" s="211">
        <v>834</v>
      </c>
      <c r="BI37" s="211">
        <v>810</v>
      </c>
    </row>
    <row r="38" spans="1:61" x14ac:dyDescent="0.15">
      <c r="A38" s="53">
        <v>33</v>
      </c>
      <c r="B38" s="211">
        <v>807</v>
      </c>
      <c r="C38" s="211">
        <v>818</v>
      </c>
      <c r="D38" s="211">
        <v>804</v>
      </c>
      <c r="E38" s="211">
        <v>801</v>
      </c>
      <c r="F38" s="211">
        <v>808</v>
      </c>
      <c r="G38" s="211">
        <v>809</v>
      </c>
      <c r="H38" s="211">
        <v>806</v>
      </c>
      <c r="I38" s="211">
        <v>822</v>
      </c>
      <c r="J38" s="211">
        <v>819</v>
      </c>
      <c r="K38" s="211">
        <v>839</v>
      </c>
      <c r="L38" s="211">
        <v>801</v>
      </c>
      <c r="M38" s="211">
        <v>1522</v>
      </c>
      <c r="N38" s="211">
        <v>820</v>
      </c>
      <c r="O38" s="211">
        <v>800</v>
      </c>
      <c r="P38" s="211">
        <v>813</v>
      </c>
      <c r="Q38" s="211">
        <v>793</v>
      </c>
      <c r="R38" s="211">
        <v>807</v>
      </c>
      <c r="S38" s="211">
        <v>803</v>
      </c>
      <c r="T38" s="211">
        <v>826</v>
      </c>
      <c r="U38" s="211">
        <v>810</v>
      </c>
      <c r="V38" s="211">
        <v>808</v>
      </c>
      <c r="W38" s="211">
        <v>820</v>
      </c>
      <c r="X38" s="211">
        <v>805</v>
      </c>
      <c r="Y38" s="211">
        <v>815</v>
      </c>
      <c r="Z38" s="211">
        <v>796</v>
      </c>
      <c r="AA38" s="211">
        <v>798</v>
      </c>
      <c r="AB38" s="211">
        <v>800</v>
      </c>
      <c r="AC38" s="211">
        <v>810</v>
      </c>
      <c r="AD38" s="211">
        <v>821</v>
      </c>
      <c r="AE38" s="211">
        <v>811</v>
      </c>
      <c r="AF38" s="211">
        <v>806</v>
      </c>
      <c r="AG38" s="211">
        <v>813</v>
      </c>
      <c r="AH38" s="211">
        <v>811</v>
      </c>
      <c r="AI38" s="211">
        <v>813</v>
      </c>
      <c r="AJ38" s="211">
        <v>812</v>
      </c>
      <c r="AK38" s="211">
        <v>807</v>
      </c>
      <c r="AL38" s="211">
        <v>815</v>
      </c>
      <c r="AM38" s="211">
        <v>818</v>
      </c>
      <c r="AN38" s="211">
        <v>820</v>
      </c>
      <c r="AO38" s="211">
        <v>821</v>
      </c>
      <c r="AP38" s="211">
        <v>802</v>
      </c>
      <c r="AQ38" s="211">
        <v>805</v>
      </c>
      <c r="AR38" s="211">
        <v>807</v>
      </c>
      <c r="AS38" s="211">
        <v>801</v>
      </c>
      <c r="AT38" s="211">
        <v>793</v>
      </c>
      <c r="AU38" s="211">
        <v>805</v>
      </c>
      <c r="AV38" s="211">
        <v>800</v>
      </c>
      <c r="AW38" s="211">
        <v>810</v>
      </c>
      <c r="AX38" s="211">
        <v>1377</v>
      </c>
      <c r="AY38" s="211">
        <v>809</v>
      </c>
      <c r="AZ38" s="211">
        <v>803</v>
      </c>
      <c r="BA38" s="211">
        <v>813</v>
      </c>
      <c r="BB38" s="211">
        <v>799</v>
      </c>
      <c r="BC38" s="211">
        <v>812</v>
      </c>
      <c r="BD38" s="211">
        <v>811</v>
      </c>
      <c r="BE38" s="211">
        <v>804</v>
      </c>
      <c r="BF38" s="211">
        <v>805</v>
      </c>
      <c r="BG38" s="211">
        <v>823</v>
      </c>
      <c r="BH38" s="211">
        <v>833</v>
      </c>
      <c r="BI38" s="211">
        <v>811</v>
      </c>
    </row>
    <row r="39" spans="1:61" x14ac:dyDescent="0.15">
      <c r="A39" s="53">
        <v>34</v>
      </c>
      <c r="B39" s="211">
        <v>806</v>
      </c>
      <c r="C39" s="211">
        <v>810</v>
      </c>
      <c r="D39" s="211">
        <v>801</v>
      </c>
      <c r="E39" s="211">
        <v>800</v>
      </c>
      <c r="F39" s="211">
        <v>806</v>
      </c>
      <c r="G39" s="211">
        <v>814</v>
      </c>
      <c r="H39" s="211">
        <v>806</v>
      </c>
      <c r="I39" s="211">
        <v>820</v>
      </c>
      <c r="J39" s="211">
        <v>822</v>
      </c>
      <c r="K39" s="211">
        <v>837</v>
      </c>
      <c r="L39" s="211">
        <v>797</v>
      </c>
      <c r="M39" s="211">
        <v>1385</v>
      </c>
      <c r="N39" s="211">
        <v>822</v>
      </c>
      <c r="O39" s="211">
        <v>807</v>
      </c>
      <c r="P39" s="211">
        <v>817</v>
      </c>
      <c r="Q39" s="211">
        <v>792</v>
      </c>
      <c r="R39" s="211">
        <v>803</v>
      </c>
      <c r="S39" s="211">
        <v>806</v>
      </c>
      <c r="T39" s="211">
        <v>827</v>
      </c>
      <c r="U39" s="211">
        <v>808</v>
      </c>
      <c r="V39" s="211">
        <v>809</v>
      </c>
      <c r="W39" s="211">
        <v>818</v>
      </c>
      <c r="X39" s="211">
        <v>805</v>
      </c>
      <c r="Y39" s="211">
        <v>810</v>
      </c>
      <c r="Z39" s="211">
        <v>793</v>
      </c>
      <c r="AA39" s="211">
        <v>793</v>
      </c>
      <c r="AB39" s="211">
        <v>795</v>
      </c>
      <c r="AC39" s="211">
        <v>806</v>
      </c>
      <c r="AD39" s="211">
        <v>817</v>
      </c>
      <c r="AE39" s="211">
        <v>819</v>
      </c>
      <c r="AF39" s="211">
        <v>807</v>
      </c>
      <c r="AG39" s="211">
        <v>807</v>
      </c>
      <c r="AH39" s="211">
        <v>811</v>
      </c>
      <c r="AI39" s="211">
        <v>812</v>
      </c>
      <c r="AJ39" s="211">
        <v>809</v>
      </c>
      <c r="AK39" s="211">
        <v>812</v>
      </c>
      <c r="AL39" s="211">
        <v>810</v>
      </c>
      <c r="AM39" s="211">
        <v>813</v>
      </c>
      <c r="AN39" s="211">
        <v>822</v>
      </c>
      <c r="AO39" s="211">
        <v>817</v>
      </c>
      <c r="AP39" s="211">
        <v>797</v>
      </c>
      <c r="AQ39" s="211">
        <v>803</v>
      </c>
      <c r="AR39" s="211">
        <v>812</v>
      </c>
      <c r="AS39" s="211">
        <v>803</v>
      </c>
      <c r="AT39" s="211">
        <v>794</v>
      </c>
      <c r="AU39" s="211">
        <v>806</v>
      </c>
      <c r="AV39" s="211">
        <v>800</v>
      </c>
      <c r="AW39" s="211">
        <v>810</v>
      </c>
      <c r="AX39" s="211">
        <v>1268</v>
      </c>
      <c r="AY39" s="211">
        <v>810</v>
      </c>
      <c r="AZ39" s="211">
        <v>797</v>
      </c>
      <c r="BA39" s="211">
        <v>811</v>
      </c>
      <c r="BB39" s="211">
        <v>801</v>
      </c>
      <c r="BC39" s="211">
        <v>810</v>
      </c>
      <c r="BD39" s="211">
        <v>812</v>
      </c>
      <c r="BE39" s="211">
        <v>805</v>
      </c>
      <c r="BF39" s="211">
        <v>805</v>
      </c>
      <c r="BG39" s="211">
        <v>821</v>
      </c>
      <c r="BH39" s="211">
        <v>827</v>
      </c>
      <c r="BI39" s="211">
        <v>808</v>
      </c>
    </row>
    <row r="40" spans="1:61" x14ac:dyDescent="0.15">
      <c r="A40" s="53">
        <v>35</v>
      </c>
      <c r="B40" s="211">
        <v>803</v>
      </c>
      <c r="C40" s="211">
        <v>809</v>
      </c>
      <c r="D40" s="211">
        <v>806</v>
      </c>
      <c r="E40" s="211">
        <v>796</v>
      </c>
      <c r="F40" s="211">
        <v>809</v>
      </c>
      <c r="G40" s="211">
        <v>815</v>
      </c>
      <c r="H40" s="211">
        <v>802</v>
      </c>
      <c r="I40" s="211">
        <v>815</v>
      </c>
      <c r="J40" s="211">
        <v>821</v>
      </c>
      <c r="K40" s="211">
        <v>837</v>
      </c>
      <c r="L40" s="211">
        <v>797</v>
      </c>
      <c r="M40" s="211">
        <v>1269</v>
      </c>
      <c r="N40" s="211">
        <v>819</v>
      </c>
      <c r="O40" s="211">
        <v>801</v>
      </c>
      <c r="P40" s="211">
        <v>815</v>
      </c>
      <c r="Q40" s="211">
        <v>793</v>
      </c>
      <c r="R40" s="211">
        <v>804</v>
      </c>
      <c r="S40" s="211">
        <v>803</v>
      </c>
      <c r="T40" s="211">
        <v>830</v>
      </c>
      <c r="U40" s="211">
        <v>804</v>
      </c>
      <c r="V40" s="211">
        <v>805</v>
      </c>
      <c r="W40" s="211">
        <v>811</v>
      </c>
      <c r="X40" s="211">
        <v>810</v>
      </c>
      <c r="Y40" s="211">
        <v>808</v>
      </c>
      <c r="Z40" s="211">
        <v>801</v>
      </c>
      <c r="AA40" s="211">
        <v>800</v>
      </c>
      <c r="AB40" s="211">
        <v>800</v>
      </c>
      <c r="AC40" s="211">
        <v>808</v>
      </c>
      <c r="AD40" s="211">
        <v>817</v>
      </c>
      <c r="AE40" s="211">
        <v>817</v>
      </c>
      <c r="AF40" s="211">
        <v>805</v>
      </c>
      <c r="AG40" s="211">
        <v>810</v>
      </c>
      <c r="AH40" s="211">
        <v>816</v>
      </c>
      <c r="AI40" s="211">
        <v>810</v>
      </c>
      <c r="AJ40" s="211">
        <v>808</v>
      </c>
      <c r="AK40" s="211">
        <v>804</v>
      </c>
      <c r="AL40" s="211">
        <v>811</v>
      </c>
      <c r="AM40" s="211">
        <v>813</v>
      </c>
      <c r="AN40" s="211">
        <v>821</v>
      </c>
      <c r="AO40" s="211">
        <v>816</v>
      </c>
      <c r="AP40" s="211">
        <v>803</v>
      </c>
      <c r="AQ40" s="211">
        <v>799</v>
      </c>
      <c r="AR40" s="211">
        <v>811</v>
      </c>
      <c r="AS40" s="211">
        <v>803</v>
      </c>
      <c r="AT40" s="211">
        <v>794</v>
      </c>
      <c r="AU40" s="211">
        <v>803</v>
      </c>
      <c r="AV40" s="211">
        <v>795</v>
      </c>
      <c r="AW40" s="211">
        <v>802</v>
      </c>
      <c r="AX40" s="211">
        <v>1167</v>
      </c>
      <c r="AY40" s="211">
        <v>806</v>
      </c>
      <c r="AZ40" s="211">
        <v>799</v>
      </c>
      <c r="BA40" s="211">
        <v>811</v>
      </c>
      <c r="BB40" s="211">
        <v>795</v>
      </c>
      <c r="BC40" s="211">
        <v>814</v>
      </c>
      <c r="BD40" s="211">
        <v>810</v>
      </c>
      <c r="BE40" s="211">
        <v>804</v>
      </c>
      <c r="BF40" s="211">
        <v>803</v>
      </c>
      <c r="BG40" s="211">
        <v>826</v>
      </c>
      <c r="BH40" s="211">
        <v>823</v>
      </c>
      <c r="BI40" s="211">
        <v>810</v>
      </c>
    </row>
    <row r="41" spans="1:61" x14ac:dyDescent="0.15">
      <c r="A41" s="53">
        <v>36</v>
      </c>
      <c r="B41" s="211">
        <v>808</v>
      </c>
      <c r="C41" s="211">
        <v>808</v>
      </c>
      <c r="D41" s="211">
        <v>800</v>
      </c>
      <c r="E41" s="211">
        <v>795</v>
      </c>
      <c r="F41" s="211">
        <v>810</v>
      </c>
      <c r="G41" s="211">
        <v>813</v>
      </c>
      <c r="H41" s="211">
        <v>804</v>
      </c>
      <c r="I41" s="211">
        <v>818</v>
      </c>
      <c r="J41" s="211">
        <v>818</v>
      </c>
      <c r="K41" s="211">
        <v>826</v>
      </c>
      <c r="L41" s="211">
        <v>799</v>
      </c>
      <c r="M41" s="211">
        <v>1181</v>
      </c>
      <c r="N41" s="211">
        <v>815</v>
      </c>
      <c r="O41" s="211">
        <v>802</v>
      </c>
      <c r="P41" s="211">
        <v>811</v>
      </c>
      <c r="Q41" s="211">
        <v>787</v>
      </c>
      <c r="R41" s="211">
        <v>806</v>
      </c>
      <c r="S41" s="211">
        <v>798</v>
      </c>
      <c r="T41" s="211">
        <v>826</v>
      </c>
      <c r="U41" s="211">
        <v>808</v>
      </c>
      <c r="V41" s="211">
        <v>807</v>
      </c>
      <c r="W41" s="211">
        <v>807</v>
      </c>
      <c r="X41" s="211">
        <v>806</v>
      </c>
      <c r="Y41" s="211">
        <v>812</v>
      </c>
      <c r="Z41" s="211">
        <v>793</v>
      </c>
      <c r="AA41" s="211">
        <v>794</v>
      </c>
      <c r="AB41" s="211">
        <v>800</v>
      </c>
      <c r="AC41" s="211">
        <v>810</v>
      </c>
      <c r="AD41" s="211">
        <v>815</v>
      </c>
      <c r="AE41" s="211">
        <v>816</v>
      </c>
      <c r="AF41" s="211">
        <v>804</v>
      </c>
      <c r="AG41" s="211">
        <v>804</v>
      </c>
      <c r="AH41" s="211">
        <v>814</v>
      </c>
      <c r="AI41" s="211">
        <v>804</v>
      </c>
      <c r="AJ41" s="211">
        <v>814</v>
      </c>
      <c r="AK41" s="211">
        <v>807</v>
      </c>
      <c r="AL41" s="211">
        <v>814</v>
      </c>
      <c r="AM41" s="211">
        <v>816</v>
      </c>
      <c r="AN41" s="211">
        <v>819</v>
      </c>
      <c r="AO41" s="211">
        <v>821</v>
      </c>
      <c r="AP41" s="211">
        <v>804</v>
      </c>
      <c r="AQ41" s="211">
        <v>799</v>
      </c>
      <c r="AR41" s="211">
        <v>812</v>
      </c>
      <c r="AS41" s="211">
        <v>799</v>
      </c>
      <c r="AT41" s="211">
        <v>791</v>
      </c>
      <c r="AU41" s="211">
        <v>808</v>
      </c>
      <c r="AV41" s="211">
        <v>798</v>
      </c>
      <c r="AW41" s="211">
        <v>806</v>
      </c>
      <c r="AX41" s="211">
        <v>1097</v>
      </c>
      <c r="AY41" s="211">
        <v>813</v>
      </c>
      <c r="AZ41" s="211">
        <v>796</v>
      </c>
      <c r="BA41" s="211">
        <v>809</v>
      </c>
      <c r="BB41" s="211">
        <v>800</v>
      </c>
      <c r="BC41" s="211">
        <v>813</v>
      </c>
      <c r="BD41" s="211">
        <v>811</v>
      </c>
      <c r="BE41" s="211">
        <v>802</v>
      </c>
      <c r="BF41" s="211">
        <v>802</v>
      </c>
      <c r="BG41" s="211">
        <v>815</v>
      </c>
      <c r="BH41" s="211">
        <v>830</v>
      </c>
      <c r="BI41" s="211">
        <v>812</v>
      </c>
    </row>
    <row r="42" spans="1:61" x14ac:dyDescent="0.15">
      <c r="A42" s="53">
        <v>37</v>
      </c>
      <c r="B42" s="211">
        <v>801</v>
      </c>
      <c r="C42" s="211">
        <v>811</v>
      </c>
      <c r="D42" s="211">
        <v>802</v>
      </c>
      <c r="E42" s="211">
        <v>795</v>
      </c>
      <c r="F42" s="211">
        <v>804</v>
      </c>
      <c r="G42" s="211">
        <v>816</v>
      </c>
      <c r="H42" s="211">
        <v>800</v>
      </c>
      <c r="I42" s="211">
        <v>822</v>
      </c>
      <c r="J42" s="211">
        <v>818</v>
      </c>
      <c r="K42" s="211">
        <v>836</v>
      </c>
      <c r="L42" s="211">
        <v>798</v>
      </c>
      <c r="M42" s="211">
        <v>1105</v>
      </c>
      <c r="N42" s="211">
        <v>817</v>
      </c>
      <c r="O42" s="211">
        <v>795</v>
      </c>
      <c r="P42" s="211">
        <v>814</v>
      </c>
      <c r="Q42" s="211">
        <v>790</v>
      </c>
      <c r="R42" s="211">
        <v>800</v>
      </c>
      <c r="S42" s="211">
        <v>799</v>
      </c>
      <c r="T42" s="211">
        <v>820</v>
      </c>
      <c r="U42" s="211">
        <v>807</v>
      </c>
      <c r="V42" s="211">
        <v>810</v>
      </c>
      <c r="W42" s="211">
        <v>812</v>
      </c>
      <c r="X42" s="211">
        <v>802</v>
      </c>
      <c r="Y42" s="211">
        <v>808</v>
      </c>
      <c r="Z42" s="211">
        <v>792</v>
      </c>
      <c r="AA42" s="211">
        <v>792</v>
      </c>
      <c r="AB42" s="211">
        <v>797</v>
      </c>
      <c r="AC42" s="211">
        <v>812</v>
      </c>
      <c r="AD42" s="211">
        <v>819</v>
      </c>
      <c r="AE42" s="211">
        <v>809</v>
      </c>
      <c r="AF42" s="211">
        <v>808</v>
      </c>
      <c r="AG42" s="211">
        <v>815</v>
      </c>
      <c r="AH42" s="211">
        <v>811</v>
      </c>
      <c r="AI42" s="211">
        <v>810</v>
      </c>
      <c r="AJ42" s="211">
        <v>805</v>
      </c>
      <c r="AK42" s="211">
        <v>805</v>
      </c>
      <c r="AL42" s="211">
        <v>811</v>
      </c>
      <c r="AM42" s="211">
        <v>816</v>
      </c>
      <c r="AN42" s="211">
        <v>818</v>
      </c>
      <c r="AO42" s="211">
        <v>818</v>
      </c>
      <c r="AP42" s="211">
        <v>800</v>
      </c>
      <c r="AQ42" s="211">
        <v>797</v>
      </c>
      <c r="AR42" s="211">
        <v>808</v>
      </c>
      <c r="AS42" s="211">
        <v>802</v>
      </c>
      <c r="AT42" s="211">
        <v>799</v>
      </c>
      <c r="AU42" s="211">
        <v>809</v>
      </c>
      <c r="AV42" s="211">
        <v>801</v>
      </c>
      <c r="AW42" s="211">
        <v>805</v>
      </c>
      <c r="AX42" s="211">
        <v>1037</v>
      </c>
      <c r="AY42" s="211">
        <v>803</v>
      </c>
      <c r="AZ42" s="211">
        <v>800</v>
      </c>
      <c r="BA42" s="211">
        <v>807</v>
      </c>
      <c r="BB42" s="211">
        <v>798</v>
      </c>
      <c r="BC42" s="211">
        <v>807</v>
      </c>
      <c r="BD42" s="211">
        <v>811</v>
      </c>
      <c r="BE42" s="211">
        <v>797</v>
      </c>
      <c r="BF42" s="211">
        <v>806</v>
      </c>
      <c r="BG42" s="211">
        <v>817</v>
      </c>
      <c r="BH42" s="211">
        <v>824</v>
      </c>
      <c r="BI42" s="211">
        <v>811</v>
      </c>
    </row>
    <row r="43" spans="1:61" x14ac:dyDescent="0.15">
      <c r="A43" s="53">
        <v>38</v>
      </c>
      <c r="B43" s="211">
        <v>799</v>
      </c>
      <c r="C43" s="211">
        <v>813</v>
      </c>
      <c r="D43" s="211">
        <v>800</v>
      </c>
      <c r="E43" s="211">
        <v>797</v>
      </c>
      <c r="F43" s="211">
        <v>805</v>
      </c>
      <c r="G43" s="211">
        <v>813</v>
      </c>
      <c r="H43" s="211">
        <v>803</v>
      </c>
      <c r="I43" s="211">
        <v>817</v>
      </c>
      <c r="J43" s="211">
        <v>820</v>
      </c>
      <c r="K43" s="211">
        <v>834</v>
      </c>
      <c r="L43" s="211">
        <v>796</v>
      </c>
      <c r="M43" s="211">
        <v>1045</v>
      </c>
      <c r="N43" s="211">
        <v>818</v>
      </c>
      <c r="O43" s="211">
        <v>803</v>
      </c>
      <c r="P43" s="211">
        <v>813</v>
      </c>
      <c r="Q43" s="211">
        <v>789</v>
      </c>
      <c r="R43" s="211">
        <v>804</v>
      </c>
      <c r="S43" s="211">
        <v>799</v>
      </c>
      <c r="T43" s="211">
        <v>825</v>
      </c>
      <c r="U43" s="211">
        <v>806</v>
      </c>
      <c r="V43" s="211">
        <v>805</v>
      </c>
      <c r="W43" s="211">
        <v>810</v>
      </c>
      <c r="X43" s="211">
        <v>806</v>
      </c>
      <c r="Y43" s="211">
        <v>809</v>
      </c>
      <c r="Z43" s="211">
        <v>792</v>
      </c>
      <c r="AA43" s="211">
        <v>794</v>
      </c>
      <c r="AB43" s="211">
        <v>799</v>
      </c>
      <c r="AC43" s="211">
        <v>808</v>
      </c>
      <c r="AD43" s="211">
        <v>813</v>
      </c>
      <c r="AE43" s="211">
        <v>815</v>
      </c>
      <c r="AF43" s="211">
        <v>803</v>
      </c>
      <c r="AG43" s="211">
        <v>809</v>
      </c>
      <c r="AH43" s="211">
        <v>804</v>
      </c>
      <c r="AI43" s="211">
        <v>813</v>
      </c>
      <c r="AJ43" s="211">
        <v>807</v>
      </c>
      <c r="AK43" s="211">
        <v>808</v>
      </c>
      <c r="AL43" s="211">
        <v>813</v>
      </c>
      <c r="AM43" s="211">
        <v>816</v>
      </c>
      <c r="AN43" s="211">
        <v>819</v>
      </c>
      <c r="AO43" s="211">
        <v>819</v>
      </c>
      <c r="AP43" s="211">
        <v>796</v>
      </c>
      <c r="AQ43" s="211">
        <v>800</v>
      </c>
      <c r="AR43" s="211">
        <v>806</v>
      </c>
      <c r="AS43" s="211">
        <v>799</v>
      </c>
      <c r="AT43" s="211">
        <v>795</v>
      </c>
      <c r="AU43" s="211">
        <v>801</v>
      </c>
      <c r="AV43" s="211">
        <v>799</v>
      </c>
      <c r="AW43" s="211">
        <v>803</v>
      </c>
      <c r="AX43" s="211">
        <v>986</v>
      </c>
      <c r="AY43" s="211">
        <v>803</v>
      </c>
      <c r="AZ43" s="211">
        <v>799</v>
      </c>
      <c r="BA43" s="211">
        <v>803</v>
      </c>
      <c r="BB43" s="211">
        <v>799</v>
      </c>
      <c r="BC43" s="211">
        <v>808</v>
      </c>
      <c r="BD43" s="211">
        <v>811</v>
      </c>
      <c r="BE43" s="211">
        <v>799</v>
      </c>
      <c r="BF43" s="211">
        <v>806</v>
      </c>
      <c r="BG43" s="211">
        <v>818</v>
      </c>
      <c r="BH43" s="211">
        <v>823</v>
      </c>
      <c r="BI43" s="211">
        <v>811</v>
      </c>
    </row>
    <row r="44" spans="1:61" x14ac:dyDescent="0.15">
      <c r="A44" s="53">
        <v>39</v>
      </c>
      <c r="B44" s="211">
        <v>803</v>
      </c>
      <c r="C44" s="211">
        <v>805</v>
      </c>
      <c r="D44" s="211">
        <v>805</v>
      </c>
      <c r="E44" s="211">
        <v>798</v>
      </c>
      <c r="F44" s="211">
        <v>806</v>
      </c>
      <c r="G44" s="211">
        <v>817</v>
      </c>
      <c r="H44" s="211">
        <v>803</v>
      </c>
      <c r="I44" s="211">
        <v>818</v>
      </c>
      <c r="J44" s="211">
        <v>814</v>
      </c>
      <c r="K44" s="211">
        <v>832</v>
      </c>
      <c r="L44" s="211">
        <v>794</v>
      </c>
      <c r="M44" s="211">
        <v>994</v>
      </c>
      <c r="N44" s="211">
        <v>818</v>
      </c>
      <c r="O44" s="211">
        <v>801</v>
      </c>
      <c r="P44" s="211">
        <v>818</v>
      </c>
      <c r="Q44" s="211">
        <v>789</v>
      </c>
      <c r="R44" s="211">
        <v>802</v>
      </c>
      <c r="S44" s="211">
        <v>802</v>
      </c>
      <c r="T44" s="211">
        <v>829</v>
      </c>
      <c r="U44" s="211">
        <v>808</v>
      </c>
      <c r="V44" s="211">
        <v>804</v>
      </c>
      <c r="W44" s="211">
        <v>808</v>
      </c>
      <c r="X44" s="211">
        <v>803</v>
      </c>
      <c r="Y44" s="211">
        <v>812</v>
      </c>
      <c r="Z44" s="211">
        <v>797</v>
      </c>
      <c r="AA44" s="211">
        <v>792</v>
      </c>
      <c r="AB44" s="211">
        <v>795</v>
      </c>
      <c r="AC44" s="211">
        <v>809</v>
      </c>
      <c r="AD44" s="211">
        <v>815</v>
      </c>
      <c r="AE44" s="211">
        <v>816</v>
      </c>
      <c r="AF44" s="211">
        <v>802</v>
      </c>
      <c r="AG44" s="211">
        <v>812</v>
      </c>
      <c r="AH44" s="211">
        <v>813</v>
      </c>
      <c r="AI44" s="211">
        <v>809</v>
      </c>
      <c r="AJ44" s="211">
        <v>809</v>
      </c>
      <c r="AK44" s="211">
        <v>809</v>
      </c>
      <c r="AL44" s="211">
        <v>808</v>
      </c>
      <c r="AM44" s="211">
        <v>807</v>
      </c>
      <c r="AN44" s="211">
        <v>816</v>
      </c>
      <c r="AO44" s="211">
        <v>820</v>
      </c>
      <c r="AP44" s="211">
        <v>801</v>
      </c>
      <c r="AQ44" s="211">
        <v>796</v>
      </c>
      <c r="AR44" s="211">
        <v>809</v>
      </c>
      <c r="AS44" s="211">
        <v>805</v>
      </c>
      <c r="AT44" s="211">
        <v>788</v>
      </c>
      <c r="AU44" s="211">
        <v>801</v>
      </c>
      <c r="AV44" s="211">
        <v>803</v>
      </c>
      <c r="AW44" s="211">
        <v>806</v>
      </c>
      <c r="AX44" s="211">
        <v>952</v>
      </c>
      <c r="AY44" s="211">
        <v>807</v>
      </c>
      <c r="AZ44" s="211">
        <v>797</v>
      </c>
      <c r="BA44" s="211">
        <v>804</v>
      </c>
      <c r="BB44" s="211">
        <v>797</v>
      </c>
      <c r="BC44" s="211">
        <v>810</v>
      </c>
      <c r="BD44" s="211">
        <v>812</v>
      </c>
      <c r="BE44" s="211">
        <v>798</v>
      </c>
      <c r="BF44" s="211">
        <v>802</v>
      </c>
      <c r="BG44" s="211">
        <v>825</v>
      </c>
      <c r="BH44" s="211">
        <v>824</v>
      </c>
      <c r="BI44" s="211">
        <v>813</v>
      </c>
    </row>
    <row r="45" spans="1:61" x14ac:dyDescent="0.15">
      <c r="A45" s="53">
        <v>40</v>
      </c>
      <c r="B45" s="211">
        <v>799</v>
      </c>
      <c r="C45" s="211">
        <v>808</v>
      </c>
      <c r="D45" s="211">
        <v>797</v>
      </c>
      <c r="E45" s="211">
        <v>795</v>
      </c>
      <c r="F45" s="211">
        <v>804</v>
      </c>
      <c r="G45" s="211">
        <v>812</v>
      </c>
      <c r="H45" s="211">
        <v>804</v>
      </c>
      <c r="I45" s="211">
        <v>820</v>
      </c>
      <c r="J45" s="211">
        <v>812</v>
      </c>
      <c r="K45" s="211">
        <v>833</v>
      </c>
      <c r="L45" s="211">
        <v>793</v>
      </c>
      <c r="M45" s="211">
        <v>956</v>
      </c>
      <c r="N45" s="211">
        <v>815</v>
      </c>
      <c r="O45" s="211">
        <v>795</v>
      </c>
      <c r="P45" s="211">
        <v>811</v>
      </c>
      <c r="Q45" s="211">
        <v>788</v>
      </c>
      <c r="R45" s="211">
        <v>799</v>
      </c>
      <c r="S45" s="211">
        <v>797</v>
      </c>
      <c r="T45" s="211">
        <v>827</v>
      </c>
      <c r="U45" s="211">
        <v>804</v>
      </c>
      <c r="V45" s="211">
        <v>809</v>
      </c>
      <c r="W45" s="211">
        <v>805</v>
      </c>
      <c r="X45" s="211">
        <v>807</v>
      </c>
      <c r="Y45" s="211">
        <v>807</v>
      </c>
      <c r="Z45" s="211">
        <v>797</v>
      </c>
      <c r="AA45" s="211">
        <v>797</v>
      </c>
      <c r="AB45" s="211">
        <v>796</v>
      </c>
      <c r="AC45" s="211">
        <v>806</v>
      </c>
      <c r="AD45" s="211">
        <v>816</v>
      </c>
      <c r="AE45" s="211">
        <v>814</v>
      </c>
      <c r="AF45" s="211">
        <v>802</v>
      </c>
      <c r="AG45" s="211">
        <v>810</v>
      </c>
      <c r="AH45" s="211">
        <v>812</v>
      </c>
      <c r="AI45" s="211">
        <v>805</v>
      </c>
      <c r="AJ45" s="211">
        <v>803</v>
      </c>
      <c r="AK45" s="211">
        <v>803</v>
      </c>
      <c r="AL45" s="211">
        <v>812</v>
      </c>
      <c r="AM45" s="211">
        <v>817</v>
      </c>
      <c r="AN45" s="211">
        <v>816</v>
      </c>
      <c r="AO45" s="211">
        <v>818</v>
      </c>
      <c r="AP45" s="211">
        <v>798</v>
      </c>
      <c r="AQ45" s="211">
        <v>793</v>
      </c>
      <c r="AR45" s="211">
        <v>811</v>
      </c>
      <c r="AS45" s="211">
        <v>797</v>
      </c>
      <c r="AT45" s="211">
        <v>797</v>
      </c>
      <c r="AU45" s="211">
        <v>801</v>
      </c>
      <c r="AV45" s="211">
        <v>797</v>
      </c>
      <c r="AW45" s="211">
        <v>805</v>
      </c>
      <c r="AX45" s="211">
        <v>927</v>
      </c>
      <c r="AY45" s="211">
        <v>810</v>
      </c>
      <c r="AZ45" s="211">
        <v>795</v>
      </c>
      <c r="BA45" s="211">
        <v>802</v>
      </c>
      <c r="BB45" s="211">
        <v>798</v>
      </c>
      <c r="BC45" s="211">
        <v>812</v>
      </c>
      <c r="BD45" s="211">
        <v>812</v>
      </c>
      <c r="BE45" s="211">
        <v>802</v>
      </c>
      <c r="BF45" s="211">
        <v>799</v>
      </c>
      <c r="BG45" s="211">
        <v>819</v>
      </c>
      <c r="BH45" s="211">
        <v>826</v>
      </c>
      <c r="BI45" s="211">
        <v>810</v>
      </c>
    </row>
    <row r="46" spans="1:61" x14ac:dyDescent="0.15">
      <c r="A46" s="53">
        <v>41</v>
      </c>
      <c r="B46" s="211">
        <v>802</v>
      </c>
      <c r="C46" s="211">
        <v>811</v>
      </c>
      <c r="D46" s="211">
        <v>805</v>
      </c>
      <c r="E46" s="211">
        <v>792</v>
      </c>
      <c r="F46" s="211">
        <v>801</v>
      </c>
      <c r="G46" s="211">
        <v>813</v>
      </c>
      <c r="H46" s="211">
        <v>800</v>
      </c>
      <c r="I46" s="211">
        <v>819</v>
      </c>
      <c r="J46" s="211">
        <v>819</v>
      </c>
      <c r="K46" s="211">
        <v>831</v>
      </c>
      <c r="L46" s="211">
        <v>795</v>
      </c>
      <c r="M46" s="211">
        <v>924</v>
      </c>
      <c r="N46" s="211">
        <v>819</v>
      </c>
      <c r="O46" s="211">
        <v>799</v>
      </c>
      <c r="P46" s="211">
        <v>810</v>
      </c>
      <c r="Q46" s="211">
        <v>788</v>
      </c>
      <c r="R46" s="211">
        <v>804</v>
      </c>
      <c r="S46" s="211">
        <v>801</v>
      </c>
      <c r="T46" s="211">
        <v>828</v>
      </c>
      <c r="U46" s="211">
        <v>803</v>
      </c>
      <c r="V46" s="211">
        <v>802</v>
      </c>
      <c r="W46" s="211">
        <v>807</v>
      </c>
      <c r="X46" s="211">
        <v>801</v>
      </c>
      <c r="Y46" s="211">
        <v>805</v>
      </c>
      <c r="Z46" s="211">
        <v>792</v>
      </c>
      <c r="AA46" s="211">
        <v>796</v>
      </c>
      <c r="AB46" s="211">
        <v>795</v>
      </c>
      <c r="AC46" s="211">
        <v>808</v>
      </c>
      <c r="AD46" s="211">
        <v>819</v>
      </c>
      <c r="AE46" s="211">
        <v>809</v>
      </c>
      <c r="AF46" s="211">
        <v>803</v>
      </c>
      <c r="AG46" s="211">
        <v>808</v>
      </c>
      <c r="AH46" s="211">
        <v>812</v>
      </c>
      <c r="AI46" s="211">
        <v>806</v>
      </c>
      <c r="AJ46" s="211">
        <v>808</v>
      </c>
      <c r="AK46" s="211">
        <v>802</v>
      </c>
      <c r="AL46" s="211">
        <v>813</v>
      </c>
      <c r="AM46" s="211">
        <v>810</v>
      </c>
      <c r="AN46" s="211">
        <v>816</v>
      </c>
      <c r="AO46" s="211">
        <v>815</v>
      </c>
      <c r="AP46" s="211">
        <v>799</v>
      </c>
      <c r="AQ46" s="211">
        <v>794</v>
      </c>
      <c r="AR46" s="211">
        <v>807</v>
      </c>
      <c r="AS46" s="211">
        <v>800</v>
      </c>
      <c r="AT46" s="211">
        <v>792</v>
      </c>
      <c r="AU46" s="211">
        <v>804</v>
      </c>
      <c r="AV46" s="211">
        <v>800</v>
      </c>
      <c r="AW46" s="211">
        <v>800</v>
      </c>
      <c r="AX46" s="211">
        <v>901</v>
      </c>
      <c r="AY46" s="211">
        <v>804</v>
      </c>
      <c r="AZ46" s="211">
        <v>799</v>
      </c>
      <c r="BA46" s="211">
        <v>802</v>
      </c>
      <c r="BB46" s="211">
        <v>799</v>
      </c>
      <c r="BC46" s="211">
        <v>809</v>
      </c>
      <c r="BD46" s="211">
        <v>813</v>
      </c>
      <c r="BE46" s="211">
        <v>797</v>
      </c>
      <c r="BF46" s="211">
        <v>802</v>
      </c>
      <c r="BG46" s="211">
        <v>816</v>
      </c>
      <c r="BH46" s="211">
        <v>825</v>
      </c>
      <c r="BI46" s="211">
        <v>812</v>
      </c>
    </row>
    <row r="47" spans="1:61" x14ac:dyDescent="0.15">
      <c r="A47" s="53">
        <v>42</v>
      </c>
      <c r="B47" s="211">
        <v>801</v>
      </c>
      <c r="C47" s="211">
        <v>808</v>
      </c>
      <c r="D47" s="211">
        <v>800</v>
      </c>
      <c r="E47" s="211">
        <v>796</v>
      </c>
      <c r="F47" s="211">
        <v>803</v>
      </c>
      <c r="G47" s="211">
        <v>807</v>
      </c>
      <c r="H47" s="211">
        <v>799</v>
      </c>
      <c r="I47" s="211">
        <v>816</v>
      </c>
      <c r="J47" s="211">
        <v>816</v>
      </c>
      <c r="K47" s="211">
        <v>829</v>
      </c>
      <c r="L47" s="211">
        <v>791</v>
      </c>
      <c r="M47" s="211">
        <v>902</v>
      </c>
      <c r="N47" s="211">
        <v>817</v>
      </c>
      <c r="O47" s="211">
        <v>796</v>
      </c>
      <c r="P47" s="211">
        <v>815</v>
      </c>
      <c r="Q47" s="211">
        <v>789</v>
      </c>
      <c r="R47" s="211">
        <v>804</v>
      </c>
      <c r="S47" s="211">
        <v>795</v>
      </c>
      <c r="T47" s="211">
        <v>825</v>
      </c>
      <c r="U47" s="211">
        <v>805</v>
      </c>
      <c r="V47" s="211">
        <v>808</v>
      </c>
      <c r="W47" s="211">
        <v>810</v>
      </c>
      <c r="X47" s="211">
        <v>799</v>
      </c>
      <c r="Y47" s="211">
        <v>813</v>
      </c>
      <c r="Z47" s="211">
        <v>791</v>
      </c>
      <c r="AA47" s="211">
        <v>789</v>
      </c>
      <c r="AB47" s="211">
        <v>798</v>
      </c>
      <c r="AC47" s="211">
        <v>809</v>
      </c>
      <c r="AD47" s="211">
        <v>818</v>
      </c>
      <c r="AE47" s="211">
        <v>811</v>
      </c>
      <c r="AF47" s="211">
        <v>801</v>
      </c>
      <c r="AG47" s="211">
        <v>806</v>
      </c>
      <c r="AH47" s="211">
        <v>808</v>
      </c>
      <c r="AI47" s="211">
        <v>803</v>
      </c>
      <c r="AJ47" s="211">
        <v>809</v>
      </c>
      <c r="AK47" s="211">
        <v>803</v>
      </c>
      <c r="AL47" s="211">
        <v>811</v>
      </c>
      <c r="AM47" s="211">
        <v>811</v>
      </c>
      <c r="AN47" s="211">
        <v>816</v>
      </c>
      <c r="AO47" s="211">
        <v>816</v>
      </c>
      <c r="AP47" s="211">
        <v>798</v>
      </c>
      <c r="AQ47" s="211">
        <v>801</v>
      </c>
      <c r="AR47" s="211">
        <v>807</v>
      </c>
      <c r="AS47" s="211">
        <v>793</v>
      </c>
      <c r="AT47" s="211">
        <v>791</v>
      </c>
      <c r="AU47" s="211">
        <v>802</v>
      </c>
      <c r="AV47" s="211">
        <v>800</v>
      </c>
      <c r="AW47" s="211">
        <v>802</v>
      </c>
      <c r="AX47" s="211">
        <v>882</v>
      </c>
      <c r="AY47" s="211">
        <v>805</v>
      </c>
      <c r="AZ47" s="211">
        <v>797</v>
      </c>
      <c r="BA47" s="211">
        <v>799</v>
      </c>
      <c r="BB47" s="211">
        <v>797</v>
      </c>
      <c r="BC47" s="211">
        <v>806</v>
      </c>
      <c r="BD47" s="211">
        <v>805</v>
      </c>
      <c r="BE47" s="211">
        <v>800</v>
      </c>
      <c r="BF47" s="211">
        <v>804</v>
      </c>
      <c r="BG47" s="211">
        <v>816</v>
      </c>
      <c r="BH47" s="211">
        <v>825</v>
      </c>
      <c r="BI47" s="211">
        <v>805</v>
      </c>
    </row>
    <row r="48" spans="1:61" x14ac:dyDescent="0.15">
      <c r="A48" s="53">
        <v>43</v>
      </c>
      <c r="B48" s="211">
        <v>803</v>
      </c>
      <c r="C48" s="211">
        <v>807</v>
      </c>
      <c r="D48" s="211">
        <v>799</v>
      </c>
      <c r="E48" s="211">
        <v>794</v>
      </c>
      <c r="F48" s="211">
        <v>805</v>
      </c>
      <c r="G48" s="211">
        <v>810</v>
      </c>
      <c r="H48" s="211">
        <v>798</v>
      </c>
      <c r="I48" s="211">
        <v>813</v>
      </c>
      <c r="J48" s="211">
        <v>813</v>
      </c>
      <c r="K48" s="211">
        <v>833</v>
      </c>
      <c r="L48" s="211">
        <v>792</v>
      </c>
      <c r="M48" s="211">
        <v>883</v>
      </c>
      <c r="N48" s="211">
        <v>815</v>
      </c>
      <c r="O48" s="211">
        <v>798</v>
      </c>
      <c r="P48" s="211">
        <v>809</v>
      </c>
      <c r="Q48" s="211">
        <v>796</v>
      </c>
      <c r="R48" s="211">
        <v>798</v>
      </c>
      <c r="S48" s="211">
        <v>801</v>
      </c>
      <c r="T48" s="211">
        <v>829</v>
      </c>
      <c r="U48" s="211">
        <v>805</v>
      </c>
      <c r="V48" s="211">
        <v>801</v>
      </c>
      <c r="W48" s="211">
        <v>805</v>
      </c>
      <c r="X48" s="211">
        <v>797</v>
      </c>
      <c r="Y48" s="211">
        <v>812</v>
      </c>
      <c r="Z48" s="211">
        <v>798</v>
      </c>
      <c r="AA48" s="211">
        <v>790</v>
      </c>
      <c r="AB48" s="211">
        <v>795</v>
      </c>
      <c r="AC48" s="211">
        <v>811</v>
      </c>
      <c r="AD48" s="211">
        <v>813</v>
      </c>
      <c r="AE48" s="211">
        <v>810</v>
      </c>
      <c r="AF48" s="211">
        <v>801</v>
      </c>
      <c r="AG48" s="211">
        <v>803</v>
      </c>
      <c r="AH48" s="211">
        <v>808</v>
      </c>
      <c r="AI48" s="211">
        <v>805</v>
      </c>
      <c r="AJ48" s="211">
        <v>809</v>
      </c>
      <c r="AK48" s="211">
        <v>806</v>
      </c>
      <c r="AL48" s="211">
        <v>810</v>
      </c>
      <c r="AM48" s="211">
        <v>809</v>
      </c>
      <c r="AN48" s="211">
        <v>812</v>
      </c>
      <c r="AO48" s="211">
        <v>816</v>
      </c>
      <c r="AP48" s="211">
        <v>798</v>
      </c>
      <c r="AQ48" s="211">
        <v>794</v>
      </c>
      <c r="AR48" s="211">
        <v>806</v>
      </c>
      <c r="AS48" s="211">
        <v>795</v>
      </c>
      <c r="AT48" s="211">
        <v>792</v>
      </c>
      <c r="AU48" s="211">
        <v>805</v>
      </c>
      <c r="AV48" s="211">
        <v>793</v>
      </c>
      <c r="AW48" s="211">
        <v>800</v>
      </c>
      <c r="AX48" s="211">
        <v>865</v>
      </c>
      <c r="AY48" s="211">
        <v>804</v>
      </c>
      <c r="AZ48" s="211">
        <v>795</v>
      </c>
      <c r="BA48" s="211">
        <v>800</v>
      </c>
      <c r="BB48" s="211">
        <v>792</v>
      </c>
      <c r="BC48" s="211">
        <v>806</v>
      </c>
      <c r="BD48" s="211">
        <v>809</v>
      </c>
      <c r="BE48" s="211">
        <v>799</v>
      </c>
      <c r="BF48" s="211">
        <v>804</v>
      </c>
      <c r="BG48" s="211">
        <v>818</v>
      </c>
      <c r="BH48" s="211">
        <v>821</v>
      </c>
      <c r="BI48" s="211">
        <v>805</v>
      </c>
    </row>
    <row r="49" spans="1:61" x14ac:dyDescent="0.15">
      <c r="A49" s="53">
        <v>44</v>
      </c>
      <c r="B49" s="211">
        <v>805</v>
      </c>
      <c r="C49" s="211">
        <v>803</v>
      </c>
      <c r="D49" s="211">
        <v>802</v>
      </c>
      <c r="E49" s="211">
        <v>795</v>
      </c>
      <c r="F49" s="211">
        <v>804</v>
      </c>
      <c r="G49" s="211">
        <v>808</v>
      </c>
      <c r="H49" s="211">
        <v>799</v>
      </c>
      <c r="I49" s="211">
        <v>814</v>
      </c>
      <c r="J49" s="211">
        <v>812</v>
      </c>
      <c r="K49" s="211">
        <v>832</v>
      </c>
      <c r="L49" s="211">
        <v>789</v>
      </c>
      <c r="M49" s="211">
        <v>869</v>
      </c>
      <c r="N49" s="211">
        <v>815</v>
      </c>
      <c r="O49" s="211">
        <v>797</v>
      </c>
      <c r="P49" s="211">
        <v>813</v>
      </c>
      <c r="Q49" s="211">
        <v>789</v>
      </c>
      <c r="R49" s="211">
        <v>802</v>
      </c>
      <c r="S49" s="211">
        <v>800</v>
      </c>
      <c r="T49" s="211">
        <v>826</v>
      </c>
      <c r="U49" s="211">
        <v>800</v>
      </c>
      <c r="V49" s="211">
        <v>801</v>
      </c>
      <c r="W49" s="211">
        <v>804</v>
      </c>
      <c r="X49" s="211">
        <v>801</v>
      </c>
      <c r="Y49" s="211">
        <v>810</v>
      </c>
      <c r="Z49" s="211">
        <v>795</v>
      </c>
      <c r="AA49" s="211">
        <v>793</v>
      </c>
      <c r="AB49" s="211">
        <v>793</v>
      </c>
      <c r="AC49" s="211">
        <v>803</v>
      </c>
      <c r="AD49" s="211">
        <v>814</v>
      </c>
      <c r="AE49" s="211">
        <v>816</v>
      </c>
      <c r="AF49" s="211">
        <v>796</v>
      </c>
      <c r="AG49" s="211">
        <v>810</v>
      </c>
      <c r="AH49" s="211">
        <v>803</v>
      </c>
      <c r="AI49" s="211">
        <v>805</v>
      </c>
      <c r="AJ49" s="211">
        <v>799</v>
      </c>
      <c r="AK49" s="211">
        <v>807</v>
      </c>
      <c r="AL49" s="211">
        <v>808</v>
      </c>
      <c r="AM49" s="211">
        <v>812</v>
      </c>
      <c r="AN49" s="211">
        <v>815</v>
      </c>
      <c r="AO49" s="211">
        <v>820</v>
      </c>
      <c r="AP49" s="211">
        <v>796</v>
      </c>
      <c r="AQ49" s="211">
        <v>792</v>
      </c>
      <c r="AR49" s="211">
        <v>809</v>
      </c>
      <c r="AS49" s="211">
        <v>799</v>
      </c>
      <c r="AT49" s="211">
        <v>788</v>
      </c>
      <c r="AU49" s="211">
        <v>799</v>
      </c>
      <c r="AV49" s="211">
        <v>801</v>
      </c>
      <c r="AW49" s="211">
        <v>801</v>
      </c>
      <c r="AX49" s="211">
        <v>857</v>
      </c>
      <c r="AY49" s="211">
        <v>808</v>
      </c>
      <c r="AZ49" s="211">
        <v>793</v>
      </c>
      <c r="BA49" s="211">
        <v>804</v>
      </c>
      <c r="BB49" s="211">
        <v>791</v>
      </c>
      <c r="BC49" s="211">
        <v>807</v>
      </c>
      <c r="BD49" s="211">
        <v>807</v>
      </c>
      <c r="BE49" s="211">
        <v>801</v>
      </c>
      <c r="BF49" s="211">
        <v>797</v>
      </c>
      <c r="BG49" s="211">
        <v>815</v>
      </c>
      <c r="BH49" s="211">
        <v>819</v>
      </c>
      <c r="BI49" s="211">
        <v>808</v>
      </c>
    </row>
    <row r="50" spans="1:61" x14ac:dyDescent="0.15">
      <c r="A50" s="191">
        <v>45</v>
      </c>
      <c r="B50" s="211">
        <v>797</v>
      </c>
      <c r="C50" s="211">
        <v>811</v>
      </c>
      <c r="D50" s="211">
        <v>798</v>
      </c>
      <c r="E50" s="211">
        <v>789</v>
      </c>
      <c r="F50" s="211">
        <v>800</v>
      </c>
      <c r="G50" s="211">
        <v>814</v>
      </c>
      <c r="H50" s="211">
        <v>798</v>
      </c>
      <c r="I50" s="211">
        <v>819</v>
      </c>
      <c r="J50" s="211">
        <v>813</v>
      </c>
      <c r="K50" s="211">
        <v>829</v>
      </c>
      <c r="L50" s="211">
        <v>793</v>
      </c>
      <c r="M50" s="211">
        <v>858</v>
      </c>
      <c r="N50" s="211">
        <v>816</v>
      </c>
      <c r="O50" s="211">
        <v>799</v>
      </c>
      <c r="P50" s="211">
        <v>811</v>
      </c>
      <c r="Q50" s="211">
        <v>788</v>
      </c>
      <c r="R50" s="211">
        <v>804</v>
      </c>
      <c r="S50" s="211">
        <v>796</v>
      </c>
      <c r="T50" s="211">
        <v>825</v>
      </c>
      <c r="U50" s="211">
        <v>804</v>
      </c>
      <c r="V50" s="211">
        <v>810</v>
      </c>
      <c r="W50" s="211">
        <v>809</v>
      </c>
      <c r="X50" s="211">
        <v>799</v>
      </c>
      <c r="Y50" s="211">
        <v>808</v>
      </c>
      <c r="Z50" s="211">
        <v>786</v>
      </c>
      <c r="AA50" s="211">
        <v>791</v>
      </c>
      <c r="AB50" s="211">
        <v>789</v>
      </c>
      <c r="AC50" s="211">
        <v>806</v>
      </c>
      <c r="AD50" s="211">
        <v>814</v>
      </c>
      <c r="AE50" s="211">
        <v>810</v>
      </c>
      <c r="AF50" s="211">
        <v>799</v>
      </c>
      <c r="AG50" s="211">
        <v>809</v>
      </c>
      <c r="AH50" s="211">
        <v>804</v>
      </c>
      <c r="AI50" s="211">
        <v>804</v>
      </c>
      <c r="AJ50" s="211">
        <v>805</v>
      </c>
      <c r="AK50" s="211">
        <v>801</v>
      </c>
      <c r="AL50" s="211">
        <v>810</v>
      </c>
      <c r="AM50" s="211">
        <v>813</v>
      </c>
      <c r="AN50" s="211">
        <v>814</v>
      </c>
      <c r="AO50" s="211">
        <v>814</v>
      </c>
      <c r="AP50" s="211">
        <v>793</v>
      </c>
      <c r="AQ50" s="211">
        <v>795</v>
      </c>
      <c r="AR50" s="211">
        <v>807</v>
      </c>
      <c r="AS50" s="211">
        <v>796</v>
      </c>
      <c r="AT50" s="211">
        <v>792</v>
      </c>
      <c r="AU50" s="211">
        <v>802</v>
      </c>
      <c r="AV50" s="211">
        <v>790</v>
      </c>
      <c r="AW50" s="211">
        <v>803</v>
      </c>
      <c r="AX50" s="211">
        <v>850</v>
      </c>
      <c r="AY50" s="211">
        <v>802</v>
      </c>
      <c r="AZ50" s="211">
        <v>792</v>
      </c>
      <c r="BA50" s="211">
        <v>800</v>
      </c>
      <c r="BB50" s="211">
        <v>796</v>
      </c>
      <c r="BC50" s="211">
        <v>809</v>
      </c>
      <c r="BD50" s="211">
        <v>811</v>
      </c>
      <c r="BE50" s="211">
        <v>795</v>
      </c>
      <c r="BF50" s="211">
        <v>801</v>
      </c>
      <c r="BG50" s="211">
        <v>815</v>
      </c>
      <c r="BH50" s="211">
        <v>821</v>
      </c>
      <c r="BI50" s="211">
        <v>806</v>
      </c>
    </row>
    <row r="51" spans="1:61" x14ac:dyDescent="0.15">
      <c r="B51" s="335">
        <v>797</v>
      </c>
      <c r="C51" s="335">
        <v>806</v>
      </c>
      <c r="D51" s="335">
        <v>803</v>
      </c>
      <c r="E51" s="335">
        <v>794</v>
      </c>
      <c r="F51" s="335">
        <v>801</v>
      </c>
      <c r="G51" s="335">
        <v>814</v>
      </c>
      <c r="H51" s="335">
        <v>799</v>
      </c>
      <c r="I51" s="335">
        <v>816</v>
      </c>
      <c r="J51" s="335">
        <v>815</v>
      </c>
      <c r="K51" s="335">
        <v>833</v>
      </c>
      <c r="L51" s="335">
        <v>793</v>
      </c>
      <c r="M51" s="335">
        <v>851</v>
      </c>
      <c r="N51" s="335">
        <v>808</v>
      </c>
      <c r="O51" s="335">
        <v>797</v>
      </c>
      <c r="P51" s="335">
        <v>815</v>
      </c>
      <c r="Q51" s="335">
        <v>787</v>
      </c>
      <c r="R51" s="335">
        <v>800</v>
      </c>
      <c r="S51" s="335">
        <v>795</v>
      </c>
      <c r="T51" s="335">
        <v>824</v>
      </c>
      <c r="U51" s="335">
        <v>805</v>
      </c>
      <c r="V51" s="335">
        <v>800</v>
      </c>
      <c r="W51" s="335">
        <v>808</v>
      </c>
      <c r="X51" s="335">
        <v>800</v>
      </c>
      <c r="Y51" s="335">
        <v>806</v>
      </c>
      <c r="Z51" s="335">
        <v>792</v>
      </c>
      <c r="AA51" s="335">
        <v>790</v>
      </c>
      <c r="AB51" s="335">
        <v>795</v>
      </c>
      <c r="AC51" s="335">
        <v>808</v>
      </c>
      <c r="AD51" s="335">
        <v>814</v>
      </c>
      <c r="AE51" s="335">
        <v>812</v>
      </c>
      <c r="AF51" s="335">
        <v>796</v>
      </c>
      <c r="AG51" s="335">
        <v>806</v>
      </c>
      <c r="AH51" s="335">
        <v>803</v>
      </c>
      <c r="AI51" s="335">
        <v>806</v>
      </c>
      <c r="AJ51" s="335">
        <v>806</v>
      </c>
      <c r="AK51" s="335">
        <v>804</v>
      </c>
      <c r="AL51" s="335">
        <v>809</v>
      </c>
      <c r="AM51" s="335">
        <v>811</v>
      </c>
      <c r="AN51" s="335">
        <v>814</v>
      </c>
      <c r="AO51" s="335">
        <v>817</v>
      </c>
      <c r="AP51" s="335">
        <v>799</v>
      </c>
      <c r="AQ51" s="335">
        <v>796</v>
      </c>
      <c r="AR51" s="335">
        <v>804</v>
      </c>
      <c r="AS51" s="335">
        <v>796</v>
      </c>
      <c r="AT51" s="335">
        <v>791</v>
      </c>
      <c r="AU51" s="335">
        <v>798</v>
      </c>
      <c r="AV51" s="335">
        <v>800</v>
      </c>
      <c r="AW51" s="335">
        <v>804</v>
      </c>
      <c r="AX51" s="335">
        <v>848</v>
      </c>
      <c r="AY51" s="335">
        <v>802</v>
      </c>
      <c r="AZ51" s="335">
        <v>790</v>
      </c>
      <c r="BA51" s="335">
        <v>803</v>
      </c>
      <c r="BB51" s="335">
        <v>793</v>
      </c>
      <c r="BC51" s="335">
        <v>802</v>
      </c>
      <c r="BD51" s="335">
        <v>806</v>
      </c>
      <c r="BE51" s="335">
        <v>797</v>
      </c>
      <c r="BF51" s="335">
        <v>798</v>
      </c>
      <c r="BG51" s="335">
        <v>818</v>
      </c>
      <c r="BH51" s="335">
        <v>822</v>
      </c>
      <c r="BI51" s="335">
        <v>809</v>
      </c>
    </row>
  </sheetData>
  <sheetProtection password="BD4D" sheet="1" objects="1" scenarios="1"/>
  <phoneticPr fontId="4"/>
  <pageMargins left="0.7" right="0.7" top="0.75" bottom="0.75" header="0.51200000000000001" footer="0.51200000000000001"/>
  <pageSetup paperSize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2"/>
  </sheetPr>
  <dimension ref="A1:BI52"/>
  <sheetViews>
    <sheetView zoomScale="75" workbookViewId="0">
      <selection activeCell="V6" sqref="V6:BI6"/>
    </sheetView>
  </sheetViews>
  <sheetFormatPr baseColWidth="12" defaultColWidth="9" defaultRowHeight="14" x14ac:dyDescent="0.15"/>
  <cols>
    <col min="1" max="16384" width="9" style="1"/>
  </cols>
  <sheetData>
    <row r="1" spans="1:61" ht="17" x14ac:dyDescent="0.15">
      <c r="A1" s="2" t="s">
        <v>5</v>
      </c>
    </row>
    <row r="2" spans="1:61" ht="17" x14ac:dyDescent="0.15">
      <c r="A2" s="2"/>
    </row>
    <row r="3" spans="1:61" ht="18" thickBot="1" x14ac:dyDescent="0.2">
      <c r="A3" s="2" t="s">
        <v>261</v>
      </c>
    </row>
    <row r="4" spans="1:61" x14ac:dyDescent="0.15">
      <c r="A4" s="360" t="s">
        <v>156</v>
      </c>
      <c r="B4" s="362" t="s">
        <v>45</v>
      </c>
      <c r="C4" s="363"/>
      <c r="D4" s="363"/>
      <c r="E4" s="364"/>
      <c r="F4" s="368" t="s">
        <v>46</v>
      </c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70"/>
      <c r="V4" s="357" t="str">
        <f>'1. 実験内容を入力するシート'!A16</f>
        <v>フェルラ酸</v>
      </c>
      <c r="W4" s="358"/>
      <c r="X4" s="358"/>
      <c r="Y4" s="359"/>
      <c r="Z4" s="357" t="str">
        <f>'1. 実験内容を入力するシート'!A17</f>
        <v>キュウリ</v>
      </c>
      <c r="AA4" s="358"/>
      <c r="AB4" s="358"/>
      <c r="AC4" s="359"/>
      <c r="AD4" s="357" t="str">
        <f>'1. 実験内容を入力するシート'!A18</f>
        <v>レタス</v>
      </c>
      <c r="AE4" s="358"/>
      <c r="AF4" s="358"/>
      <c r="AG4" s="359"/>
      <c r="AH4" s="357">
        <f>'1. 実験内容を入力するシート'!A19</f>
        <v>0</v>
      </c>
      <c r="AI4" s="358"/>
      <c r="AJ4" s="358"/>
      <c r="AK4" s="359"/>
      <c r="AL4" s="357">
        <f>'1. 実験内容を入力するシート'!A20</f>
        <v>0</v>
      </c>
      <c r="AM4" s="358"/>
      <c r="AN4" s="358"/>
      <c r="AO4" s="359"/>
      <c r="AP4" s="357">
        <f>'1. 実験内容を入力するシート'!A21</f>
        <v>0</v>
      </c>
      <c r="AQ4" s="358"/>
      <c r="AR4" s="358"/>
      <c r="AS4" s="359"/>
      <c r="AT4" s="357">
        <f>'1. 実験内容を入力するシート'!A22</f>
        <v>0</v>
      </c>
      <c r="AU4" s="358"/>
      <c r="AV4" s="358"/>
      <c r="AW4" s="359"/>
      <c r="AX4" s="357">
        <f>'1. 実験内容を入力するシート'!A23</f>
        <v>0</v>
      </c>
      <c r="AY4" s="358"/>
      <c r="AZ4" s="358"/>
      <c r="BA4" s="359"/>
      <c r="BB4" s="357">
        <f>'1. 実験内容を入力するシート'!A24</f>
        <v>0</v>
      </c>
      <c r="BC4" s="358"/>
      <c r="BD4" s="358"/>
      <c r="BE4" s="359"/>
      <c r="BF4" s="357">
        <f>'1. 実験内容を入力するシート'!A25</f>
        <v>0</v>
      </c>
      <c r="BG4" s="358"/>
      <c r="BH4" s="358"/>
      <c r="BI4" s="359"/>
    </row>
    <row r="5" spans="1:61" ht="14.25" customHeight="1" x14ac:dyDescent="0.15">
      <c r="A5" s="361"/>
      <c r="B5" s="365"/>
      <c r="C5" s="366"/>
      <c r="D5" s="366"/>
      <c r="E5" s="367"/>
      <c r="F5" s="371" t="str">
        <f>ROUND('1. 実験内容を入力するシート'!D33,2)&amp;"uM"</f>
        <v>6.24uM</v>
      </c>
      <c r="G5" s="372"/>
      <c r="H5" s="372"/>
      <c r="I5" s="373"/>
      <c r="J5" s="374" t="str">
        <f>ROUND('1. 実験内容を入力するシート'!C33,2)&amp;"uM"</f>
        <v>12.49uM</v>
      </c>
      <c r="K5" s="372"/>
      <c r="L5" s="372"/>
      <c r="M5" s="373"/>
      <c r="N5" s="374" t="str">
        <f>ROUND('1. 実験内容を入力するシート'!B33,2)&amp;"uM"</f>
        <v>24.97uM</v>
      </c>
      <c r="O5" s="372"/>
      <c r="P5" s="372"/>
      <c r="Q5" s="373"/>
      <c r="R5" s="374" t="str">
        <f>ROUND('1. 実験内容を入力するシート'!A33,2)&amp;"uM"</f>
        <v>49.94uM</v>
      </c>
      <c r="S5" s="372"/>
      <c r="T5" s="372"/>
      <c r="U5" s="375"/>
      <c r="V5" s="352">
        <f>'1. 実験内容を入力するシート'!C16</f>
        <v>680</v>
      </c>
      <c r="W5" s="353"/>
      <c r="X5" s="354">
        <f>'1. 実験内容を入力するシート'!D16</f>
        <v>1360</v>
      </c>
      <c r="Y5" s="355"/>
      <c r="Z5" s="356">
        <f>'1. 実験内容を入力するシート'!C17</f>
        <v>26</v>
      </c>
      <c r="AA5" s="353"/>
      <c r="AB5" s="354">
        <f>'1. 実験内容を入力するシート'!D17</f>
        <v>52</v>
      </c>
      <c r="AC5" s="355"/>
      <c r="AD5" s="352">
        <f>'1. 実験内容を入力するシート'!C18</f>
        <v>80</v>
      </c>
      <c r="AE5" s="353"/>
      <c r="AF5" s="354">
        <f>'1. 実験内容を入力するシート'!D18</f>
        <v>160</v>
      </c>
      <c r="AG5" s="355"/>
      <c r="AH5" s="356">
        <f>'1. 実験内容を入力するシート'!C19</f>
        <v>690</v>
      </c>
      <c r="AI5" s="353"/>
      <c r="AJ5" s="354">
        <f>'1. 実験内容を入力するシート'!D19</f>
        <v>1380</v>
      </c>
      <c r="AK5" s="353"/>
      <c r="AL5" s="352">
        <f>'1. 実験内容を入力するシート'!C20</f>
        <v>25</v>
      </c>
      <c r="AM5" s="353"/>
      <c r="AN5" s="354">
        <f>'1. 実験内容を入力するシート'!D20</f>
        <v>50</v>
      </c>
      <c r="AO5" s="355"/>
      <c r="AP5" s="356">
        <f>'1. 実験内容を入力するシート'!C21</f>
        <v>77</v>
      </c>
      <c r="AQ5" s="353"/>
      <c r="AR5" s="354">
        <f>'1. 実験内容を入力するシート'!D21</f>
        <v>154</v>
      </c>
      <c r="AS5" s="355"/>
      <c r="AT5" s="352" t="e">
        <f>'1. 実験内容を入力するシート'!C22</f>
        <v>#DIV/0!</v>
      </c>
      <c r="AU5" s="353"/>
      <c r="AV5" s="354" t="e">
        <f>'1. 実験内容を入力するシート'!D22</f>
        <v>#DIV/0!</v>
      </c>
      <c r="AW5" s="355"/>
      <c r="AX5" s="356" t="e">
        <f>'1. 実験内容を入力するシート'!C23</f>
        <v>#DIV/0!</v>
      </c>
      <c r="AY5" s="353"/>
      <c r="AZ5" s="354" t="e">
        <f>'1. 実験内容を入力するシート'!D23</f>
        <v>#DIV/0!</v>
      </c>
      <c r="BA5" s="355"/>
      <c r="BB5" s="352" t="e">
        <f>'1. 実験内容を入力するシート'!C24</f>
        <v>#DIV/0!</v>
      </c>
      <c r="BC5" s="353"/>
      <c r="BD5" s="354" t="e">
        <f>'1. 実験内容を入力するシート'!D24</f>
        <v>#DIV/0!</v>
      </c>
      <c r="BE5" s="355"/>
      <c r="BF5" s="356" t="e">
        <f>'1. 実験内容を入力するシート'!C25</f>
        <v>#DIV/0!</v>
      </c>
      <c r="BG5" s="353"/>
      <c r="BH5" s="354" t="e">
        <f>'1. 実験内容を入力するシート'!D25</f>
        <v>#DIV/0!</v>
      </c>
      <c r="BI5" s="355"/>
    </row>
    <row r="6" spans="1:61" s="5" customFormat="1" x14ac:dyDescent="0.15">
      <c r="A6" s="361"/>
      <c r="B6" s="15" t="s">
        <v>149</v>
      </c>
      <c r="C6" s="17" t="s">
        <v>48</v>
      </c>
      <c r="D6" s="16" t="s">
        <v>49</v>
      </c>
      <c r="E6" s="8" t="s">
        <v>50</v>
      </c>
      <c r="F6" s="9" t="s">
        <v>150</v>
      </c>
      <c r="G6" s="4" t="s">
        <v>151</v>
      </c>
      <c r="H6" s="4" t="s">
        <v>51</v>
      </c>
      <c r="I6" s="4" t="s">
        <v>52</v>
      </c>
      <c r="J6" s="4" t="s">
        <v>258</v>
      </c>
      <c r="K6" s="4" t="s">
        <v>259</v>
      </c>
      <c r="L6" s="4" t="s">
        <v>53</v>
      </c>
      <c r="M6" s="4" t="s">
        <v>54</v>
      </c>
      <c r="N6" s="4" t="s">
        <v>55</v>
      </c>
      <c r="O6" s="4" t="s">
        <v>56</v>
      </c>
      <c r="P6" s="4" t="s">
        <v>57</v>
      </c>
      <c r="Q6" s="4" t="s">
        <v>58</v>
      </c>
      <c r="R6" s="4" t="s">
        <v>59</v>
      </c>
      <c r="S6" s="4" t="s">
        <v>60</v>
      </c>
      <c r="T6" s="4" t="s">
        <v>61</v>
      </c>
      <c r="U6" s="10" t="s">
        <v>62</v>
      </c>
      <c r="V6" s="223" t="s">
        <v>71</v>
      </c>
      <c r="W6" s="224" t="s">
        <v>224</v>
      </c>
      <c r="X6" s="225" t="s">
        <v>72</v>
      </c>
      <c r="Y6" s="226" t="s">
        <v>214</v>
      </c>
      <c r="Z6" s="244" t="s">
        <v>73</v>
      </c>
      <c r="AA6" s="224" t="s">
        <v>223</v>
      </c>
      <c r="AB6" s="225" t="s">
        <v>74</v>
      </c>
      <c r="AC6" s="226" t="s">
        <v>213</v>
      </c>
      <c r="AD6" s="223" t="s">
        <v>75</v>
      </c>
      <c r="AE6" s="224" t="s">
        <v>76</v>
      </c>
      <c r="AF6" s="246" t="s">
        <v>77</v>
      </c>
      <c r="AG6" s="247" t="s">
        <v>78</v>
      </c>
      <c r="AH6" s="244" t="s">
        <v>79</v>
      </c>
      <c r="AI6" s="224" t="s">
        <v>80</v>
      </c>
      <c r="AJ6" s="225" t="s">
        <v>81</v>
      </c>
      <c r="AK6" s="226" t="s">
        <v>82</v>
      </c>
      <c r="AL6" s="223" t="s">
        <v>83</v>
      </c>
      <c r="AM6" s="224" t="s">
        <v>84</v>
      </c>
      <c r="AN6" s="246" t="s">
        <v>85</v>
      </c>
      <c r="AO6" s="247" t="s">
        <v>86</v>
      </c>
      <c r="AP6" s="244" t="s">
        <v>87</v>
      </c>
      <c r="AQ6" s="224" t="s">
        <v>88</v>
      </c>
      <c r="AR6" s="225" t="s">
        <v>89</v>
      </c>
      <c r="AS6" s="226" t="s">
        <v>90</v>
      </c>
      <c r="AT6" s="223" t="s">
        <v>91</v>
      </c>
      <c r="AU6" s="224" t="s">
        <v>263</v>
      </c>
      <c r="AV6" s="246" t="s">
        <v>264</v>
      </c>
      <c r="AW6" s="247" t="s">
        <v>265</v>
      </c>
      <c r="AX6" s="244" t="s">
        <v>266</v>
      </c>
      <c r="AY6" s="224" t="s">
        <v>267</v>
      </c>
      <c r="AZ6" s="225" t="s">
        <v>137</v>
      </c>
      <c r="BA6" s="226" t="s">
        <v>138</v>
      </c>
      <c r="BB6" s="223" t="s">
        <v>193</v>
      </c>
      <c r="BC6" s="224" t="s">
        <v>139</v>
      </c>
      <c r="BD6" s="246" t="s">
        <v>203</v>
      </c>
      <c r="BE6" s="247" t="s">
        <v>140</v>
      </c>
      <c r="BF6" s="244" t="s">
        <v>194</v>
      </c>
      <c r="BG6" s="224" t="s">
        <v>141</v>
      </c>
      <c r="BH6" s="225" t="s">
        <v>204</v>
      </c>
      <c r="BI6" s="226" t="s">
        <v>142</v>
      </c>
    </row>
    <row r="7" spans="1:61" x14ac:dyDescent="0.15">
      <c r="A7" s="6">
        <v>0</v>
      </c>
      <c r="B7" s="32">
        <f>'2.測定データ貼付け用シート'!B5</f>
        <v>27758</v>
      </c>
      <c r="C7" s="33">
        <f>'2.測定データ貼付け用シート'!K5</f>
        <v>27640</v>
      </c>
      <c r="D7" s="34">
        <f>'2.測定データ貼付け用シート'!AZ5</f>
        <v>27221</v>
      </c>
      <c r="E7" s="35">
        <f>'2.測定データ貼付け用シート'!BI5</f>
        <v>27332</v>
      </c>
      <c r="F7" s="36">
        <f>'2.測定データ貼付け用シート'!F5</f>
        <v>27699</v>
      </c>
      <c r="G7" s="37">
        <f>'2.測定データ貼付け用シート'!G5</f>
        <v>27949</v>
      </c>
      <c r="H7" s="37">
        <f>'2.測定データ貼付け用シート'!BD5</f>
        <v>27044</v>
      </c>
      <c r="I7" s="37">
        <f>'2.測定データ貼付け用シート'!BE5</f>
        <v>27473</v>
      </c>
      <c r="J7" s="37">
        <f>'2.測定データ貼付け用シート'!E5</f>
        <v>27987</v>
      </c>
      <c r="K7" s="37">
        <f>'2.測定データ貼付け用シート'!H5</f>
        <v>27728</v>
      </c>
      <c r="L7" s="37">
        <f>'2.測定データ貼付け用シート'!BC5</f>
        <v>27292</v>
      </c>
      <c r="M7" s="37">
        <f>'2.測定データ貼付け用シート'!BF5</f>
        <v>27241</v>
      </c>
      <c r="N7" s="37">
        <f>'2.測定データ貼付け用シート'!D5</f>
        <v>27668</v>
      </c>
      <c r="O7" s="37">
        <f>'2.測定データ貼付け用シート'!I5</f>
        <v>27554</v>
      </c>
      <c r="P7" s="37">
        <f>'2.測定データ貼付け用シート'!BB5</f>
        <v>27239</v>
      </c>
      <c r="Q7" s="37">
        <f>'2.測定データ貼付け用シート'!BG5</f>
        <v>27450</v>
      </c>
      <c r="R7" s="37">
        <f>'2.測定データ貼付け用シート'!C5</f>
        <v>27813</v>
      </c>
      <c r="S7" s="37">
        <f>'2.測定データ貼付け用シート'!J5</f>
        <v>27721</v>
      </c>
      <c r="T7" s="37">
        <f>'2.測定データ貼付け用シート'!BA5</f>
        <v>27452</v>
      </c>
      <c r="U7" s="241">
        <f>'2.測定データ貼付け用シート'!BH5</f>
        <v>27121</v>
      </c>
      <c r="V7" s="230">
        <f>'2.測定データ貼付け用シート'!L5</f>
        <v>27759</v>
      </c>
      <c r="W7" s="228">
        <f>'2.測定データ貼付け用シート'!AY5</f>
        <v>27522</v>
      </c>
      <c r="X7" s="227">
        <f>'2.測定データ貼付け用シート'!V5</f>
        <v>27616</v>
      </c>
      <c r="Y7" s="229">
        <f>'2.測定データ貼付け用シート'!AO5</f>
        <v>27253</v>
      </c>
      <c r="Z7" s="230">
        <f>'2.測定データ貼付け用シート'!M5</f>
        <v>27685</v>
      </c>
      <c r="AA7" s="228">
        <f>'2.測定データ貼付け用シート'!AX5</f>
        <v>27482</v>
      </c>
      <c r="AB7" s="227">
        <f>'2.測定データ貼付け用シート'!W5</f>
        <v>27670</v>
      </c>
      <c r="AC7" s="229">
        <f>'2.測定データ貼付け用シート'!AN5</f>
        <v>27665</v>
      </c>
      <c r="AD7" s="230">
        <f>'2.測定データ貼付け用シート'!N5</f>
        <v>27815</v>
      </c>
      <c r="AE7" s="228">
        <f>'2.測定データ貼付け用シート'!AW5</f>
        <v>27618</v>
      </c>
      <c r="AF7" s="227">
        <f>'2.測定データ貼付け用シート'!X5</f>
        <v>27780</v>
      </c>
      <c r="AG7" s="229">
        <f>'2.測定データ貼付け用シート'!AM5</f>
        <v>27620</v>
      </c>
      <c r="AH7" s="230">
        <f>'2.測定データ貼付け用シート'!O5</f>
        <v>27468</v>
      </c>
      <c r="AI7" s="228">
        <f>'2.測定データ貼付け用シート'!AV5</f>
        <v>28027</v>
      </c>
      <c r="AJ7" s="227">
        <f>'2.測定データ貼付け用シート'!Y5</f>
        <v>28107</v>
      </c>
      <c r="AK7" s="229">
        <f>'2.測定データ貼付け用シート'!AL5</f>
        <v>27657</v>
      </c>
      <c r="AL7" s="230">
        <f>'2.測定データ貼付け用シート'!P5</f>
        <v>27908</v>
      </c>
      <c r="AM7" s="228">
        <f>'2.測定データ貼付け用シート'!AU5</f>
        <v>27700</v>
      </c>
      <c r="AN7" s="227">
        <f>'2.測定データ貼付け用シート'!Z5</f>
        <v>27929</v>
      </c>
      <c r="AO7" s="229">
        <f>'2.測定データ貼付け用シート'!AK5</f>
        <v>27989</v>
      </c>
      <c r="AP7" s="230">
        <f>'2.測定データ貼付け用シート'!Q5</f>
        <v>27726</v>
      </c>
      <c r="AQ7" s="228">
        <f>'2.測定データ貼付け用シート'!AT5</f>
        <v>27908</v>
      </c>
      <c r="AR7" s="227">
        <f>'2.測定データ貼付け用シート'!AA5</f>
        <v>27993</v>
      </c>
      <c r="AS7" s="229">
        <f>'2.測定データ貼付け用シート'!AJ5</f>
        <v>27927</v>
      </c>
      <c r="AT7" s="230">
        <f>'2.測定データ貼付け用シート'!R5</f>
        <v>27840</v>
      </c>
      <c r="AU7" s="228">
        <f>'2.測定データ貼付け用シート'!AS5</f>
        <v>27787</v>
      </c>
      <c r="AV7" s="227">
        <f>'2.測定データ貼付け用シート'!AB5</f>
        <v>27694</v>
      </c>
      <c r="AW7" s="229">
        <f>'2.測定データ貼付け用シート'!AI5</f>
        <v>28264</v>
      </c>
      <c r="AX7" s="230">
        <f>'2.測定データ貼付け用シート'!S5</f>
        <v>27713</v>
      </c>
      <c r="AY7" s="228">
        <f>'2.測定データ貼付け用シート'!AR5</f>
        <v>27691</v>
      </c>
      <c r="AZ7" s="227">
        <f>'2.測定データ貼付け用シート'!AC5</f>
        <v>28010</v>
      </c>
      <c r="BA7" s="229">
        <f>'2.測定データ貼付け用シート'!AH5</f>
        <v>28041</v>
      </c>
      <c r="BB7" s="230">
        <f>'2.測定データ貼付け用シート'!T5</f>
        <v>27650</v>
      </c>
      <c r="BC7" s="228">
        <f>'2.測定データ貼付け用シート'!AQ5</f>
        <v>27604</v>
      </c>
      <c r="BD7" s="227">
        <f>'2.測定データ貼付け用シート'!AD5</f>
        <v>27716</v>
      </c>
      <c r="BE7" s="229">
        <f>'2.測定データ貼付け用シート'!AG5</f>
        <v>27706</v>
      </c>
      <c r="BF7" s="230">
        <f>'2.測定データ貼付け用シート'!U5</f>
        <v>27484</v>
      </c>
      <c r="BG7" s="228">
        <f>'2.測定データ貼付け用シート'!AP5</f>
        <v>27505</v>
      </c>
      <c r="BH7" s="227">
        <f>'2.測定データ貼付け用シート'!AE5</f>
        <v>27747</v>
      </c>
      <c r="BI7" s="229">
        <f>'2.測定データ貼付け用シート'!AF5</f>
        <v>27738</v>
      </c>
    </row>
    <row r="8" spans="1:61" x14ac:dyDescent="0.15">
      <c r="A8" s="6">
        <v>2</v>
      </c>
      <c r="B8" s="32">
        <f>'2.測定データ貼付け用シート'!B6</f>
        <v>25114</v>
      </c>
      <c r="C8" s="33">
        <f>'2.測定データ貼付け用シート'!K6</f>
        <v>24252</v>
      </c>
      <c r="D8" s="34">
        <f>'2.測定データ貼付け用シート'!AZ6</f>
        <v>23312</v>
      </c>
      <c r="E8" s="35">
        <f>'2.測定データ貼付け用シート'!BI6</f>
        <v>22947</v>
      </c>
      <c r="F8" s="38">
        <f>'2.測定データ貼付け用シート'!F6</f>
        <v>27287</v>
      </c>
      <c r="G8" s="33">
        <f>'2.測定データ貼付け用シート'!G6</f>
        <v>27419</v>
      </c>
      <c r="H8" s="33">
        <f>'2.測定データ貼付け用シート'!BD6</f>
        <v>26565</v>
      </c>
      <c r="I8" s="33">
        <f>'2.測定データ貼付け用シート'!BE6</f>
        <v>27011</v>
      </c>
      <c r="J8" s="33">
        <f>'2.測定データ貼付け用シート'!E6</f>
        <v>27562</v>
      </c>
      <c r="K8" s="33">
        <f>'2.測定データ貼付け用シート'!H6</f>
        <v>27360</v>
      </c>
      <c r="L8" s="33">
        <f>'2.測定データ貼付け用シート'!BC6</f>
        <v>26922</v>
      </c>
      <c r="M8" s="33">
        <f>'2.測定データ貼付け用シート'!BF6</f>
        <v>26842</v>
      </c>
      <c r="N8" s="33">
        <f>'2.測定データ貼付け用シート'!D6</f>
        <v>27415</v>
      </c>
      <c r="O8" s="33">
        <f>'2.測定データ貼付け用シート'!I6</f>
        <v>27222</v>
      </c>
      <c r="P8" s="33">
        <f>'2.測定データ貼付け用シート'!BB6</f>
        <v>26782</v>
      </c>
      <c r="Q8" s="33">
        <f>'2.測定データ貼付け用シート'!BG6</f>
        <v>27029</v>
      </c>
      <c r="R8" s="33">
        <f>'2.測定データ貼付け用シート'!C6</f>
        <v>27484</v>
      </c>
      <c r="S8" s="33">
        <f>'2.測定データ貼付け用シート'!J6</f>
        <v>27397</v>
      </c>
      <c r="T8" s="33">
        <f>'2.測定データ貼付け用シート'!BA6</f>
        <v>27041</v>
      </c>
      <c r="U8" s="242">
        <f>'2.測定データ貼付け用シート'!BH6</f>
        <v>26671</v>
      </c>
      <c r="V8" s="39">
        <f>'2.測定データ貼付け用シート'!L6</f>
        <v>27274</v>
      </c>
      <c r="W8" s="59">
        <f>'2.測定データ貼付け用シート'!AY6</f>
        <v>26981</v>
      </c>
      <c r="X8" s="52">
        <f>'2.測定データ貼付け用シート'!V6</f>
        <v>27070</v>
      </c>
      <c r="Y8" s="35">
        <f>'2.測定データ貼付け用シート'!AO6</f>
        <v>26572</v>
      </c>
      <c r="Z8" s="39">
        <f>'2.測定データ貼付け用シート'!M6</f>
        <v>27242</v>
      </c>
      <c r="AA8" s="59">
        <f>'2.測定データ貼付け用シート'!AX6</f>
        <v>26842</v>
      </c>
      <c r="AB8" s="52">
        <f>'2.測定データ貼付け用シート'!W6</f>
        <v>26973</v>
      </c>
      <c r="AC8" s="35">
        <f>'2.測定データ貼付け用シート'!AN6</f>
        <v>26672</v>
      </c>
      <c r="AD8" s="39">
        <f>'2.測定データ貼付け用シート'!N6</f>
        <v>27287</v>
      </c>
      <c r="AE8" s="59">
        <f>'2.測定データ貼付け用シート'!AW6</f>
        <v>27162</v>
      </c>
      <c r="AF8" s="52">
        <f>'2.測定データ貼付け用シート'!X6</f>
        <v>27430</v>
      </c>
      <c r="AG8" s="35">
        <f>'2.測定データ貼付け用シート'!AM6</f>
        <v>27039</v>
      </c>
      <c r="AH8" s="39">
        <f>'2.測定データ貼付け用シート'!O6</f>
        <v>24390</v>
      </c>
      <c r="AI8" s="59">
        <f>'2.測定データ貼付け用シート'!AV6</f>
        <v>23825</v>
      </c>
      <c r="AJ8" s="52">
        <f>'2.測定データ貼付け用シート'!Y6</f>
        <v>24693</v>
      </c>
      <c r="AK8" s="35">
        <f>'2.測定データ貼付け用シート'!AL6</f>
        <v>23760</v>
      </c>
      <c r="AL8" s="39">
        <f>'2.測定データ貼付け用シート'!P6</f>
        <v>24692</v>
      </c>
      <c r="AM8" s="59">
        <f>'2.測定データ貼付け用シート'!AU6</f>
        <v>23623</v>
      </c>
      <c r="AN8" s="52">
        <f>'2.測定データ貼付け用シート'!Z6</f>
        <v>24352</v>
      </c>
      <c r="AO8" s="35">
        <f>'2.測定データ貼付け用シート'!AK6</f>
        <v>24338</v>
      </c>
      <c r="AP8" s="39">
        <f>'2.測定データ貼付け用シート'!Q6</f>
        <v>24306</v>
      </c>
      <c r="AQ8" s="59">
        <f>'2.測定データ貼付け用シート'!AT6</f>
        <v>23926</v>
      </c>
      <c r="AR8" s="52">
        <f>'2.測定データ貼付け用シート'!AA6</f>
        <v>24311</v>
      </c>
      <c r="AS8" s="35">
        <f>'2.測定データ貼付け用シート'!AJ6</f>
        <v>24086</v>
      </c>
      <c r="AT8" s="39">
        <f>'2.測定データ貼付け用シート'!R6</f>
        <v>24403</v>
      </c>
      <c r="AU8" s="59">
        <f>'2.測定データ貼付け用シート'!AS6</f>
        <v>24033</v>
      </c>
      <c r="AV8" s="52">
        <f>'2.測定データ貼付け用シート'!AB6</f>
        <v>24045</v>
      </c>
      <c r="AW8" s="35">
        <f>'2.測定データ貼付け用シート'!AI6</f>
        <v>24504</v>
      </c>
      <c r="AX8" s="39">
        <f>'2.測定データ貼付け用シート'!S6</f>
        <v>24303</v>
      </c>
      <c r="AY8" s="59">
        <f>'2.測定データ貼付け用シート'!AR6</f>
        <v>23759</v>
      </c>
      <c r="AZ8" s="52">
        <f>'2.測定データ貼付け用シート'!AC6</f>
        <v>24190</v>
      </c>
      <c r="BA8" s="35">
        <f>'2.測定データ貼付け用シート'!AH6</f>
        <v>24415</v>
      </c>
      <c r="BB8" s="39">
        <f>'2.測定データ貼付け用シート'!T6</f>
        <v>24105</v>
      </c>
      <c r="BC8" s="59">
        <f>'2.測定データ貼付け用シート'!AQ6</f>
        <v>23984</v>
      </c>
      <c r="BD8" s="52">
        <f>'2.測定データ貼付け用シート'!AD6</f>
        <v>23964</v>
      </c>
      <c r="BE8" s="35">
        <f>'2.測定データ貼付け用シート'!AG6</f>
        <v>24177</v>
      </c>
      <c r="BF8" s="39">
        <f>'2.測定データ貼付け用シート'!U6</f>
        <v>24018</v>
      </c>
      <c r="BG8" s="59">
        <f>'2.測定データ貼付け用シート'!AP6</f>
        <v>24076</v>
      </c>
      <c r="BH8" s="52">
        <f>'2.測定データ貼付け用シート'!AE6</f>
        <v>23829</v>
      </c>
      <c r="BI8" s="35">
        <f>'2.測定データ貼付け用シート'!AF6</f>
        <v>24400</v>
      </c>
    </row>
    <row r="9" spans="1:61" x14ac:dyDescent="0.15">
      <c r="A9" s="6">
        <v>4</v>
      </c>
      <c r="B9" s="32">
        <f>'2.測定データ貼付け用シート'!B7</f>
        <v>21925</v>
      </c>
      <c r="C9" s="33">
        <f>'2.測定データ貼付け用シート'!K7</f>
        <v>20780</v>
      </c>
      <c r="D9" s="34">
        <f>'2.測定データ貼付け用シート'!AZ7</f>
        <v>19657</v>
      </c>
      <c r="E9" s="35">
        <f>'2.測定データ貼付け用シート'!BI7</f>
        <v>19110</v>
      </c>
      <c r="F9" s="38">
        <f>'2.測定データ貼付け用シート'!F7</f>
        <v>27358</v>
      </c>
      <c r="G9" s="33">
        <f>'2.測定データ貼付け用シート'!G7</f>
        <v>27466</v>
      </c>
      <c r="H9" s="33">
        <f>'2.測定データ貼付け用シート'!BD7</f>
        <v>26579</v>
      </c>
      <c r="I9" s="33">
        <f>'2.測定データ貼付け用シート'!BE7</f>
        <v>27017</v>
      </c>
      <c r="J9" s="33">
        <f>'2.測定データ貼付け用シート'!E7</f>
        <v>27594</v>
      </c>
      <c r="K9" s="33">
        <f>'2.測定データ貼付け用シート'!H7</f>
        <v>27379</v>
      </c>
      <c r="L9" s="33">
        <f>'2.測定データ貼付け用シート'!BC7</f>
        <v>26903</v>
      </c>
      <c r="M9" s="33">
        <f>'2.測定データ貼付け用シート'!BF7</f>
        <v>26891</v>
      </c>
      <c r="N9" s="33">
        <f>'2.測定データ貼付け用シート'!D7</f>
        <v>27447</v>
      </c>
      <c r="O9" s="33">
        <f>'2.測定データ貼付け用シート'!I7</f>
        <v>27265</v>
      </c>
      <c r="P9" s="33">
        <f>'2.測定データ貼付け用シート'!BB7</f>
        <v>26865</v>
      </c>
      <c r="Q9" s="33">
        <f>'2.測定データ貼付け用シート'!BG7</f>
        <v>27034</v>
      </c>
      <c r="R9" s="33">
        <f>'2.測定データ貼付け用シート'!C7</f>
        <v>27526</v>
      </c>
      <c r="S9" s="33">
        <f>'2.測定データ貼付け用シート'!J7</f>
        <v>27436</v>
      </c>
      <c r="T9" s="33">
        <f>'2.測定データ貼付け用シート'!BA7</f>
        <v>27023</v>
      </c>
      <c r="U9" s="242">
        <f>'2.測定データ貼付け用シート'!BH7</f>
        <v>26765</v>
      </c>
      <c r="V9" s="39">
        <f>'2.測定データ貼付け用シート'!L7</f>
        <v>27187</v>
      </c>
      <c r="W9" s="59">
        <f>'2.測定データ貼付け用シート'!AY7</f>
        <v>27042</v>
      </c>
      <c r="X9" s="52">
        <f>'2.測定データ貼付け用シート'!V7</f>
        <v>26912</v>
      </c>
      <c r="Y9" s="35">
        <f>'2.測定データ貼付け用シート'!AO7</f>
        <v>26497</v>
      </c>
      <c r="Z9" s="39">
        <f>'2.測定データ貼付け用シート'!M7</f>
        <v>27134</v>
      </c>
      <c r="AA9" s="59">
        <f>'2.測定データ貼付け用シート'!AX7</f>
        <v>26761</v>
      </c>
      <c r="AB9" s="52">
        <f>'2.測定データ貼付け用シート'!W7</f>
        <v>26536</v>
      </c>
      <c r="AC9" s="35">
        <f>'2.測定データ貼付け用シート'!AN7</f>
        <v>26134</v>
      </c>
      <c r="AD9" s="39">
        <f>'2.測定データ貼付け用シート'!N7</f>
        <v>27373</v>
      </c>
      <c r="AE9" s="59">
        <f>'2.測定データ貼付け用シート'!AW7</f>
        <v>27196</v>
      </c>
      <c r="AF9" s="52">
        <f>'2.測定データ貼付け用シート'!X7</f>
        <v>27469</v>
      </c>
      <c r="AG9" s="35">
        <f>'2.測定データ貼付け用シート'!AM7</f>
        <v>27159</v>
      </c>
      <c r="AH9" s="39">
        <f>'2.測定データ貼付け用シート'!O7</f>
        <v>21135</v>
      </c>
      <c r="AI9" s="59">
        <f>'2.測定データ貼付け用シート'!AV7</f>
        <v>20138</v>
      </c>
      <c r="AJ9" s="52">
        <f>'2.測定データ貼付け用シート'!Y7</f>
        <v>21422</v>
      </c>
      <c r="AK9" s="35">
        <f>'2.測定データ貼付け用シート'!AL7</f>
        <v>20215</v>
      </c>
      <c r="AL9" s="39">
        <f>'2.測定データ貼付け用シート'!P7</f>
        <v>21478</v>
      </c>
      <c r="AM9" s="59">
        <f>'2.測定データ貼付け用シート'!AU7</f>
        <v>20046</v>
      </c>
      <c r="AN9" s="52">
        <f>'2.測定データ貼付け用シート'!Z7</f>
        <v>20902</v>
      </c>
      <c r="AO9" s="35">
        <f>'2.測定データ貼付け用シート'!AK7</f>
        <v>20964</v>
      </c>
      <c r="AP9" s="39">
        <f>'2.測定データ貼付け用シート'!Q7</f>
        <v>20960</v>
      </c>
      <c r="AQ9" s="59">
        <f>'2.測定データ貼付け用シート'!AT7</f>
        <v>20300</v>
      </c>
      <c r="AR9" s="52">
        <f>'2.測定データ貼付け用シート'!AA7</f>
        <v>20815</v>
      </c>
      <c r="AS9" s="35">
        <f>'2.測定データ貼付け用シート'!AJ7</f>
        <v>20595</v>
      </c>
      <c r="AT9" s="39">
        <f>'2.測定データ貼付け用シート'!R7</f>
        <v>20935</v>
      </c>
      <c r="AU9" s="59">
        <f>'2.測定データ貼付け用シート'!AS7</f>
        <v>20492</v>
      </c>
      <c r="AV9" s="52">
        <f>'2.測定データ貼付け用シート'!AB7</f>
        <v>20525</v>
      </c>
      <c r="AW9" s="35">
        <f>'2.測定データ貼付け用シート'!AI7</f>
        <v>21081</v>
      </c>
      <c r="AX9" s="39">
        <f>'2.測定データ貼付け用シート'!S7</f>
        <v>20867</v>
      </c>
      <c r="AY9" s="59">
        <f>'2.測定データ貼付け用シート'!AR7</f>
        <v>20119</v>
      </c>
      <c r="AZ9" s="52">
        <f>'2.測定データ貼付け用シート'!AC7</f>
        <v>20605</v>
      </c>
      <c r="BA9" s="35">
        <f>'2.測定データ貼付け用シート'!AH7</f>
        <v>20852</v>
      </c>
      <c r="BB9" s="39">
        <f>'2.測定データ貼付け用シート'!T7</f>
        <v>20721</v>
      </c>
      <c r="BC9" s="59">
        <f>'2.測定データ貼付け用シート'!AQ7</f>
        <v>20533</v>
      </c>
      <c r="BD9" s="52">
        <f>'2.測定データ貼付け用シート'!AD7</f>
        <v>20375</v>
      </c>
      <c r="BE9" s="35">
        <f>'2.測定データ貼付け用シート'!AG7</f>
        <v>20816</v>
      </c>
      <c r="BF9" s="39">
        <f>'2.測定データ貼付け用シート'!U7</f>
        <v>20587</v>
      </c>
      <c r="BG9" s="59">
        <f>'2.測定データ貼付け用シート'!AP7</f>
        <v>20678</v>
      </c>
      <c r="BH9" s="52">
        <f>'2.測定データ貼付け用シート'!AE7</f>
        <v>20231</v>
      </c>
      <c r="BI9" s="35">
        <f>'2.測定データ貼付け用シート'!AF7</f>
        <v>20955</v>
      </c>
    </row>
    <row r="10" spans="1:61" x14ac:dyDescent="0.15">
      <c r="A10" s="6">
        <v>6</v>
      </c>
      <c r="B10" s="32">
        <f>'2.測定データ貼付け用シート'!B8</f>
        <v>17662</v>
      </c>
      <c r="C10" s="33">
        <f>'2.測定データ貼付け用シート'!K8</f>
        <v>16311</v>
      </c>
      <c r="D10" s="34">
        <f>'2.測定データ貼付け用シート'!AZ8</f>
        <v>15274</v>
      </c>
      <c r="E10" s="35">
        <f>'2.測定データ貼付け用シート'!BI8</f>
        <v>14709</v>
      </c>
      <c r="F10" s="38">
        <f>'2.測定データ貼付け用シート'!F8</f>
        <v>27267</v>
      </c>
      <c r="G10" s="33">
        <f>'2.測定データ貼付け用シート'!G8</f>
        <v>27397</v>
      </c>
      <c r="H10" s="33">
        <f>'2.測定データ貼付け用シート'!BD8</f>
        <v>26434</v>
      </c>
      <c r="I10" s="33">
        <f>'2.測定データ貼付け用シート'!BE8</f>
        <v>26860</v>
      </c>
      <c r="J10" s="33">
        <f>'2.測定データ貼付け用シート'!E8</f>
        <v>27571</v>
      </c>
      <c r="K10" s="33">
        <f>'2.測定データ貼付け用シート'!H8</f>
        <v>27427</v>
      </c>
      <c r="L10" s="33">
        <f>'2.測定データ貼付け用シート'!BC8</f>
        <v>26942</v>
      </c>
      <c r="M10" s="33">
        <f>'2.測定データ貼付け用シート'!BF8</f>
        <v>26803</v>
      </c>
      <c r="N10" s="33">
        <f>'2.測定データ貼付け用シート'!D8</f>
        <v>27427</v>
      </c>
      <c r="O10" s="33">
        <f>'2.測定データ貼付け用シート'!I8</f>
        <v>27184</v>
      </c>
      <c r="P10" s="33">
        <f>'2.測定データ貼付け用シート'!BB8</f>
        <v>26816</v>
      </c>
      <c r="Q10" s="33">
        <f>'2.測定データ貼付け用シート'!BG8</f>
        <v>27039</v>
      </c>
      <c r="R10" s="33">
        <f>'2.測定データ貼付け用シート'!C8</f>
        <v>27475</v>
      </c>
      <c r="S10" s="33">
        <f>'2.測定データ貼付け用シート'!J8</f>
        <v>27403</v>
      </c>
      <c r="T10" s="33">
        <f>'2.測定データ貼付け用シート'!BA8</f>
        <v>26939</v>
      </c>
      <c r="U10" s="242">
        <f>'2.測定データ貼付け用シート'!BH8</f>
        <v>26699</v>
      </c>
      <c r="V10" s="39">
        <f>'2.測定データ貼付け用シート'!L8</f>
        <v>27238</v>
      </c>
      <c r="W10" s="59">
        <f>'2.測定データ貼付け用シート'!AY8</f>
        <v>27009</v>
      </c>
      <c r="X10" s="52">
        <f>'2.測定データ貼付け用シート'!V8</f>
        <v>26706</v>
      </c>
      <c r="Y10" s="35">
        <f>'2.測定データ貼付け用シート'!AO8</f>
        <v>26312</v>
      </c>
      <c r="Z10" s="39">
        <f>'2.測定データ貼付け用シート'!M8</f>
        <v>26918</v>
      </c>
      <c r="AA10" s="59">
        <f>'2.測定データ貼付け用シート'!AX8</f>
        <v>26426</v>
      </c>
      <c r="AB10" s="52">
        <f>'2.測定データ貼付け用シート'!W8</f>
        <v>25747</v>
      </c>
      <c r="AC10" s="35">
        <f>'2.測定データ貼付け用シート'!AN8</f>
        <v>25360</v>
      </c>
      <c r="AD10" s="39">
        <f>'2.測定データ貼付け用シート'!N8</f>
        <v>27414</v>
      </c>
      <c r="AE10" s="59">
        <f>'2.測定データ貼付け用シート'!AW8</f>
        <v>27166</v>
      </c>
      <c r="AF10" s="52">
        <f>'2.測定データ貼付け用シート'!X8</f>
        <v>27457</v>
      </c>
      <c r="AG10" s="35">
        <f>'2.測定データ貼付け用シート'!AM8</f>
        <v>27010</v>
      </c>
      <c r="AH10" s="39">
        <f>'2.測定データ貼付け用シート'!O8</f>
        <v>16889</v>
      </c>
      <c r="AI10" s="59">
        <f>'2.測定データ貼付け用シート'!AV8</f>
        <v>15761</v>
      </c>
      <c r="AJ10" s="52">
        <f>'2.測定データ貼付け用シート'!Y8</f>
        <v>17085</v>
      </c>
      <c r="AK10" s="35">
        <f>'2.測定データ貼付け用シート'!AL8</f>
        <v>15885</v>
      </c>
      <c r="AL10" s="39">
        <f>'2.測定データ貼付け用シート'!P8</f>
        <v>17207</v>
      </c>
      <c r="AM10" s="59">
        <f>'2.測定データ貼付け用シート'!AU8</f>
        <v>15645</v>
      </c>
      <c r="AN10" s="52">
        <f>'2.測定データ貼付け用シート'!Z8</f>
        <v>16592</v>
      </c>
      <c r="AO10" s="35">
        <f>'2.測定データ貼付け用シート'!AK8</f>
        <v>16669</v>
      </c>
      <c r="AP10" s="39">
        <f>'2.測定データ貼付け用シート'!Q8</f>
        <v>16583</v>
      </c>
      <c r="AQ10" s="59">
        <f>'2.測定データ貼付け用シート'!AT8</f>
        <v>15980</v>
      </c>
      <c r="AR10" s="52">
        <f>'2.測定データ貼付け用シート'!AA8</f>
        <v>16449</v>
      </c>
      <c r="AS10" s="35">
        <f>'2.測定データ貼付け用シート'!AJ8</f>
        <v>16248</v>
      </c>
      <c r="AT10" s="39">
        <f>'2.測定データ貼付け用シート'!R8</f>
        <v>16580</v>
      </c>
      <c r="AU10" s="59">
        <f>'2.測定データ貼付け用シート'!AS8</f>
        <v>16205</v>
      </c>
      <c r="AV10" s="52">
        <f>'2.測定データ貼付け用シート'!AB8</f>
        <v>16142</v>
      </c>
      <c r="AW10" s="35">
        <f>'2.測定データ貼付け用シート'!AI8</f>
        <v>16726</v>
      </c>
      <c r="AX10" s="39">
        <f>'2.測定データ貼付け用シート'!S8</f>
        <v>16553</v>
      </c>
      <c r="AY10" s="59">
        <f>'2.測定データ貼付け用シート'!AR8</f>
        <v>15680</v>
      </c>
      <c r="AZ10" s="52">
        <f>'2.測定データ貼付け用シート'!AC8</f>
        <v>16178</v>
      </c>
      <c r="BA10" s="35">
        <f>'2.測定データ貼付け用シート'!AH8</f>
        <v>16550</v>
      </c>
      <c r="BB10" s="39">
        <f>'2.測定データ貼付け用シート'!T8</f>
        <v>16350</v>
      </c>
      <c r="BC10" s="59">
        <f>'2.測定データ貼付け用シート'!AQ8</f>
        <v>16158</v>
      </c>
      <c r="BD10" s="52">
        <f>'2.測定データ貼付け用シート'!AD8</f>
        <v>15989</v>
      </c>
      <c r="BE10" s="35">
        <f>'2.測定データ貼付け用シート'!AG8</f>
        <v>16567</v>
      </c>
      <c r="BF10" s="39">
        <f>'2.測定データ貼付け用シート'!U8</f>
        <v>16112</v>
      </c>
      <c r="BG10" s="59">
        <f>'2.測定データ貼付け用シート'!AP8</f>
        <v>16358</v>
      </c>
      <c r="BH10" s="52">
        <f>'2.測定データ貼付け用シート'!AE8</f>
        <v>15756</v>
      </c>
      <c r="BI10" s="35">
        <f>'2.測定データ貼付け用シート'!AF8</f>
        <v>16652</v>
      </c>
    </row>
    <row r="11" spans="1:61" x14ac:dyDescent="0.15">
      <c r="A11" s="6">
        <v>8</v>
      </c>
      <c r="B11" s="32">
        <f>'2.測定データ貼付け用シート'!B9</f>
        <v>13127</v>
      </c>
      <c r="C11" s="33">
        <f>'2.測定データ貼付け用シート'!K9</f>
        <v>11757</v>
      </c>
      <c r="D11" s="34">
        <f>'2.測定データ貼付け用シート'!AZ9</f>
        <v>10929</v>
      </c>
      <c r="E11" s="35">
        <f>'2.測定データ貼付け用シート'!BI9</f>
        <v>10426</v>
      </c>
      <c r="F11" s="38">
        <f>'2.測定データ貼付け用シート'!F9</f>
        <v>26991</v>
      </c>
      <c r="G11" s="33">
        <f>'2.測定データ貼付け用シート'!G9</f>
        <v>27160</v>
      </c>
      <c r="H11" s="33">
        <f>'2.測定データ貼付け用シート'!BD9</f>
        <v>26173</v>
      </c>
      <c r="I11" s="33">
        <f>'2.測定データ貼付け用シート'!BE9</f>
        <v>26533</v>
      </c>
      <c r="J11" s="33">
        <f>'2.測定データ貼付け用シート'!E9</f>
        <v>27531</v>
      </c>
      <c r="K11" s="33">
        <f>'2.測定データ貼付け用シート'!H9</f>
        <v>27385</v>
      </c>
      <c r="L11" s="33">
        <f>'2.測定データ貼付け用シート'!BC9</f>
        <v>26928</v>
      </c>
      <c r="M11" s="33">
        <f>'2.測定データ貼付け用シート'!BF9</f>
        <v>26763</v>
      </c>
      <c r="N11" s="33">
        <f>'2.測定データ貼付け用シート'!D9</f>
        <v>27381</v>
      </c>
      <c r="O11" s="33">
        <f>'2.測定データ貼付け用シート'!I9</f>
        <v>27269</v>
      </c>
      <c r="P11" s="33">
        <f>'2.測定データ貼付け用シート'!BB9</f>
        <v>26872</v>
      </c>
      <c r="Q11" s="33">
        <f>'2.測定データ貼付け用シート'!BG9</f>
        <v>27011</v>
      </c>
      <c r="R11" s="33">
        <f>'2.測定データ貼付け用シート'!C9</f>
        <v>27535</v>
      </c>
      <c r="S11" s="33">
        <f>'2.測定データ貼付け用シート'!J9</f>
        <v>27414</v>
      </c>
      <c r="T11" s="33">
        <f>'2.測定データ貼付け用シート'!BA9</f>
        <v>26973</v>
      </c>
      <c r="U11" s="242">
        <f>'2.測定データ貼付け用シート'!BH9</f>
        <v>26756</v>
      </c>
      <c r="V11" s="39">
        <f>'2.測定データ貼付け用シート'!L9</f>
        <v>27234</v>
      </c>
      <c r="W11" s="59">
        <f>'2.測定データ貼付け用シート'!AY9</f>
        <v>26950</v>
      </c>
      <c r="X11" s="52">
        <f>'2.測定データ貼付け用シート'!V9</f>
        <v>26401</v>
      </c>
      <c r="Y11" s="35">
        <f>'2.測定データ貼付け用シート'!AO9</f>
        <v>25844</v>
      </c>
      <c r="Z11" s="39">
        <f>'2.測定データ貼付け用シート'!M9</f>
        <v>26517</v>
      </c>
      <c r="AA11" s="59">
        <f>'2.測定データ貼付け用シート'!AX9</f>
        <v>25966</v>
      </c>
      <c r="AB11" s="52">
        <f>'2.測定データ貼付け用シート'!W9</f>
        <v>24589</v>
      </c>
      <c r="AC11" s="35">
        <f>'2.測定データ貼付け用シート'!AN9</f>
        <v>24203</v>
      </c>
      <c r="AD11" s="39">
        <f>'2.測定データ貼付け用シート'!N9</f>
        <v>27391</v>
      </c>
      <c r="AE11" s="59">
        <f>'2.測定データ貼付け用シート'!AW9</f>
        <v>27110</v>
      </c>
      <c r="AF11" s="52">
        <f>'2.測定データ貼付け用シート'!X9</f>
        <v>27207</v>
      </c>
      <c r="AG11" s="35">
        <f>'2.測定データ貼付け用シート'!AM9</f>
        <v>26807</v>
      </c>
      <c r="AH11" s="39">
        <f>'2.測定データ貼付け用シート'!O9</f>
        <v>12491</v>
      </c>
      <c r="AI11" s="59">
        <f>'2.測定データ貼付け用シート'!AV9</f>
        <v>11453</v>
      </c>
      <c r="AJ11" s="52">
        <f>'2.測定データ貼付け用シート'!Y9</f>
        <v>12657</v>
      </c>
      <c r="AK11" s="35">
        <f>'2.測定データ貼付け用シート'!AL9</f>
        <v>11610</v>
      </c>
      <c r="AL11" s="39">
        <f>'2.測定データ貼付け用シート'!P9</f>
        <v>12782</v>
      </c>
      <c r="AM11" s="59">
        <f>'2.測定データ貼付け用シート'!AU9</f>
        <v>11397</v>
      </c>
      <c r="AN11" s="52">
        <f>'2.測定データ貼付け用シート'!Z9</f>
        <v>12220</v>
      </c>
      <c r="AO11" s="35">
        <f>'2.測定データ貼付け用シート'!AK9</f>
        <v>12304</v>
      </c>
      <c r="AP11" s="39">
        <f>'2.測定データ貼付け用シート'!Q9</f>
        <v>12209</v>
      </c>
      <c r="AQ11" s="59">
        <f>'2.測定データ貼付け用シート'!AT9</f>
        <v>11633</v>
      </c>
      <c r="AR11" s="52">
        <f>'2.測定データ貼付け用シート'!AA9</f>
        <v>12044</v>
      </c>
      <c r="AS11" s="35">
        <f>'2.測定データ貼付け用シート'!AJ9</f>
        <v>11892</v>
      </c>
      <c r="AT11" s="39">
        <f>'2.測定データ貼付け用シート'!R9</f>
        <v>12153</v>
      </c>
      <c r="AU11" s="59">
        <f>'2.測定データ貼付け用シート'!AS9</f>
        <v>11857</v>
      </c>
      <c r="AV11" s="52">
        <f>'2.測定データ貼付け用シート'!AB9</f>
        <v>11800</v>
      </c>
      <c r="AW11" s="35">
        <f>'2.測定データ貼付け用シート'!AI9</f>
        <v>12316</v>
      </c>
      <c r="AX11" s="39">
        <f>'2.測定データ貼付け用シート'!S9</f>
        <v>12120</v>
      </c>
      <c r="AY11" s="59">
        <f>'2.測定データ貼付け用シート'!AR9</f>
        <v>11291</v>
      </c>
      <c r="AZ11" s="52">
        <f>'2.測定データ貼付け用シート'!AC9</f>
        <v>11785</v>
      </c>
      <c r="BA11" s="35">
        <f>'2.測定データ貼付け用シート'!AH9</f>
        <v>12169</v>
      </c>
      <c r="BB11" s="39">
        <f>'2.測定データ貼付け用シート'!T9</f>
        <v>11874</v>
      </c>
      <c r="BC11" s="59">
        <f>'2.測定データ貼付け用シート'!AQ9</f>
        <v>11812</v>
      </c>
      <c r="BD11" s="52">
        <f>'2.測定データ貼付け用シート'!AD9</f>
        <v>11573</v>
      </c>
      <c r="BE11" s="35">
        <f>'2.測定データ貼付け用シート'!AG9</f>
        <v>12215</v>
      </c>
      <c r="BF11" s="39">
        <f>'2.測定データ貼付け用シート'!U9</f>
        <v>11662</v>
      </c>
      <c r="BG11" s="59">
        <f>'2.測定データ貼付け用シート'!AP9</f>
        <v>12011</v>
      </c>
      <c r="BH11" s="52">
        <f>'2.測定データ貼付け用シート'!AE9</f>
        <v>11356</v>
      </c>
      <c r="BI11" s="35">
        <f>'2.測定データ貼付け用シート'!AF9</f>
        <v>12321</v>
      </c>
    </row>
    <row r="12" spans="1:61" x14ac:dyDescent="0.15">
      <c r="A12" s="6">
        <v>10</v>
      </c>
      <c r="B12" s="32">
        <f>'2.測定データ貼付け用シート'!B10</f>
        <v>8996</v>
      </c>
      <c r="C12" s="33">
        <f>'2.測定データ貼付け用シート'!K10</f>
        <v>7838</v>
      </c>
      <c r="D12" s="34">
        <f>'2.測定データ貼付け用シート'!AZ10</f>
        <v>7251</v>
      </c>
      <c r="E12" s="35">
        <f>'2.測定データ貼付け用シート'!BI10</f>
        <v>6804</v>
      </c>
      <c r="F12" s="38">
        <f>'2.測定データ貼付け用シート'!F10</f>
        <v>26377</v>
      </c>
      <c r="G12" s="33">
        <f>'2.測定データ貼付け用シート'!G10</f>
        <v>26529</v>
      </c>
      <c r="H12" s="33">
        <f>'2.測定データ貼付け用シート'!BD10</f>
        <v>25068</v>
      </c>
      <c r="I12" s="33">
        <f>'2.測定データ貼付け用シート'!BE10</f>
        <v>25409</v>
      </c>
      <c r="J12" s="33">
        <f>'2.測定データ貼付け用シート'!E10</f>
        <v>27438</v>
      </c>
      <c r="K12" s="33">
        <f>'2.測定データ貼付け用シート'!H10</f>
        <v>27336</v>
      </c>
      <c r="L12" s="33">
        <f>'2.測定データ貼付け用シート'!BC10</f>
        <v>26888</v>
      </c>
      <c r="M12" s="33">
        <f>'2.測定データ貼付け用シート'!BF10</f>
        <v>26745</v>
      </c>
      <c r="N12" s="33">
        <f>'2.測定データ貼付け用シート'!D10</f>
        <v>27438</v>
      </c>
      <c r="O12" s="33">
        <f>'2.測定データ貼付け用シート'!I10</f>
        <v>27262</v>
      </c>
      <c r="P12" s="33">
        <f>'2.測定データ貼付け用シート'!BB10</f>
        <v>26829</v>
      </c>
      <c r="Q12" s="33">
        <f>'2.測定データ貼付け用シート'!BG10</f>
        <v>27016</v>
      </c>
      <c r="R12" s="33">
        <f>'2.測定データ貼付け用シート'!C10</f>
        <v>27527</v>
      </c>
      <c r="S12" s="33">
        <f>'2.測定データ貼付け用シート'!J10</f>
        <v>27414</v>
      </c>
      <c r="T12" s="33">
        <f>'2.測定データ貼付け用シート'!BA10</f>
        <v>26999</v>
      </c>
      <c r="U12" s="242">
        <f>'2.測定データ貼付け用シート'!BH10</f>
        <v>26748</v>
      </c>
      <c r="V12" s="39">
        <f>'2.測定データ貼付け用シート'!L10</f>
        <v>27142</v>
      </c>
      <c r="W12" s="59">
        <f>'2.測定データ貼付け用シート'!AY10</f>
        <v>26865</v>
      </c>
      <c r="X12" s="52">
        <f>'2.測定データ貼付け用シート'!V10</f>
        <v>25900</v>
      </c>
      <c r="Y12" s="35">
        <f>'2.測定データ貼付け用シート'!AO10</f>
        <v>25327</v>
      </c>
      <c r="Z12" s="39">
        <f>'2.測定データ貼付け用シート'!M10</f>
        <v>25907</v>
      </c>
      <c r="AA12" s="59">
        <f>'2.測定データ貼付け用シート'!AX10</f>
        <v>25347</v>
      </c>
      <c r="AB12" s="52">
        <f>'2.測定データ貼付け用シート'!W10</f>
        <v>23295</v>
      </c>
      <c r="AC12" s="35">
        <f>'2.測定データ貼付け用シート'!AN10</f>
        <v>22665</v>
      </c>
      <c r="AD12" s="39">
        <f>'2.測定データ貼付け用シート'!N10</f>
        <v>27326</v>
      </c>
      <c r="AE12" s="59">
        <f>'2.測定データ貼付け用シート'!AW10</f>
        <v>27141</v>
      </c>
      <c r="AF12" s="52">
        <f>'2.測定データ貼付け用シート'!X10</f>
        <v>26518</v>
      </c>
      <c r="AG12" s="35">
        <f>'2.測定データ貼付け用シート'!AM10</f>
        <v>26086</v>
      </c>
      <c r="AH12" s="39">
        <f>'2.測定データ貼付け用シート'!O10</f>
        <v>8569</v>
      </c>
      <c r="AI12" s="59">
        <f>'2.測定データ貼付け用シート'!AV10</f>
        <v>7699</v>
      </c>
      <c r="AJ12" s="52">
        <f>'2.測定データ貼付け用シート'!Y10</f>
        <v>8711</v>
      </c>
      <c r="AK12" s="35">
        <f>'2.測定データ貼付け用シート'!AL10</f>
        <v>7842</v>
      </c>
      <c r="AL12" s="39">
        <f>'2.測定データ貼付け用シート'!P10</f>
        <v>8844</v>
      </c>
      <c r="AM12" s="59">
        <f>'2.測定データ貼付け用シート'!AU10</f>
        <v>7652</v>
      </c>
      <c r="AN12" s="52">
        <f>'2.測定データ貼付け用シート'!Z10</f>
        <v>8329</v>
      </c>
      <c r="AO12" s="35">
        <f>'2.測定データ貼付け用シート'!AK10</f>
        <v>8432</v>
      </c>
      <c r="AP12" s="39">
        <f>'2.測定データ貼付け用シート'!Q10</f>
        <v>8298</v>
      </c>
      <c r="AQ12" s="59">
        <f>'2.測定データ貼付け用シート'!AT10</f>
        <v>7846</v>
      </c>
      <c r="AR12" s="52">
        <f>'2.測定データ貼付け用シート'!AA10</f>
        <v>8132</v>
      </c>
      <c r="AS12" s="35">
        <f>'2.測定データ貼付け用シート'!AJ10</f>
        <v>8052</v>
      </c>
      <c r="AT12" s="39">
        <f>'2.測定データ貼付け用シート'!R10</f>
        <v>8215</v>
      </c>
      <c r="AU12" s="59">
        <f>'2.測定データ貼付け用シート'!AS10</f>
        <v>8029</v>
      </c>
      <c r="AV12" s="52">
        <f>'2.測定データ貼付け用シート'!AB10</f>
        <v>7964</v>
      </c>
      <c r="AW12" s="35">
        <f>'2.測定データ貼付け用シート'!AI10</f>
        <v>8420</v>
      </c>
      <c r="AX12" s="39">
        <f>'2.測定データ貼付け用シート'!S10</f>
        <v>8178</v>
      </c>
      <c r="AY12" s="59">
        <f>'2.測定データ貼付け用シート'!AR10</f>
        <v>7496</v>
      </c>
      <c r="AZ12" s="52">
        <f>'2.測定データ貼付け用シート'!AC10</f>
        <v>7951</v>
      </c>
      <c r="BA12" s="35">
        <f>'2.測定データ貼付け用シート'!AH10</f>
        <v>8265</v>
      </c>
      <c r="BB12" s="39">
        <f>'2.測定データ貼付け用シート'!T10</f>
        <v>8031</v>
      </c>
      <c r="BC12" s="59">
        <f>'2.測定データ貼付け用シート'!AQ10</f>
        <v>7998</v>
      </c>
      <c r="BD12" s="52">
        <f>'2.測定データ貼付け用シート'!AD10</f>
        <v>7791</v>
      </c>
      <c r="BE12" s="35">
        <f>'2.測定データ貼付け用シート'!AG10</f>
        <v>8366</v>
      </c>
      <c r="BF12" s="39">
        <f>'2.測定データ貼付け用シート'!U10</f>
        <v>7753</v>
      </c>
      <c r="BG12" s="59">
        <f>'2.測定データ貼付け用シート'!AP10</f>
        <v>8168</v>
      </c>
      <c r="BH12" s="52">
        <f>'2.測定データ貼付け用シート'!AE10</f>
        <v>7506</v>
      </c>
      <c r="BI12" s="35">
        <f>'2.測定データ貼付け用シート'!AF10</f>
        <v>8409</v>
      </c>
    </row>
    <row r="13" spans="1:61" x14ac:dyDescent="0.15">
      <c r="A13" s="6">
        <v>12</v>
      </c>
      <c r="B13" s="32">
        <f>'2.測定データ貼付け用シート'!B11</f>
        <v>5660</v>
      </c>
      <c r="C13" s="33">
        <f>'2.測定データ貼付け用シート'!K11</f>
        <v>4797</v>
      </c>
      <c r="D13" s="34">
        <f>'2.測定データ貼付け用シート'!AZ11</f>
        <v>4412</v>
      </c>
      <c r="E13" s="35">
        <f>'2.測定データ貼付け用シート'!BI11</f>
        <v>4101</v>
      </c>
      <c r="F13" s="38">
        <f>'2.測定データ貼付け用シート'!F11</f>
        <v>23466</v>
      </c>
      <c r="G13" s="33">
        <f>'2.測定データ貼付け用シート'!G11</f>
        <v>23301</v>
      </c>
      <c r="H13" s="33">
        <f>'2.測定データ貼付け用シート'!BD11</f>
        <v>21108</v>
      </c>
      <c r="I13" s="33">
        <f>'2.測定データ貼付け用シート'!BE11</f>
        <v>21393</v>
      </c>
      <c r="J13" s="33">
        <f>'2.測定データ貼付け用シート'!E11</f>
        <v>27385</v>
      </c>
      <c r="K13" s="33">
        <f>'2.測定データ貼付け用シート'!H11</f>
        <v>27138</v>
      </c>
      <c r="L13" s="33">
        <f>'2.測定データ貼付け用シート'!BC11</f>
        <v>26678</v>
      </c>
      <c r="M13" s="33">
        <f>'2.測定データ貼付け用シート'!BF11</f>
        <v>26637</v>
      </c>
      <c r="N13" s="33">
        <f>'2.測定データ貼付け用シート'!D11</f>
        <v>27413</v>
      </c>
      <c r="O13" s="33">
        <f>'2.測定データ貼付け用シート'!I11</f>
        <v>27195</v>
      </c>
      <c r="P13" s="33">
        <f>'2.測定データ貼付け用シート'!BB11</f>
        <v>26794</v>
      </c>
      <c r="Q13" s="33">
        <f>'2.測定データ貼付け用シート'!BG11</f>
        <v>26991</v>
      </c>
      <c r="R13" s="33">
        <f>'2.測定データ貼付け用シート'!C11</f>
        <v>27509</v>
      </c>
      <c r="S13" s="33">
        <f>'2.測定データ貼付け用シート'!J11</f>
        <v>27421</v>
      </c>
      <c r="T13" s="33">
        <f>'2.測定データ貼付け用シート'!BA11</f>
        <v>26948</v>
      </c>
      <c r="U13" s="242">
        <f>'2.測定データ貼付け用シート'!BH11</f>
        <v>26727</v>
      </c>
      <c r="V13" s="39">
        <f>'2.測定データ貼付け用シート'!L11</f>
        <v>26987</v>
      </c>
      <c r="W13" s="59">
        <f>'2.測定データ貼付け用シート'!AY11</f>
        <v>26641</v>
      </c>
      <c r="X13" s="52">
        <f>'2.測定データ貼付け用シート'!V11</f>
        <v>25067</v>
      </c>
      <c r="Y13" s="35">
        <f>'2.測定データ貼付け用シート'!AO11</f>
        <v>24364</v>
      </c>
      <c r="Z13" s="39">
        <f>'2.測定データ貼付け用シート'!M11</f>
        <v>25238</v>
      </c>
      <c r="AA13" s="59">
        <f>'2.測定データ貼付け用シート'!AX11</f>
        <v>24615</v>
      </c>
      <c r="AB13" s="52">
        <f>'2.測定データ貼付け用シート'!W11</f>
        <v>21621</v>
      </c>
      <c r="AC13" s="35">
        <f>'2.測定データ貼付け用シート'!AN11</f>
        <v>20932</v>
      </c>
      <c r="AD13" s="39">
        <f>'2.測定データ貼付け用シート'!N11</f>
        <v>27217</v>
      </c>
      <c r="AE13" s="59">
        <f>'2.測定データ貼付け用シート'!AW11</f>
        <v>27022</v>
      </c>
      <c r="AF13" s="52">
        <f>'2.測定データ貼付け用シート'!X11</f>
        <v>25295</v>
      </c>
      <c r="AG13" s="35">
        <f>'2.測定データ貼付け用シート'!AM11</f>
        <v>24701</v>
      </c>
      <c r="AH13" s="39">
        <f>'2.測定データ貼付け用シート'!O11</f>
        <v>5439</v>
      </c>
      <c r="AI13" s="59">
        <f>'2.測定データ貼付け用シート'!AV11</f>
        <v>4779</v>
      </c>
      <c r="AJ13" s="52">
        <f>'2.測定データ貼付け用シート'!Y11</f>
        <v>5555</v>
      </c>
      <c r="AK13" s="35">
        <f>'2.測定データ貼付け用シート'!AL11</f>
        <v>4907</v>
      </c>
      <c r="AL13" s="39">
        <f>'2.測定データ貼付け用シート'!P11</f>
        <v>5634</v>
      </c>
      <c r="AM13" s="59">
        <f>'2.測定データ貼付け用シート'!AU11</f>
        <v>4756</v>
      </c>
      <c r="AN13" s="52">
        <f>'2.測定データ貼付け用シート'!Z11</f>
        <v>5228</v>
      </c>
      <c r="AO13" s="35">
        <f>'2.測定データ貼付け用シート'!AK11</f>
        <v>5322</v>
      </c>
      <c r="AP13" s="39">
        <f>'2.測定データ貼付け用シート'!Q11</f>
        <v>5198</v>
      </c>
      <c r="AQ13" s="59">
        <f>'2.測定データ貼付け用シート'!AT11</f>
        <v>4895</v>
      </c>
      <c r="AR13" s="52">
        <f>'2.測定データ貼付け用シート'!AA11</f>
        <v>5086</v>
      </c>
      <c r="AS13" s="35">
        <f>'2.測定データ貼付け用シート'!AJ11</f>
        <v>5072</v>
      </c>
      <c r="AT13" s="39">
        <f>'2.測定データ貼付け用シート'!R11</f>
        <v>5121</v>
      </c>
      <c r="AU13" s="59">
        <f>'2.測定データ貼付け用シート'!AS11</f>
        <v>5052</v>
      </c>
      <c r="AV13" s="52">
        <f>'2.測定データ貼付け用シート'!AB11</f>
        <v>4979</v>
      </c>
      <c r="AW13" s="35">
        <f>'2.測定データ貼付け用シート'!AI11</f>
        <v>5318</v>
      </c>
      <c r="AX13" s="39">
        <f>'2.測定データ貼付け用シート'!S11</f>
        <v>5100</v>
      </c>
      <c r="AY13" s="59">
        <f>'2.測定データ貼付け用シート'!AR11</f>
        <v>4612</v>
      </c>
      <c r="AZ13" s="52">
        <f>'2.測定データ貼付け用シート'!AC11</f>
        <v>4955</v>
      </c>
      <c r="BA13" s="35">
        <f>'2.測定データ貼付け用シート'!AH11</f>
        <v>5206</v>
      </c>
      <c r="BB13" s="39">
        <f>'2.測定データ貼付け用シート'!T11</f>
        <v>4976</v>
      </c>
      <c r="BC13" s="59">
        <f>'2.測定データ貼付け用シート'!AQ11</f>
        <v>5017</v>
      </c>
      <c r="BD13" s="52">
        <f>'2.測定データ貼付け用シート'!AD11</f>
        <v>4819</v>
      </c>
      <c r="BE13" s="35">
        <f>'2.測定データ貼付け用シート'!AG11</f>
        <v>5304</v>
      </c>
      <c r="BF13" s="39">
        <f>'2.測定データ貼付け用シート'!U11</f>
        <v>4744</v>
      </c>
      <c r="BG13" s="59">
        <f>'2.測定データ貼付け用シート'!AP11</f>
        <v>5147</v>
      </c>
      <c r="BH13" s="52">
        <f>'2.測定データ貼付け用シート'!AE11</f>
        <v>4594</v>
      </c>
      <c r="BI13" s="35">
        <f>'2.測定データ貼付け用シート'!AF11</f>
        <v>5296</v>
      </c>
    </row>
    <row r="14" spans="1:61" x14ac:dyDescent="0.15">
      <c r="A14" s="6">
        <v>14</v>
      </c>
      <c r="B14" s="32">
        <f>'2.測定データ貼付け用シート'!B12</f>
        <v>3321</v>
      </c>
      <c r="C14" s="33">
        <f>'2.測定データ貼付け用シート'!K12</f>
        <v>2760</v>
      </c>
      <c r="D14" s="34">
        <f>'2.測定データ貼付け用シート'!AZ12</f>
        <v>2558</v>
      </c>
      <c r="E14" s="35">
        <f>'2.測定データ貼付け用シート'!BI12</f>
        <v>2376</v>
      </c>
      <c r="F14" s="38">
        <f>'2.測定データ貼付け用シート'!F12</f>
        <v>18139</v>
      </c>
      <c r="G14" s="33">
        <f>'2.測定データ貼付け用シート'!G12</f>
        <v>17928</v>
      </c>
      <c r="H14" s="33">
        <f>'2.測定データ貼付け用シート'!BD12</f>
        <v>15834</v>
      </c>
      <c r="I14" s="33">
        <f>'2.測定データ貼付け用シート'!BE12</f>
        <v>15984</v>
      </c>
      <c r="J14" s="33">
        <f>'2.測定データ貼付け用シート'!E12</f>
        <v>27189</v>
      </c>
      <c r="K14" s="33">
        <f>'2.測定データ貼付け用シート'!H12</f>
        <v>26998</v>
      </c>
      <c r="L14" s="33">
        <f>'2.測定データ貼付け用シート'!BC12</f>
        <v>26469</v>
      </c>
      <c r="M14" s="33">
        <f>'2.測定データ貼付け用シート'!BF12</f>
        <v>26289</v>
      </c>
      <c r="N14" s="33">
        <f>'2.測定データ貼付け用シート'!D12</f>
        <v>27407</v>
      </c>
      <c r="O14" s="33">
        <f>'2.測定データ貼付け用シート'!I12</f>
        <v>27161</v>
      </c>
      <c r="P14" s="33">
        <f>'2.測定データ貼付け用シート'!BB12</f>
        <v>26737</v>
      </c>
      <c r="Q14" s="33">
        <f>'2.測定データ貼付け用シート'!BG12</f>
        <v>27001</v>
      </c>
      <c r="R14" s="33">
        <f>'2.測定データ貼付け用シート'!C12</f>
        <v>27500</v>
      </c>
      <c r="S14" s="33">
        <f>'2.測定データ貼付け用シート'!J12</f>
        <v>27406</v>
      </c>
      <c r="T14" s="33">
        <f>'2.測定データ貼付け用シート'!BA12</f>
        <v>26990</v>
      </c>
      <c r="U14" s="242">
        <f>'2.測定データ貼付け用シート'!BH12</f>
        <v>26636</v>
      </c>
      <c r="V14" s="39">
        <f>'2.測定データ貼付け用シート'!L12</f>
        <v>26767</v>
      </c>
      <c r="W14" s="59">
        <f>'2.測定データ貼付け用シート'!AY12</f>
        <v>26522</v>
      </c>
      <c r="X14" s="52">
        <f>'2.測定データ貼付け用シート'!V12</f>
        <v>23874</v>
      </c>
      <c r="Y14" s="35">
        <f>'2.測定データ貼付け用シート'!AO12</f>
        <v>22995</v>
      </c>
      <c r="Z14" s="39">
        <f>'2.測定データ貼付け用シート'!M12</f>
        <v>24470</v>
      </c>
      <c r="AA14" s="59">
        <f>'2.測定データ貼付け用シート'!AX12</f>
        <v>23726</v>
      </c>
      <c r="AB14" s="52">
        <f>'2.測定データ貼付け用シート'!W12</f>
        <v>19705</v>
      </c>
      <c r="AC14" s="35">
        <f>'2.測定データ貼付け用シート'!AN12</f>
        <v>18988</v>
      </c>
      <c r="AD14" s="39">
        <f>'2.測定データ貼付け用シート'!N12</f>
        <v>27058</v>
      </c>
      <c r="AE14" s="59">
        <f>'2.測定データ貼付け用シート'!AW12</f>
        <v>26747</v>
      </c>
      <c r="AF14" s="52">
        <f>'2.測定データ貼付け用シート'!X12</f>
        <v>23226</v>
      </c>
      <c r="AG14" s="35">
        <f>'2.測定データ貼付け用シート'!AM12</f>
        <v>22453</v>
      </c>
      <c r="AH14" s="39">
        <f>'2.測定データ貼付け用シート'!O12</f>
        <v>3225</v>
      </c>
      <c r="AI14" s="59">
        <f>'2.測定データ貼付け用シート'!AV12</f>
        <v>2814</v>
      </c>
      <c r="AJ14" s="52">
        <f>'2.測定データ貼付け用シート'!Y12</f>
        <v>3331</v>
      </c>
      <c r="AK14" s="35">
        <f>'2.測定データ貼付け用シート'!AL12</f>
        <v>2890</v>
      </c>
      <c r="AL14" s="39">
        <f>'2.測定データ貼付け用シート'!P12</f>
        <v>3350</v>
      </c>
      <c r="AM14" s="59">
        <f>'2.測定データ貼付け用シート'!AU12</f>
        <v>2807</v>
      </c>
      <c r="AN14" s="52">
        <f>'2.測定データ貼付け用シート'!Z12</f>
        <v>3092</v>
      </c>
      <c r="AO14" s="35">
        <f>'2.測定データ貼付け用シート'!AK12</f>
        <v>3160</v>
      </c>
      <c r="AP14" s="39">
        <f>'2.測定データ貼付け用シート'!Q12</f>
        <v>3066</v>
      </c>
      <c r="AQ14" s="59">
        <f>'2.測定データ貼付け用シート'!AT12</f>
        <v>2882</v>
      </c>
      <c r="AR14" s="52">
        <f>'2.測定データ貼付け用シート'!AA12</f>
        <v>2993</v>
      </c>
      <c r="AS14" s="35">
        <f>'2.測定データ貼付け用シート'!AJ12</f>
        <v>3000</v>
      </c>
      <c r="AT14" s="39">
        <f>'2.測定データ貼付け用シート'!R12</f>
        <v>3012</v>
      </c>
      <c r="AU14" s="59">
        <f>'2.測定データ貼付け用シート'!AS12</f>
        <v>3007</v>
      </c>
      <c r="AV14" s="52">
        <f>'2.測定データ貼付け用シート'!AB12</f>
        <v>2928</v>
      </c>
      <c r="AW14" s="35">
        <f>'2.測定データ貼付け用シート'!AI12</f>
        <v>3180</v>
      </c>
      <c r="AX14" s="39">
        <f>'2.測定データ貼付け用シート'!S12</f>
        <v>3014</v>
      </c>
      <c r="AY14" s="59">
        <f>'2.測定データ貼付け用シート'!AR12</f>
        <v>2698</v>
      </c>
      <c r="AZ14" s="52">
        <f>'2.測定データ貼付け用シート'!AC12</f>
        <v>2904</v>
      </c>
      <c r="BA14" s="35">
        <f>'2.測定データ貼付け用シート'!AH12</f>
        <v>3095</v>
      </c>
      <c r="BB14" s="39">
        <f>'2.測定データ貼付け用シート'!T12</f>
        <v>2920</v>
      </c>
      <c r="BC14" s="59">
        <f>'2.測定データ貼付け用シート'!AQ12</f>
        <v>2965</v>
      </c>
      <c r="BD14" s="52">
        <f>'2.測定データ貼付け用シート'!AD12</f>
        <v>2823</v>
      </c>
      <c r="BE14" s="35">
        <f>'2.測定データ貼付け用シート'!AG12</f>
        <v>3169</v>
      </c>
      <c r="BF14" s="39">
        <f>'2.測定データ貼付け用シート'!U12</f>
        <v>2738</v>
      </c>
      <c r="BG14" s="59">
        <f>'2.測定データ貼付け用シート'!AP12</f>
        <v>3043</v>
      </c>
      <c r="BH14" s="52">
        <f>'2.測定データ貼付け用シート'!AE12</f>
        <v>2653</v>
      </c>
      <c r="BI14" s="35">
        <f>'2.測定データ貼付け用シート'!AF12</f>
        <v>3145</v>
      </c>
    </row>
    <row r="15" spans="1:61" x14ac:dyDescent="0.15">
      <c r="A15" s="6">
        <v>16</v>
      </c>
      <c r="B15" s="32">
        <f>'2.測定データ貼付け用シート'!B13</f>
        <v>1945</v>
      </c>
      <c r="C15" s="33">
        <f>'2.測定データ貼付け用シート'!K13</f>
        <v>1651</v>
      </c>
      <c r="D15" s="34">
        <f>'2.測定データ貼付け用シート'!AZ13</f>
        <v>1560</v>
      </c>
      <c r="E15" s="35">
        <f>'2.測定データ貼付け用シート'!BI13</f>
        <v>1483</v>
      </c>
      <c r="F15" s="38">
        <f>'2.測定データ貼付け用シート'!F13</f>
        <v>12616</v>
      </c>
      <c r="G15" s="33">
        <f>'2.測定データ貼付け用シート'!G13</f>
        <v>12370</v>
      </c>
      <c r="H15" s="33">
        <f>'2.測定データ貼付け用シート'!BD13</f>
        <v>10801</v>
      </c>
      <c r="I15" s="33">
        <f>'2.測定データ貼付け用シート'!BE13</f>
        <v>10851</v>
      </c>
      <c r="J15" s="33">
        <f>'2.測定データ貼付け用シート'!E13</f>
        <v>26665</v>
      </c>
      <c r="K15" s="33">
        <f>'2.測定データ貼付け用シート'!H13</f>
        <v>26395</v>
      </c>
      <c r="L15" s="33">
        <f>'2.測定データ貼付け用シート'!BC13</f>
        <v>25574</v>
      </c>
      <c r="M15" s="33">
        <f>'2.測定データ貼付け用シート'!BF13</f>
        <v>25367</v>
      </c>
      <c r="N15" s="33">
        <f>'2.測定データ貼付け用シート'!D13</f>
        <v>27316</v>
      </c>
      <c r="O15" s="33">
        <f>'2.測定データ貼付け用シート'!I13</f>
        <v>27166</v>
      </c>
      <c r="P15" s="33">
        <f>'2.測定データ貼付け用シート'!BB13</f>
        <v>26780</v>
      </c>
      <c r="Q15" s="33">
        <f>'2.測定データ貼付け用シート'!BG13</f>
        <v>26929</v>
      </c>
      <c r="R15" s="33">
        <f>'2.測定データ貼付け用シート'!C13</f>
        <v>27470</v>
      </c>
      <c r="S15" s="33">
        <f>'2.測定データ貼付け用シート'!J13</f>
        <v>27356</v>
      </c>
      <c r="T15" s="33">
        <f>'2.測定データ貼付け用シート'!BA13</f>
        <v>26910</v>
      </c>
      <c r="U15" s="242">
        <f>'2.測定データ貼付け用シート'!BH13</f>
        <v>26722</v>
      </c>
      <c r="V15" s="39">
        <f>'2.測定データ貼付け用シート'!L13</f>
        <v>26580</v>
      </c>
      <c r="W15" s="59">
        <f>'2.測定データ貼付け用シート'!AY13</f>
        <v>26209</v>
      </c>
      <c r="X15" s="52">
        <f>'2.測定データ貼付け用シート'!V13</f>
        <v>22063</v>
      </c>
      <c r="Y15" s="35">
        <f>'2.測定データ貼付け用シート'!AO13</f>
        <v>20886</v>
      </c>
      <c r="Z15" s="39">
        <f>'2.測定データ貼付け用シート'!M13</f>
        <v>23501</v>
      </c>
      <c r="AA15" s="59">
        <f>'2.測定データ貼付け用シート'!AX13</f>
        <v>22697</v>
      </c>
      <c r="AB15" s="52">
        <f>'2.測定データ貼付け用シート'!W13</f>
        <v>17641</v>
      </c>
      <c r="AC15" s="35">
        <f>'2.測定データ貼付け用シート'!AN13</f>
        <v>16924</v>
      </c>
      <c r="AD15" s="39">
        <f>'2.測定データ貼付け用シート'!N13</f>
        <v>26606</v>
      </c>
      <c r="AE15" s="59">
        <f>'2.測定データ貼付け用シート'!AW13</f>
        <v>26210</v>
      </c>
      <c r="AF15" s="52">
        <f>'2.測定データ貼付け用シート'!X13</f>
        <v>20482</v>
      </c>
      <c r="AG15" s="35">
        <f>'2.測定データ貼付け用シート'!AM13</f>
        <v>19672</v>
      </c>
      <c r="AH15" s="39">
        <f>'2.測定データ貼付け用シート'!O13</f>
        <v>1912</v>
      </c>
      <c r="AI15" s="59">
        <f>'2.測定データ貼付け用シート'!AV13</f>
        <v>1704</v>
      </c>
      <c r="AJ15" s="52">
        <f>'2.測定データ貼付け用シート'!Y13</f>
        <v>1974</v>
      </c>
      <c r="AK15" s="35">
        <f>'2.測定データ貼付け用シート'!AL13</f>
        <v>1749</v>
      </c>
      <c r="AL15" s="39">
        <f>'2.測定データ貼付け用シート'!P13</f>
        <v>1978</v>
      </c>
      <c r="AM15" s="59">
        <f>'2.測定データ貼付け用シート'!AU13</f>
        <v>1692</v>
      </c>
      <c r="AN15" s="52">
        <f>'2.測定データ貼付け用シート'!Z13</f>
        <v>1836</v>
      </c>
      <c r="AO15" s="35">
        <f>'2.測定データ貼付け用シート'!AK13</f>
        <v>1882</v>
      </c>
      <c r="AP15" s="39">
        <f>'2.測定データ貼付け用シート'!Q13</f>
        <v>1809</v>
      </c>
      <c r="AQ15" s="59">
        <f>'2.測定データ貼付け用シート'!AT13</f>
        <v>1730</v>
      </c>
      <c r="AR15" s="52">
        <f>'2.測定データ貼付け用シート'!AA13</f>
        <v>1771</v>
      </c>
      <c r="AS15" s="35">
        <f>'2.測定データ貼付け用シート'!AJ13</f>
        <v>1795</v>
      </c>
      <c r="AT15" s="39">
        <f>'2.測定データ貼付け用シート'!R13</f>
        <v>1786</v>
      </c>
      <c r="AU15" s="59">
        <f>'2.測定データ貼付け用シート'!AS13</f>
        <v>1810</v>
      </c>
      <c r="AV15" s="52">
        <f>'2.測定データ貼付け用シート'!AB13</f>
        <v>1739</v>
      </c>
      <c r="AW15" s="35">
        <f>'2.測定データ貼付け用シート'!AI13</f>
        <v>1884</v>
      </c>
      <c r="AX15" s="39">
        <f>'2.測定データ貼付け用シート'!S13</f>
        <v>1799</v>
      </c>
      <c r="AY15" s="59">
        <f>'2.測定データ貼付け用シート'!AR13</f>
        <v>1636</v>
      </c>
      <c r="AZ15" s="52">
        <f>'2.測定データ貼付け用シート'!AC13</f>
        <v>1741</v>
      </c>
      <c r="BA15" s="35">
        <f>'2.測定データ貼付け用シート'!AH13</f>
        <v>1852</v>
      </c>
      <c r="BB15" s="39">
        <f>'2.測定データ貼付け用シート'!T13</f>
        <v>1743</v>
      </c>
      <c r="BC15" s="59">
        <f>'2.測定データ貼付け用シート'!AQ13</f>
        <v>1778</v>
      </c>
      <c r="BD15" s="52">
        <f>'2.測定データ貼付け用シート'!AD13</f>
        <v>1694</v>
      </c>
      <c r="BE15" s="35">
        <f>'2.測定データ貼付け用シート'!AG13</f>
        <v>1907</v>
      </c>
      <c r="BF15" s="39">
        <f>'2.測定データ貼付け用シート'!U13</f>
        <v>1624</v>
      </c>
      <c r="BG15" s="59">
        <f>'2.測定データ貼付け用シート'!AP13</f>
        <v>1800</v>
      </c>
      <c r="BH15" s="52">
        <f>'2.測定データ貼付け用シート'!AE13</f>
        <v>1597</v>
      </c>
      <c r="BI15" s="35">
        <f>'2.測定データ貼付け用シート'!AF13</f>
        <v>1852</v>
      </c>
    </row>
    <row r="16" spans="1:61" x14ac:dyDescent="0.15">
      <c r="A16" s="6">
        <v>18</v>
      </c>
      <c r="B16" s="32">
        <f>'2.測定データ貼付け用シート'!B14</f>
        <v>1276</v>
      </c>
      <c r="C16" s="33">
        <f>'2.測定データ貼付け用シート'!K14</f>
        <v>1150</v>
      </c>
      <c r="D16" s="34">
        <f>'2.測定データ貼付け用シート'!AZ14</f>
        <v>1107</v>
      </c>
      <c r="E16" s="35">
        <f>'2.測定データ貼付け用シート'!BI14</f>
        <v>1084</v>
      </c>
      <c r="F16" s="38">
        <f>'2.測定データ貼付け用シート'!F14</f>
        <v>8003</v>
      </c>
      <c r="G16" s="33">
        <f>'2.測定データ貼付け用シート'!G14</f>
        <v>7760</v>
      </c>
      <c r="H16" s="33">
        <f>'2.測定データ貼付け用シート'!BD14</f>
        <v>6705</v>
      </c>
      <c r="I16" s="33">
        <f>'2.測定データ貼付け用シート'!BE14</f>
        <v>6707</v>
      </c>
      <c r="J16" s="33">
        <f>'2.測定データ貼付け用シート'!E14</f>
        <v>23487</v>
      </c>
      <c r="K16" s="33">
        <f>'2.測定データ貼付け用シート'!H14</f>
        <v>22877</v>
      </c>
      <c r="L16" s="33">
        <f>'2.測定データ貼付け用シート'!BC14</f>
        <v>21368</v>
      </c>
      <c r="M16" s="33">
        <f>'2.測定データ貼付け用シート'!BF14</f>
        <v>20925</v>
      </c>
      <c r="N16" s="33">
        <f>'2.測定データ貼付け用シート'!D14</f>
        <v>27344</v>
      </c>
      <c r="O16" s="33">
        <f>'2.測定データ貼付け用シート'!I14</f>
        <v>27149</v>
      </c>
      <c r="P16" s="33">
        <f>'2.測定データ貼付け用シート'!BB14</f>
        <v>26763</v>
      </c>
      <c r="Q16" s="33">
        <f>'2.測定データ貼付け用シート'!BG14</f>
        <v>26923</v>
      </c>
      <c r="R16" s="33">
        <f>'2.測定データ貼付け用シート'!C14</f>
        <v>27524</v>
      </c>
      <c r="S16" s="33">
        <f>'2.測定データ貼付け用シート'!J14</f>
        <v>27384</v>
      </c>
      <c r="T16" s="33">
        <f>'2.測定データ貼付け用シート'!BA14</f>
        <v>26958</v>
      </c>
      <c r="U16" s="242">
        <f>'2.測定データ貼付け用シート'!BH14</f>
        <v>26751</v>
      </c>
      <c r="V16" s="39">
        <f>'2.測定データ貼付け用シート'!L14</f>
        <v>26229</v>
      </c>
      <c r="W16" s="59">
        <f>'2.測定データ貼付け用シート'!AY14</f>
        <v>25747</v>
      </c>
      <c r="X16" s="52">
        <f>'2.測定データ貼付け用シート'!V14</f>
        <v>19563</v>
      </c>
      <c r="Y16" s="35">
        <f>'2.測定データ貼付け用シート'!AO14</f>
        <v>18115</v>
      </c>
      <c r="Z16" s="39">
        <f>'2.測定データ貼付け用シート'!M14</f>
        <v>22374</v>
      </c>
      <c r="AA16" s="59">
        <f>'2.測定データ貼付け用シート'!AX14</f>
        <v>21517</v>
      </c>
      <c r="AB16" s="52">
        <f>'2.測定データ貼付け用シート'!W14</f>
        <v>15568</v>
      </c>
      <c r="AC16" s="35">
        <f>'2.測定データ貼付け用シート'!AN14</f>
        <v>14770</v>
      </c>
      <c r="AD16" s="39">
        <f>'2.測定データ貼付け用シート'!N14</f>
        <v>25833</v>
      </c>
      <c r="AE16" s="59">
        <f>'2.測定データ貼付け用シート'!AW14</f>
        <v>25264</v>
      </c>
      <c r="AF16" s="52">
        <f>'2.測定データ貼付け用シート'!X14</f>
        <v>17292</v>
      </c>
      <c r="AG16" s="35">
        <f>'2.測定データ貼付け用シート'!AM14</f>
        <v>16450</v>
      </c>
      <c r="AH16" s="39">
        <f>'2.測定データ貼付け用シート'!O14</f>
        <v>1262</v>
      </c>
      <c r="AI16" s="59">
        <f>'2.測定データ貼付け用シート'!AV14</f>
        <v>1175</v>
      </c>
      <c r="AJ16" s="52">
        <f>'2.測定データ貼付け用シート'!Y14</f>
        <v>1295</v>
      </c>
      <c r="AK16" s="35">
        <f>'2.測定データ貼付け用シート'!AL14</f>
        <v>1199</v>
      </c>
      <c r="AL16" s="39">
        <f>'2.測定データ貼付け用シート'!P14</f>
        <v>1286</v>
      </c>
      <c r="AM16" s="59">
        <f>'2.測定データ貼付け用シート'!AU14</f>
        <v>1169</v>
      </c>
      <c r="AN16" s="52">
        <f>'2.測定データ貼付け用シート'!Z14</f>
        <v>1224</v>
      </c>
      <c r="AO16" s="35">
        <f>'2.測定データ貼付け用シート'!AK14</f>
        <v>1247</v>
      </c>
      <c r="AP16" s="39">
        <f>'2.測定データ貼付け用シート'!Q14</f>
        <v>1209</v>
      </c>
      <c r="AQ16" s="59">
        <f>'2.測定データ貼付け用シート'!AT14</f>
        <v>1181</v>
      </c>
      <c r="AR16" s="52">
        <f>'2.測定データ貼付け用シート'!AA14</f>
        <v>1184</v>
      </c>
      <c r="AS16" s="35">
        <f>'2.測定データ貼付け用シート'!AJ14</f>
        <v>1205</v>
      </c>
      <c r="AT16" s="39">
        <f>'2.測定データ貼付け用シート'!R14</f>
        <v>1209</v>
      </c>
      <c r="AU16" s="59">
        <f>'2.測定データ貼付け用シート'!AS14</f>
        <v>1220</v>
      </c>
      <c r="AV16" s="52">
        <f>'2.測定データ貼付け用シート'!AB14</f>
        <v>1179</v>
      </c>
      <c r="AW16" s="35">
        <f>'2.測定データ貼付け用シート'!AI14</f>
        <v>1258</v>
      </c>
      <c r="AX16" s="39">
        <f>'2.測定データ貼付け用シート'!S14</f>
        <v>1211</v>
      </c>
      <c r="AY16" s="59">
        <f>'2.測定データ貼付け用シート'!AR14</f>
        <v>1145</v>
      </c>
      <c r="AZ16" s="52">
        <f>'2.測定データ貼付け用シート'!AC14</f>
        <v>1182</v>
      </c>
      <c r="BA16" s="35">
        <f>'2.測定データ貼付け用シート'!AH14</f>
        <v>1236</v>
      </c>
      <c r="BB16" s="39">
        <f>'2.測定データ貼付け用シート'!T14</f>
        <v>1193</v>
      </c>
      <c r="BC16" s="59">
        <f>'2.測定データ貼付け用シート'!AQ14</f>
        <v>1201</v>
      </c>
      <c r="BD16" s="52">
        <f>'2.測定データ貼付け用シート'!AD14</f>
        <v>1174</v>
      </c>
      <c r="BE16" s="35">
        <f>'2.測定データ貼付け用シート'!AG14</f>
        <v>1271</v>
      </c>
      <c r="BF16" s="39">
        <f>'2.測定データ貼付け用シート'!U14</f>
        <v>1117</v>
      </c>
      <c r="BG16" s="59">
        <f>'2.測定データ貼付け用シート'!AP14</f>
        <v>1202</v>
      </c>
      <c r="BH16" s="52">
        <f>'2.測定データ貼付け用シート'!AE14</f>
        <v>1121</v>
      </c>
      <c r="BI16" s="35">
        <f>'2.測定データ貼付け用シート'!AF14</f>
        <v>1242</v>
      </c>
    </row>
    <row r="17" spans="1:61" x14ac:dyDescent="0.15">
      <c r="A17" s="6">
        <v>20</v>
      </c>
      <c r="B17" s="32">
        <f>'2.測定データ貼付け用シート'!B15</f>
        <v>1001</v>
      </c>
      <c r="C17" s="33">
        <f>'2.測定データ貼付け用シート'!K15</f>
        <v>963</v>
      </c>
      <c r="D17" s="34">
        <f>'2.測定データ貼付け用シート'!AZ15</f>
        <v>933</v>
      </c>
      <c r="E17" s="35">
        <f>'2.測定データ貼付け用シート'!BI15</f>
        <v>933</v>
      </c>
      <c r="F17" s="38">
        <f>'2.測定データ貼付け用シート'!F15</f>
        <v>4614</v>
      </c>
      <c r="G17" s="33">
        <f>'2.測定データ貼付け用シート'!G15</f>
        <v>4438</v>
      </c>
      <c r="H17" s="33">
        <f>'2.測定データ貼付け用シート'!BD15</f>
        <v>3835</v>
      </c>
      <c r="I17" s="33">
        <f>'2.測定データ貼付け用シート'!BE15</f>
        <v>3829</v>
      </c>
      <c r="J17" s="33">
        <f>'2.測定データ貼付け用シート'!E15</f>
        <v>17574</v>
      </c>
      <c r="K17" s="33">
        <f>'2.測定データ貼付け用シート'!H15</f>
        <v>16704</v>
      </c>
      <c r="L17" s="33">
        <f>'2.測定データ貼付け用シート'!BC15</f>
        <v>15484</v>
      </c>
      <c r="M17" s="33">
        <f>'2.測定データ貼付け用シート'!BF15</f>
        <v>15075</v>
      </c>
      <c r="N17" s="33">
        <f>'2.測定データ貼付け用シート'!D15</f>
        <v>27292</v>
      </c>
      <c r="O17" s="33">
        <f>'2.測定データ貼付け用シート'!I15</f>
        <v>27112</v>
      </c>
      <c r="P17" s="33">
        <f>'2.測定データ貼付け用シート'!BB15</f>
        <v>26658</v>
      </c>
      <c r="Q17" s="33">
        <f>'2.測定データ貼付け用シート'!BG15</f>
        <v>26873</v>
      </c>
      <c r="R17" s="33">
        <f>'2.測定データ貼付け用シート'!C15</f>
        <v>27496</v>
      </c>
      <c r="S17" s="33">
        <f>'2.測定データ貼付け用シート'!J15</f>
        <v>27368</v>
      </c>
      <c r="T17" s="33">
        <f>'2.測定データ貼付け用シート'!BA15</f>
        <v>26944</v>
      </c>
      <c r="U17" s="242">
        <f>'2.測定データ貼付け用シート'!BH15</f>
        <v>26663</v>
      </c>
      <c r="V17" s="39">
        <f>'2.測定データ貼付け用シート'!L15</f>
        <v>25669</v>
      </c>
      <c r="W17" s="59">
        <f>'2.測定データ貼付け用シート'!AY15</f>
        <v>25032</v>
      </c>
      <c r="X17" s="52">
        <f>'2.測定データ貼付け用シート'!V15</f>
        <v>16460</v>
      </c>
      <c r="Y17" s="35">
        <f>'2.測定データ貼付け用シート'!AO15</f>
        <v>14843</v>
      </c>
      <c r="Z17" s="39">
        <f>'2.測定データ貼付け用シート'!M15</f>
        <v>21244</v>
      </c>
      <c r="AA17" s="59">
        <f>'2.測定データ貼付け用シート'!AX15</f>
        <v>20301</v>
      </c>
      <c r="AB17" s="52">
        <f>'2.測定データ貼付け用シート'!W15</f>
        <v>13449</v>
      </c>
      <c r="AC17" s="35">
        <f>'2.測定データ貼付け用シート'!AN15</f>
        <v>12674</v>
      </c>
      <c r="AD17" s="39">
        <f>'2.測定データ貼付け用シート'!N15</f>
        <v>24684</v>
      </c>
      <c r="AE17" s="59">
        <f>'2.測定データ貼付け用シート'!AW15</f>
        <v>24010</v>
      </c>
      <c r="AF17" s="52">
        <f>'2.測定データ貼付け用シート'!X15</f>
        <v>14049</v>
      </c>
      <c r="AG17" s="35">
        <f>'2.測定データ貼付け用シート'!AM15</f>
        <v>13167</v>
      </c>
      <c r="AH17" s="39">
        <f>'2.測定データ貼付け用シート'!O15</f>
        <v>999</v>
      </c>
      <c r="AI17" s="59">
        <f>'2.測定データ貼付け用シート'!AV15</f>
        <v>968</v>
      </c>
      <c r="AJ17" s="52">
        <f>'2.測定データ貼付け用シート'!Y15</f>
        <v>1004</v>
      </c>
      <c r="AK17" s="35">
        <f>'2.測定データ貼付け用シート'!AL15</f>
        <v>974</v>
      </c>
      <c r="AL17" s="39">
        <f>'2.測定データ貼付け用シート'!P15</f>
        <v>1004</v>
      </c>
      <c r="AM17" s="59">
        <f>'2.測定データ貼付け用シート'!AU15</f>
        <v>955</v>
      </c>
      <c r="AN17" s="52">
        <f>'2.測定データ貼付け用シート'!Z15</f>
        <v>962</v>
      </c>
      <c r="AO17" s="35">
        <f>'2.測定データ貼付け用シート'!AK15</f>
        <v>977</v>
      </c>
      <c r="AP17" s="39">
        <f>'2.測定データ貼付け用シート'!Q15</f>
        <v>956</v>
      </c>
      <c r="AQ17" s="59">
        <f>'2.測定データ貼付け用シート'!AT15</f>
        <v>953</v>
      </c>
      <c r="AR17" s="52">
        <f>'2.測定データ貼付け用シート'!AA15</f>
        <v>943</v>
      </c>
      <c r="AS17" s="35">
        <f>'2.測定データ貼付け用シート'!AJ15</f>
        <v>965</v>
      </c>
      <c r="AT17" s="39">
        <f>'2.測定データ貼付け用シート'!R15</f>
        <v>971</v>
      </c>
      <c r="AU17" s="59">
        <f>'2.測定データ貼付け用シート'!AS15</f>
        <v>975</v>
      </c>
      <c r="AV17" s="52">
        <f>'2.測定データ貼付け用シート'!AB15</f>
        <v>951</v>
      </c>
      <c r="AW17" s="35">
        <f>'2.測定データ貼付け用シート'!AI15</f>
        <v>981</v>
      </c>
      <c r="AX17" s="39">
        <f>'2.測定データ貼付け用シート'!S15</f>
        <v>980</v>
      </c>
      <c r="AY17" s="59">
        <f>'2.測定データ貼付け用シート'!AR15</f>
        <v>955</v>
      </c>
      <c r="AZ17" s="52">
        <f>'2.測定データ貼付け用シート'!AC15</f>
        <v>960</v>
      </c>
      <c r="BA17" s="35">
        <f>'2.測定データ貼付け用シート'!AH15</f>
        <v>985</v>
      </c>
      <c r="BB17" s="39">
        <f>'2.測定データ貼付け用シート'!T15</f>
        <v>979</v>
      </c>
      <c r="BC17" s="59">
        <f>'2.測定データ貼付け用シート'!AQ15</f>
        <v>971</v>
      </c>
      <c r="BD17" s="52">
        <f>'2.測定データ貼付け用シート'!AD15</f>
        <v>963</v>
      </c>
      <c r="BE17" s="35">
        <f>'2.測定データ貼付け用シート'!AG15</f>
        <v>996</v>
      </c>
      <c r="BF17" s="39">
        <f>'2.測定データ貼付け用シート'!U15</f>
        <v>928</v>
      </c>
      <c r="BG17" s="59">
        <f>'2.測定データ貼付け用シート'!AP15</f>
        <v>962</v>
      </c>
      <c r="BH17" s="52">
        <f>'2.測定データ貼付け用シート'!AE15</f>
        <v>941</v>
      </c>
      <c r="BI17" s="35">
        <f>'2.測定データ貼付け用シート'!AF15</f>
        <v>984</v>
      </c>
    </row>
    <row r="18" spans="1:61" x14ac:dyDescent="0.15">
      <c r="A18" s="6">
        <v>22</v>
      </c>
      <c r="B18" s="32">
        <f>'2.測定データ貼付け用シート'!B16</f>
        <v>899</v>
      </c>
      <c r="C18" s="33">
        <f>'2.測定データ貼付け用シート'!K16</f>
        <v>896</v>
      </c>
      <c r="D18" s="34">
        <f>'2.測定データ貼付け用シート'!AZ16</f>
        <v>873</v>
      </c>
      <c r="E18" s="35">
        <f>'2.測定データ貼付け用シート'!BI16</f>
        <v>882</v>
      </c>
      <c r="F18" s="38">
        <f>'2.測定データ貼付け用シート'!F16</f>
        <v>2538</v>
      </c>
      <c r="G18" s="33">
        <f>'2.測定データ貼付け用シート'!G16</f>
        <v>2433</v>
      </c>
      <c r="H18" s="33">
        <f>'2.測定データ貼付け用シート'!BD16</f>
        <v>2142</v>
      </c>
      <c r="I18" s="33">
        <f>'2.測定データ貼付け用シート'!BE16</f>
        <v>2123</v>
      </c>
      <c r="J18" s="33">
        <f>'2.測定データ貼付け用シート'!E16</f>
        <v>11717</v>
      </c>
      <c r="K18" s="33">
        <f>'2.測定データ貼付け用シート'!H16</f>
        <v>10922</v>
      </c>
      <c r="L18" s="33">
        <f>'2.測定データ貼付け用シート'!BC16</f>
        <v>10110</v>
      </c>
      <c r="M18" s="33">
        <f>'2.測定データ貼付け用シート'!BF16</f>
        <v>9792</v>
      </c>
      <c r="N18" s="33">
        <f>'2.測定データ貼付け用シート'!D16</f>
        <v>27211</v>
      </c>
      <c r="O18" s="33">
        <f>'2.測定データ貼付け用シート'!I16</f>
        <v>26995</v>
      </c>
      <c r="P18" s="33">
        <f>'2.測定データ貼付け用シート'!BB16</f>
        <v>26593</v>
      </c>
      <c r="Q18" s="33">
        <f>'2.測定データ貼付け用シート'!BG16</f>
        <v>26695</v>
      </c>
      <c r="R18" s="33">
        <f>'2.測定データ貼付け用シート'!C16</f>
        <v>27460</v>
      </c>
      <c r="S18" s="33">
        <f>'2.測定データ貼付け用シート'!J16</f>
        <v>27383</v>
      </c>
      <c r="T18" s="33">
        <f>'2.測定データ貼付け用シート'!BA16</f>
        <v>26951</v>
      </c>
      <c r="U18" s="242">
        <f>'2.測定データ貼付け用シート'!BH16</f>
        <v>26698</v>
      </c>
      <c r="V18" s="39">
        <f>'2.測定データ貼付け用シート'!L16</f>
        <v>24886</v>
      </c>
      <c r="W18" s="59">
        <f>'2.測定データ貼付け用シート'!AY16</f>
        <v>24099</v>
      </c>
      <c r="X18" s="52">
        <f>'2.測定データ貼付け用シート'!V16</f>
        <v>13118</v>
      </c>
      <c r="Y18" s="35">
        <f>'2.測定データ貼付け用シート'!AO16</f>
        <v>11505</v>
      </c>
      <c r="Z18" s="39">
        <f>'2.測定データ貼付け用シート'!M16</f>
        <v>19918</v>
      </c>
      <c r="AA18" s="59">
        <f>'2.測定データ貼付け用シート'!AX16</f>
        <v>19034</v>
      </c>
      <c r="AB18" s="52">
        <f>'2.測定データ貼付け用シート'!W16</f>
        <v>11439</v>
      </c>
      <c r="AC18" s="35">
        <f>'2.測定データ貼付け用シート'!AN16</f>
        <v>10659</v>
      </c>
      <c r="AD18" s="39">
        <f>'2.測定データ貼付け用シート'!N16</f>
        <v>23217</v>
      </c>
      <c r="AE18" s="59">
        <f>'2.測定データ貼付け用シート'!AW16</f>
        <v>22240</v>
      </c>
      <c r="AF18" s="52">
        <f>'2.測定データ貼付け用シート'!X16</f>
        <v>10923</v>
      </c>
      <c r="AG18" s="35">
        <f>'2.測定データ貼付け用シート'!AM16</f>
        <v>10142</v>
      </c>
      <c r="AH18" s="39">
        <f>'2.測定データ貼付け用シート'!O16</f>
        <v>896</v>
      </c>
      <c r="AI18" s="59">
        <f>'2.測定データ貼付け用シート'!AV16</f>
        <v>885</v>
      </c>
      <c r="AJ18" s="52">
        <f>'2.測定データ貼付け用シート'!Y16</f>
        <v>903</v>
      </c>
      <c r="AK18" s="35">
        <f>'2.測定データ貼付け用シート'!AL16</f>
        <v>899</v>
      </c>
      <c r="AL18" s="39">
        <f>'2.測定データ貼付け用シート'!P16</f>
        <v>897</v>
      </c>
      <c r="AM18" s="59">
        <f>'2.測定データ貼付け用シート'!AU16</f>
        <v>872</v>
      </c>
      <c r="AN18" s="52">
        <f>'2.測定データ貼付け用シート'!Z16</f>
        <v>866</v>
      </c>
      <c r="AO18" s="35">
        <f>'2.測定データ貼付け用シート'!AK16</f>
        <v>880</v>
      </c>
      <c r="AP18" s="39">
        <f>'2.測定データ貼付け用シート'!Q16</f>
        <v>861</v>
      </c>
      <c r="AQ18" s="59">
        <f>'2.測定データ貼付け用シート'!AT16</f>
        <v>857</v>
      </c>
      <c r="AR18" s="52">
        <f>'2.測定データ貼付け用シート'!AA16</f>
        <v>859</v>
      </c>
      <c r="AS18" s="35">
        <f>'2.測定データ貼付け用シート'!AJ16</f>
        <v>879</v>
      </c>
      <c r="AT18" s="39">
        <f>'2.測定データ貼付け用シート'!R16</f>
        <v>880</v>
      </c>
      <c r="AU18" s="59">
        <f>'2.測定データ貼付け用シート'!AS16</f>
        <v>880</v>
      </c>
      <c r="AV18" s="52">
        <f>'2.測定データ貼付け用シート'!AB16</f>
        <v>863</v>
      </c>
      <c r="AW18" s="35">
        <f>'2.測定データ貼付け用シート'!AI16</f>
        <v>889</v>
      </c>
      <c r="AX18" s="39">
        <f>'2.測定データ貼付け用シート'!S16</f>
        <v>891</v>
      </c>
      <c r="AY18" s="59">
        <f>'2.測定データ貼付け用シート'!AR16</f>
        <v>883</v>
      </c>
      <c r="AZ18" s="52">
        <f>'2.測定データ貼付け用シート'!AC16</f>
        <v>876</v>
      </c>
      <c r="BA18" s="35">
        <f>'2.測定データ貼付け用シート'!AH16</f>
        <v>890</v>
      </c>
      <c r="BB18" s="39">
        <f>'2.測定データ貼付け用シート'!T16</f>
        <v>903</v>
      </c>
      <c r="BC18" s="59">
        <f>'2.測定データ貼付け用シート'!AQ16</f>
        <v>886</v>
      </c>
      <c r="BD18" s="52">
        <f>'2.測定データ貼付け用シート'!AD16</f>
        <v>882</v>
      </c>
      <c r="BE18" s="35">
        <f>'2.測定データ貼付け用シート'!AG16</f>
        <v>900</v>
      </c>
      <c r="BF18" s="39">
        <f>'2.測定データ貼付け用シート'!U16</f>
        <v>863</v>
      </c>
      <c r="BG18" s="59">
        <f>'2.測定データ貼付け用シート'!AP16</f>
        <v>873</v>
      </c>
      <c r="BH18" s="52">
        <f>'2.測定データ貼付け用シート'!AE16</f>
        <v>874</v>
      </c>
      <c r="BI18" s="35">
        <f>'2.測定データ貼付け用シート'!AF16</f>
        <v>886</v>
      </c>
    </row>
    <row r="19" spans="1:61" x14ac:dyDescent="0.15">
      <c r="A19" s="6">
        <v>24</v>
      </c>
      <c r="B19" s="32">
        <f>'2.測定データ貼付け用シート'!B17</f>
        <v>870</v>
      </c>
      <c r="C19" s="33">
        <f>'2.測定データ貼付け用シート'!K17</f>
        <v>871</v>
      </c>
      <c r="D19" s="34">
        <f>'2.測定データ貼付け用シート'!AZ17</f>
        <v>847</v>
      </c>
      <c r="E19" s="35">
        <f>'2.測定データ貼付け用シート'!BI17</f>
        <v>860</v>
      </c>
      <c r="F19" s="38">
        <f>'2.測定データ貼付け用シート'!F17</f>
        <v>1488</v>
      </c>
      <c r="G19" s="33">
        <f>'2.測定データ貼付け用シート'!G17</f>
        <v>1437</v>
      </c>
      <c r="H19" s="33">
        <f>'2.測定データ貼付け用シート'!BD17</f>
        <v>1323</v>
      </c>
      <c r="I19" s="33">
        <f>'2.測定データ貼付け用シート'!BE17</f>
        <v>1319</v>
      </c>
      <c r="J19" s="33">
        <f>'2.測定データ貼付け用シート'!E17</f>
        <v>7043</v>
      </c>
      <c r="K19" s="33">
        <f>'2.測定データ貼付け用シート'!H17</f>
        <v>6443</v>
      </c>
      <c r="L19" s="33">
        <f>'2.測定データ貼付け用シート'!BC17</f>
        <v>6024</v>
      </c>
      <c r="M19" s="33">
        <f>'2.測定データ貼付け用シート'!BF17</f>
        <v>5723</v>
      </c>
      <c r="N19" s="33">
        <f>'2.測定データ貼付け用シート'!D17</f>
        <v>27022</v>
      </c>
      <c r="O19" s="33">
        <f>'2.測定データ貼付け用シート'!I17</f>
        <v>26731</v>
      </c>
      <c r="P19" s="33">
        <f>'2.測定データ貼付け用シート'!BB17</f>
        <v>26342</v>
      </c>
      <c r="Q19" s="33">
        <f>'2.測定データ貼付け用シート'!BG17</f>
        <v>26442</v>
      </c>
      <c r="R19" s="33">
        <f>'2.測定データ貼付け用シート'!C17</f>
        <v>27418</v>
      </c>
      <c r="S19" s="33">
        <f>'2.測定データ貼付け用シート'!J17</f>
        <v>27357</v>
      </c>
      <c r="T19" s="33">
        <f>'2.測定データ貼付け用シート'!BA17</f>
        <v>26854</v>
      </c>
      <c r="U19" s="242">
        <f>'2.測定データ貼付け用シート'!BH17</f>
        <v>26622</v>
      </c>
      <c r="V19" s="39">
        <f>'2.測定データ貼付け用シート'!L17</f>
        <v>23748</v>
      </c>
      <c r="W19" s="59">
        <f>'2.測定データ貼付け用シート'!AY17</f>
        <v>22743</v>
      </c>
      <c r="X19" s="52">
        <f>'2.測定データ貼付け用シート'!V17</f>
        <v>9868</v>
      </c>
      <c r="Y19" s="35">
        <f>'2.測定データ貼付け用シート'!AO17</f>
        <v>8325</v>
      </c>
      <c r="Z19" s="39">
        <f>'2.測定データ貼付け用シート'!M17</f>
        <v>18607</v>
      </c>
      <c r="AA19" s="59">
        <f>'2.測定データ貼付け用シート'!AX17</f>
        <v>17657</v>
      </c>
      <c r="AB19" s="52">
        <f>'2.測定データ貼付け用シート'!W17</f>
        <v>9562</v>
      </c>
      <c r="AC19" s="35">
        <f>'2.測定データ貼付け用シート'!AN17</f>
        <v>8848</v>
      </c>
      <c r="AD19" s="39">
        <f>'2.測定データ貼付け用シート'!N17</f>
        <v>21210</v>
      </c>
      <c r="AE19" s="59">
        <f>'2.測定データ貼付け用シート'!AW17</f>
        <v>20096</v>
      </c>
      <c r="AF19" s="52">
        <f>'2.測定データ貼付け用シート'!X17</f>
        <v>8114</v>
      </c>
      <c r="AG19" s="35">
        <f>'2.測定データ貼付け用シート'!AM17</f>
        <v>7454</v>
      </c>
      <c r="AH19" s="39">
        <f>'2.測定データ貼付け用シート'!O17</f>
        <v>859</v>
      </c>
      <c r="AI19" s="59">
        <f>'2.測定データ貼付け用シート'!AV17</f>
        <v>857</v>
      </c>
      <c r="AJ19" s="52">
        <f>'2.測定データ貼付け用シート'!Y17</f>
        <v>859</v>
      </c>
      <c r="AK19" s="35">
        <f>'2.測定データ貼付け用シート'!AL17</f>
        <v>858</v>
      </c>
      <c r="AL19" s="39">
        <f>'2.測定データ貼付け用シート'!P17</f>
        <v>860</v>
      </c>
      <c r="AM19" s="59">
        <f>'2.測定データ貼付け用シート'!AU17</f>
        <v>843</v>
      </c>
      <c r="AN19" s="52">
        <f>'2.測定データ貼付け用シート'!Z17</f>
        <v>833</v>
      </c>
      <c r="AO19" s="35">
        <f>'2.測定データ貼付け用シート'!AK17</f>
        <v>845</v>
      </c>
      <c r="AP19" s="39">
        <f>'2.測定データ貼付け用シート'!Q17</f>
        <v>828</v>
      </c>
      <c r="AQ19" s="59">
        <f>'2.測定データ貼付け用シート'!AT17</f>
        <v>833</v>
      </c>
      <c r="AR19" s="52">
        <f>'2.測定データ貼付け用シート'!AA17</f>
        <v>832</v>
      </c>
      <c r="AS19" s="35">
        <f>'2.測定データ貼付け用シート'!AJ17</f>
        <v>851</v>
      </c>
      <c r="AT19" s="39">
        <f>'2.測定データ貼付け用シート'!R17</f>
        <v>848</v>
      </c>
      <c r="AU19" s="59">
        <f>'2.測定データ貼付け用シート'!AS17</f>
        <v>850</v>
      </c>
      <c r="AV19" s="52">
        <f>'2.測定データ貼付け用シート'!AB17</f>
        <v>834</v>
      </c>
      <c r="AW19" s="35">
        <f>'2.測定データ貼付け用シート'!AI17</f>
        <v>853</v>
      </c>
      <c r="AX19" s="39">
        <f>'2.測定データ貼付け用シート'!S17</f>
        <v>863</v>
      </c>
      <c r="AY19" s="59">
        <f>'2.測定データ貼付け用シート'!AR17</f>
        <v>863</v>
      </c>
      <c r="AZ19" s="52">
        <f>'2.測定データ貼付け用シート'!AC17</f>
        <v>850</v>
      </c>
      <c r="BA19" s="35">
        <f>'2.測定データ貼付け用シート'!AH17</f>
        <v>858</v>
      </c>
      <c r="BB19" s="39">
        <f>'2.測定データ貼付け用シート'!T17</f>
        <v>880</v>
      </c>
      <c r="BC19" s="59">
        <f>'2.測定データ貼付け用シート'!AQ17</f>
        <v>858</v>
      </c>
      <c r="BD19" s="52">
        <f>'2.測定データ貼付け用シート'!AD17</f>
        <v>859</v>
      </c>
      <c r="BE19" s="35">
        <f>'2.測定データ貼付け用シート'!AG17</f>
        <v>865</v>
      </c>
      <c r="BF19" s="39">
        <f>'2.測定データ貼付け用シート'!U17</f>
        <v>843</v>
      </c>
      <c r="BG19" s="59">
        <f>'2.測定データ貼付け用シート'!AP17</f>
        <v>847</v>
      </c>
      <c r="BH19" s="52">
        <f>'2.測定データ貼付け用シート'!AE17</f>
        <v>850</v>
      </c>
      <c r="BI19" s="35">
        <f>'2.測定データ貼付け用シート'!AF17</f>
        <v>849</v>
      </c>
    </row>
    <row r="20" spans="1:61" x14ac:dyDescent="0.15">
      <c r="A20" s="6">
        <v>26</v>
      </c>
      <c r="B20" s="32">
        <f>'2.測定データ貼付け用シート'!B18</f>
        <v>861</v>
      </c>
      <c r="C20" s="33">
        <f>'2.測定データ貼付け用シート'!K18</f>
        <v>863</v>
      </c>
      <c r="D20" s="34">
        <f>'2.測定データ貼付け用シート'!AZ18</f>
        <v>842</v>
      </c>
      <c r="E20" s="35">
        <f>'2.測定データ貼付け用シート'!BI18</f>
        <v>858</v>
      </c>
      <c r="F20" s="38">
        <f>'2.測定データ貼付け用シート'!F18</f>
        <v>1055</v>
      </c>
      <c r="G20" s="33">
        <f>'2.測定データ貼付け用シート'!G18</f>
        <v>1035</v>
      </c>
      <c r="H20" s="33">
        <f>'2.測定データ貼付け用シート'!BD18</f>
        <v>1003</v>
      </c>
      <c r="I20" s="33">
        <f>'2.測定データ貼付け用シート'!BE18</f>
        <v>993</v>
      </c>
      <c r="J20" s="33">
        <f>'2.測定データ貼付け用シート'!E18</f>
        <v>3875</v>
      </c>
      <c r="K20" s="33">
        <f>'2.測定データ貼付け用シート'!H18</f>
        <v>3493</v>
      </c>
      <c r="L20" s="33">
        <f>'2.測定データ貼付け用シート'!BC18</f>
        <v>3323</v>
      </c>
      <c r="M20" s="33">
        <f>'2.測定データ貼付け用シート'!BF18</f>
        <v>3132</v>
      </c>
      <c r="N20" s="33">
        <f>'2.測定データ貼付け用シート'!D18</f>
        <v>26379</v>
      </c>
      <c r="O20" s="33">
        <f>'2.測定データ貼付け用シート'!I18</f>
        <v>26019</v>
      </c>
      <c r="P20" s="33">
        <f>'2.測定データ貼付け用シート'!BB18</f>
        <v>25859</v>
      </c>
      <c r="Q20" s="33">
        <f>'2.測定データ貼付け用シート'!BG18</f>
        <v>25302</v>
      </c>
      <c r="R20" s="33">
        <f>'2.測定データ貼付け用シート'!C18</f>
        <v>27463</v>
      </c>
      <c r="S20" s="33">
        <f>'2.測定データ貼付け用シート'!J18</f>
        <v>27303</v>
      </c>
      <c r="T20" s="33">
        <f>'2.測定データ貼付け用シート'!BA18</f>
        <v>26893</v>
      </c>
      <c r="U20" s="242">
        <f>'2.測定データ貼付け用シート'!BH18</f>
        <v>26689</v>
      </c>
      <c r="V20" s="39">
        <f>'2.測定データ貼付け用シート'!L18</f>
        <v>22193</v>
      </c>
      <c r="W20" s="59">
        <f>'2.測定データ貼付け用シート'!AY18</f>
        <v>20872</v>
      </c>
      <c r="X20" s="52">
        <f>'2.測定データ貼付け用シート'!V18</f>
        <v>6914</v>
      </c>
      <c r="Y20" s="35">
        <f>'2.測定データ貼付け用シート'!AO18</f>
        <v>5597</v>
      </c>
      <c r="Z20" s="39">
        <f>'2.測定データ貼付け用シート'!M18</f>
        <v>17235</v>
      </c>
      <c r="AA20" s="59">
        <f>'2.測定データ貼付け用シート'!AX18</f>
        <v>16204</v>
      </c>
      <c r="AB20" s="52">
        <f>'2.測定データ貼付け用シート'!W18</f>
        <v>7837</v>
      </c>
      <c r="AC20" s="35">
        <f>'2.測定データ貼付け用シート'!AN18</f>
        <v>7233</v>
      </c>
      <c r="AD20" s="39">
        <f>'2.測定データ貼付け用シート'!N18</f>
        <v>18910</v>
      </c>
      <c r="AE20" s="59">
        <f>'2.測定データ貼付け用シート'!AW18</f>
        <v>17735</v>
      </c>
      <c r="AF20" s="52">
        <f>'2.測定データ貼付け用シート'!X18</f>
        <v>5798</v>
      </c>
      <c r="AG20" s="35">
        <f>'2.測定データ貼付け用シート'!AM18</f>
        <v>5305</v>
      </c>
      <c r="AH20" s="39">
        <f>'2.測定データ貼付け用シート'!O18</f>
        <v>844</v>
      </c>
      <c r="AI20" s="59">
        <f>'2.測定データ貼付け用シート'!AV18</f>
        <v>845</v>
      </c>
      <c r="AJ20" s="52">
        <f>'2.測定データ貼付け用シート'!Y18</f>
        <v>845</v>
      </c>
      <c r="AK20" s="35">
        <f>'2.測定データ貼付け用シート'!AL18</f>
        <v>850</v>
      </c>
      <c r="AL20" s="39">
        <f>'2.測定データ貼付け用シート'!P18</f>
        <v>842</v>
      </c>
      <c r="AM20" s="59">
        <f>'2.測定データ貼付け用シート'!AU18</f>
        <v>830</v>
      </c>
      <c r="AN20" s="52">
        <f>'2.測定データ貼付け用シート'!Z18</f>
        <v>823</v>
      </c>
      <c r="AO20" s="35">
        <f>'2.測定データ貼付け用シート'!AK18</f>
        <v>828</v>
      </c>
      <c r="AP20" s="39">
        <f>'2.測定データ貼付け用シート'!Q18</f>
        <v>814</v>
      </c>
      <c r="AQ20" s="59">
        <f>'2.測定データ貼付け用シート'!AT18</f>
        <v>820</v>
      </c>
      <c r="AR20" s="52">
        <f>'2.測定データ貼付け用シート'!AA18</f>
        <v>820</v>
      </c>
      <c r="AS20" s="35">
        <f>'2.測定データ貼付け用シート'!AJ18</f>
        <v>838</v>
      </c>
      <c r="AT20" s="39">
        <f>'2.測定データ貼付け用シート'!R18</f>
        <v>838</v>
      </c>
      <c r="AU20" s="59">
        <f>'2.測定データ貼付け用シート'!AS18</f>
        <v>833</v>
      </c>
      <c r="AV20" s="52">
        <f>'2.測定データ貼付け用シート'!AB18</f>
        <v>831</v>
      </c>
      <c r="AW20" s="35">
        <f>'2.測定データ貼付け用シート'!AI18</f>
        <v>841</v>
      </c>
      <c r="AX20" s="39">
        <f>'2.測定データ貼付け用シート'!S18</f>
        <v>857</v>
      </c>
      <c r="AY20" s="59">
        <f>'2.測定データ貼付け用シート'!AR18</f>
        <v>852</v>
      </c>
      <c r="AZ20" s="52">
        <f>'2.測定データ貼付け用シート'!AC18</f>
        <v>837</v>
      </c>
      <c r="BA20" s="35">
        <f>'2.測定データ貼付け用シート'!AH18</f>
        <v>846</v>
      </c>
      <c r="BB20" s="39">
        <f>'2.測定データ貼付け用シート'!T18</f>
        <v>868</v>
      </c>
      <c r="BC20" s="59">
        <f>'2.測定データ貼付け用シート'!AQ18</f>
        <v>848</v>
      </c>
      <c r="BD20" s="52">
        <f>'2.測定データ貼付け用シート'!AD18</f>
        <v>842</v>
      </c>
      <c r="BE20" s="35">
        <f>'2.測定データ貼付け用シート'!AG18</f>
        <v>853</v>
      </c>
      <c r="BF20" s="39">
        <f>'2.測定データ貼付け用シート'!U18</f>
        <v>834</v>
      </c>
      <c r="BG20" s="59">
        <f>'2.測定データ貼付け用シート'!AP18</f>
        <v>836</v>
      </c>
      <c r="BH20" s="52">
        <f>'2.測定データ貼付け用シート'!AE18</f>
        <v>844</v>
      </c>
      <c r="BI20" s="35">
        <f>'2.測定データ貼付け用シート'!AF18</f>
        <v>844</v>
      </c>
    </row>
    <row r="21" spans="1:61" x14ac:dyDescent="0.15">
      <c r="A21" s="6">
        <v>28</v>
      </c>
      <c r="B21" s="32">
        <f>'2.測定データ貼付け用シート'!B19</f>
        <v>847</v>
      </c>
      <c r="C21" s="33">
        <f>'2.測定データ貼付け用シート'!K19</f>
        <v>862</v>
      </c>
      <c r="D21" s="34">
        <f>'2.測定データ貼付け用シート'!AZ19</f>
        <v>839</v>
      </c>
      <c r="E21" s="35">
        <f>'2.測定データ貼付け用シート'!BI19</f>
        <v>850</v>
      </c>
      <c r="F21" s="38">
        <f>'2.測定データ貼付け用シート'!F19</f>
        <v>894</v>
      </c>
      <c r="G21" s="33">
        <f>'2.測定データ貼付け用シート'!G19</f>
        <v>899</v>
      </c>
      <c r="H21" s="33">
        <f>'2.測定データ貼付け用シート'!BD19</f>
        <v>882</v>
      </c>
      <c r="I21" s="33">
        <f>'2.測定データ貼付け用シート'!BE19</f>
        <v>878</v>
      </c>
      <c r="J21" s="33">
        <f>'2.測定データ貼付け用シート'!E19</f>
        <v>2081</v>
      </c>
      <c r="K21" s="33">
        <f>'2.測定データ貼付け用シート'!H19</f>
        <v>1881</v>
      </c>
      <c r="L21" s="33">
        <f>'2.測定データ貼付け用シート'!BC19</f>
        <v>1839</v>
      </c>
      <c r="M21" s="33">
        <f>'2.測定データ貼付け用シート'!BF19</f>
        <v>1748</v>
      </c>
      <c r="N21" s="33">
        <f>'2.測定データ貼付け用シート'!D19</f>
        <v>22784</v>
      </c>
      <c r="O21" s="33">
        <f>'2.測定データ貼付け用シート'!I19</f>
        <v>21526</v>
      </c>
      <c r="P21" s="33">
        <f>'2.測定データ貼付け用シート'!BB19</f>
        <v>22718</v>
      </c>
      <c r="Q21" s="33">
        <f>'2.測定データ貼付け用シート'!BG19</f>
        <v>20219</v>
      </c>
      <c r="R21" s="33">
        <f>'2.測定データ貼付け用シート'!C19</f>
        <v>27458</v>
      </c>
      <c r="S21" s="33">
        <f>'2.測定データ貼付け用シート'!J19</f>
        <v>27353</v>
      </c>
      <c r="T21" s="33">
        <f>'2.測定データ貼付け用シート'!BA19</f>
        <v>26909</v>
      </c>
      <c r="U21" s="242">
        <f>'2.測定データ貼付け用シート'!BH19</f>
        <v>26701</v>
      </c>
      <c r="V21" s="39">
        <f>'2.測定データ貼付け用シート'!L19</f>
        <v>20175</v>
      </c>
      <c r="W21" s="59">
        <f>'2.測定データ貼付け用シート'!AY19</f>
        <v>18632</v>
      </c>
      <c r="X21" s="52">
        <f>'2.測定データ貼付け用シート'!V19</f>
        <v>4517</v>
      </c>
      <c r="Y21" s="35">
        <f>'2.測定データ貼付け用シート'!AO19</f>
        <v>3524</v>
      </c>
      <c r="Z21" s="39">
        <f>'2.測定データ貼付け用シート'!M19</f>
        <v>15833</v>
      </c>
      <c r="AA21" s="59">
        <f>'2.測定データ貼付け用シート'!AX19</f>
        <v>14777</v>
      </c>
      <c r="AB21" s="52">
        <f>'2.測定データ貼付け用シート'!W19</f>
        <v>6393</v>
      </c>
      <c r="AC21" s="35">
        <f>'2.測定データ貼付け用シート'!AN19</f>
        <v>5822</v>
      </c>
      <c r="AD21" s="39">
        <f>'2.測定データ貼付け用シート'!N19</f>
        <v>16500</v>
      </c>
      <c r="AE21" s="59">
        <f>'2.測定データ貼付け用シート'!AW19</f>
        <v>15257</v>
      </c>
      <c r="AF21" s="52">
        <f>'2.測定データ貼付け用シート'!X19</f>
        <v>4027</v>
      </c>
      <c r="AG21" s="35">
        <f>'2.測定データ貼付け用シート'!AM19</f>
        <v>3642</v>
      </c>
      <c r="AH21" s="39">
        <f>'2.測定データ貼付け用シート'!O19</f>
        <v>832</v>
      </c>
      <c r="AI21" s="59">
        <f>'2.測定データ貼付け用シート'!AV19</f>
        <v>840</v>
      </c>
      <c r="AJ21" s="52">
        <f>'2.測定データ貼付け用シート'!Y19</f>
        <v>834</v>
      </c>
      <c r="AK21" s="35">
        <f>'2.測定データ貼付け用シート'!AL19</f>
        <v>840</v>
      </c>
      <c r="AL21" s="39">
        <f>'2.測定データ貼付け用シート'!P19</f>
        <v>835</v>
      </c>
      <c r="AM21" s="59">
        <f>'2.測定データ貼付け用シート'!AU19</f>
        <v>834</v>
      </c>
      <c r="AN21" s="52">
        <f>'2.測定データ貼付け用シート'!Z19</f>
        <v>819</v>
      </c>
      <c r="AO21" s="35">
        <f>'2.測定データ貼付け用シート'!AK19</f>
        <v>829</v>
      </c>
      <c r="AP21" s="39">
        <f>'2.測定データ貼付け用シート'!Q19</f>
        <v>812</v>
      </c>
      <c r="AQ21" s="59">
        <f>'2.測定データ貼付け用シート'!AT19</f>
        <v>813</v>
      </c>
      <c r="AR21" s="52">
        <f>'2.測定データ貼付け用シート'!AA19</f>
        <v>817</v>
      </c>
      <c r="AS21" s="35">
        <f>'2.測定データ貼付け用シート'!AJ19</f>
        <v>823</v>
      </c>
      <c r="AT21" s="39">
        <f>'2.測定データ貼付け用シート'!R19</f>
        <v>829</v>
      </c>
      <c r="AU21" s="59">
        <f>'2.測定データ貼付け用シート'!AS19</f>
        <v>828</v>
      </c>
      <c r="AV21" s="52">
        <f>'2.測定データ貼付け用シート'!AB19</f>
        <v>822</v>
      </c>
      <c r="AW21" s="35">
        <f>'2.測定データ貼付け用シート'!AI19</f>
        <v>834</v>
      </c>
      <c r="AX21" s="39">
        <f>'2.測定データ貼付け用シート'!S19</f>
        <v>842</v>
      </c>
      <c r="AY21" s="59">
        <f>'2.測定データ貼付け用シート'!AR19</f>
        <v>845</v>
      </c>
      <c r="AZ21" s="52">
        <f>'2.測定データ貼付け用シート'!AC19</f>
        <v>837</v>
      </c>
      <c r="BA21" s="35">
        <f>'2.測定データ貼付け用シート'!AH19</f>
        <v>835</v>
      </c>
      <c r="BB21" s="39">
        <f>'2.測定データ貼付け用シート'!T19</f>
        <v>865</v>
      </c>
      <c r="BC21" s="59">
        <f>'2.測定データ貼付け用シート'!AQ19</f>
        <v>840</v>
      </c>
      <c r="BD21" s="52">
        <f>'2.測定データ貼付け用シート'!AD19</f>
        <v>842</v>
      </c>
      <c r="BE21" s="35">
        <f>'2.測定データ貼付け用シート'!AG19</f>
        <v>843</v>
      </c>
      <c r="BF21" s="39">
        <f>'2.測定データ貼付け用シート'!U19</f>
        <v>829</v>
      </c>
      <c r="BG21" s="59">
        <f>'2.測定データ貼付け用シート'!AP19</f>
        <v>825</v>
      </c>
      <c r="BH21" s="52">
        <f>'2.測定データ貼付け用シート'!AE19</f>
        <v>839</v>
      </c>
      <c r="BI21" s="35">
        <f>'2.測定データ貼付け用シート'!AF19</f>
        <v>835</v>
      </c>
    </row>
    <row r="22" spans="1:61" x14ac:dyDescent="0.15">
      <c r="A22" s="6">
        <v>30</v>
      </c>
      <c r="B22" s="32">
        <f>'2.測定データ貼付け用シート'!B20</f>
        <v>849</v>
      </c>
      <c r="C22" s="33">
        <f>'2.測定データ貼付け用シート'!K20</f>
        <v>863</v>
      </c>
      <c r="D22" s="34">
        <f>'2.測定データ貼付け用シート'!AZ20</f>
        <v>834</v>
      </c>
      <c r="E22" s="35">
        <f>'2.測定データ貼付け用シート'!BI20</f>
        <v>845</v>
      </c>
      <c r="F22" s="38">
        <f>'2.測定データ貼付け用シート'!F20</f>
        <v>846</v>
      </c>
      <c r="G22" s="33">
        <f>'2.測定データ貼付け用シート'!G20</f>
        <v>851</v>
      </c>
      <c r="H22" s="33">
        <f>'2.測定データ貼付け用シート'!BD20</f>
        <v>851</v>
      </c>
      <c r="I22" s="33">
        <f>'2.測定データ貼付け用シート'!BE20</f>
        <v>840</v>
      </c>
      <c r="J22" s="33">
        <f>'2.測定データ貼付け用シート'!E20</f>
        <v>1270</v>
      </c>
      <c r="K22" s="33">
        <f>'2.測定データ貼付け用シート'!H20</f>
        <v>1189</v>
      </c>
      <c r="L22" s="33">
        <f>'2.測定データ貼付け用シート'!BC20</f>
        <v>1187</v>
      </c>
      <c r="M22" s="33">
        <f>'2.測定データ貼付け用シート'!BF20</f>
        <v>1153</v>
      </c>
      <c r="N22" s="33">
        <f>'2.測定データ貼付け用シート'!D20</f>
        <v>16299</v>
      </c>
      <c r="O22" s="33">
        <f>'2.測定データ貼付け用シート'!I20</f>
        <v>14865</v>
      </c>
      <c r="P22" s="33">
        <f>'2.測定データ貼付け用シート'!BB20</f>
        <v>16775</v>
      </c>
      <c r="Q22" s="33">
        <f>'2.測定データ貼付け用シート'!BG20</f>
        <v>13865</v>
      </c>
      <c r="R22" s="33">
        <f>'2.測定データ貼付け用シート'!C20</f>
        <v>27426</v>
      </c>
      <c r="S22" s="33">
        <f>'2.測定データ貼付け用シート'!J20</f>
        <v>27330</v>
      </c>
      <c r="T22" s="33">
        <f>'2.測定データ貼付け用シート'!BA20</f>
        <v>26899</v>
      </c>
      <c r="U22" s="242">
        <f>'2.測定データ貼付け用シート'!BH20</f>
        <v>26669</v>
      </c>
      <c r="V22" s="39">
        <f>'2.測定データ貼付け用シート'!L20</f>
        <v>17847</v>
      </c>
      <c r="W22" s="59">
        <f>'2.測定データ貼付け用シート'!AY20</f>
        <v>16104</v>
      </c>
      <c r="X22" s="52">
        <f>'2.測定データ貼付け用シート'!V20</f>
        <v>2801</v>
      </c>
      <c r="Y22" s="35">
        <f>'2.測定データ貼付け用シート'!AO20</f>
        <v>2148</v>
      </c>
      <c r="Z22" s="39">
        <f>'2.測定データ貼付け用シート'!M20</f>
        <v>14376</v>
      </c>
      <c r="AA22" s="59">
        <f>'2.測定データ貼付け用シート'!AX20</f>
        <v>13423</v>
      </c>
      <c r="AB22" s="52">
        <f>'2.測定データ貼付け用シート'!W20</f>
        <v>5123</v>
      </c>
      <c r="AC22" s="35">
        <f>'2.測定データ貼付け用シート'!AN20</f>
        <v>4646</v>
      </c>
      <c r="AD22" s="39">
        <f>'2.測定データ貼付け用シート'!N20</f>
        <v>13978</v>
      </c>
      <c r="AE22" s="59">
        <f>'2.測定データ貼付け用シート'!AW20</f>
        <v>12808</v>
      </c>
      <c r="AF22" s="52">
        <f>'2.測定データ貼付け用シート'!X20</f>
        <v>2751</v>
      </c>
      <c r="AG22" s="35">
        <f>'2.測定データ貼付け用シート'!AM20</f>
        <v>2498</v>
      </c>
      <c r="AH22" s="39">
        <f>'2.測定データ貼付け用シート'!O20</f>
        <v>829</v>
      </c>
      <c r="AI22" s="59">
        <f>'2.測定データ貼付け用シート'!AV20</f>
        <v>834</v>
      </c>
      <c r="AJ22" s="52">
        <f>'2.測定データ貼付け用シート'!Y20</f>
        <v>830</v>
      </c>
      <c r="AK22" s="35">
        <f>'2.測定データ貼付け用シート'!AL20</f>
        <v>837</v>
      </c>
      <c r="AL22" s="39">
        <f>'2.測定データ貼付け用シート'!P20</f>
        <v>833</v>
      </c>
      <c r="AM22" s="59">
        <f>'2.測定データ貼付け用シート'!AU20</f>
        <v>825</v>
      </c>
      <c r="AN22" s="52">
        <f>'2.測定データ貼付け用シート'!Z20</f>
        <v>813</v>
      </c>
      <c r="AO22" s="35">
        <f>'2.測定データ貼付け用シート'!AK20</f>
        <v>824</v>
      </c>
      <c r="AP22" s="39">
        <f>'2.測定データ貼付け用シート'!Q20</f>
        <v>807</v>
      </c>
      <c r="AQ22" s="59">
        <f>'2.測定データ貼付け用シート'!AT20</f>
        <v>814</v>
      </c>
      <c r="AR22" s="52">
        <f>'2.測定データ貼付け用シート'!AA20</f>
        <v>815</v>
      </c>
      <c r="AS22" s="35">
        <f>'2.測定データ貼付け用シート'!AJ20</f>
        <v>828</v>
      </c>
      <c r="AT22" s="39">
        <f>'2.測定データ貼付け用シート'!R20</f>
        <v>826</v>
      </c>
      <c r="AU22" s="59">
        <f>'2.測定データ貼付け用シート'!AS20</f>
        <v>823</v>
      </c>
      <c r="AV22" s="52">
        <f>'2.測定データ貼付け用シート'!AB20</f>
        <v>818</v>
      </c>
      <c r="AW22" s="35">
        <f>'2.測定データ貼付け用シート'!AI20</f>
        <v>825</v>
      </c>
      <c r="AX22" s="39">
        <f>'2.測定データ貼付け用シート'!S20</f>
        <v>837</v>
      </c>
      <c r="AY22" s="59">
        <f>'2.測定データ貼付け用シート'!AR20</f>
        <v>841</v>
      </c>
      <c r="AZ22" s="52">
        <f>'2.測定データ貼付け用シート'!AC20</f>
        <v>824</v>
      </c>
      <c r="BA22" s="35">
        <f>'2.測定データ貼付け用シート'!AH20</f>
        <v>835</v>
      </c>
      <c r="BB22" s="39">
        <f>'2.測定データ貼付け用シート'!T20</f>
        <v>859</v>
      </c>
      <c r="BC22" s="59">
        <f>'2.測定データ貼付け用シート'!AQ20</f>
        <v>835</v>
      </c>
      <c r="BD22" s="52">
        <f>'2.測定データ貼付け用シート'!AD20</f>
        <v>838</v>
      </c>
      <c r="BE22" s="35">
        <f>'2.測定データ貼付け用シート'!AG20</f>
        <v>838</v>
      </c>
      <c r="BF22" s="39">
        <f>'2.測定データ貼付け用シート'!U20</f>
        <v>825</v>
      </c>
      <c r="BG22" s="59">
        <f>'2.測定データ貼付け用シート'!AP20</f>
        <v>828</v>
      </c>
      <c r="BH22" s="52">
        <f>'2.測定データ貼付け用シート'!AE20</f>
        <v>832</v>
      </c>
      <c r="BI22" s="35">
        <f>'2.測定データ貼付け用シート'!AF20</f>
        <v>827</v>
      </c>
    </row>
    <row r="23" spans="1:61" x14ac:dyDescent="0.15">
      <c r="A23" s="6">
        <v>32</v>
      </c>
      <c r="B23" s="32">
        <f>'2.測定データ貼付け用シート'!B21</f>
        <v>843</v>
      </c>
      <c r="C23" s="33">
        <f>'2.測定データ貼付け用シート'!K21</f>
        <v>860</v>
      </c>
      <c r="D23" s="34">
        <f>'2.測定データ貼付け用シート'!AZ21</f>
        <v>834</v>
      </c>
      <c r="E23" s="35">
        <f>'2.測定データ貼付け用シート'!BI21</f>
        <v>843</v>
      </c>
      <c r="F23" s="38">
        <f>'2.測定データ貼付け用シート'!F21</f>
        <v>831</v>
      </c>
      <c r="G23" s="33">
        <f>'2.測定データ貼付け用シート'!G21</f>
        <v>841</v>
      </c>
      <c r="H23" s="33">
        <f>'2.測定データ貼付け用シート'!BD21</f>
        <v>839</v>
      </c>
      <c r="I23" s="33">
        <f>'2.測定データ貼付け用シート'!BE21</f>
        <v>828</v>
      </c>
      <c r="J23" s="33">
        <f>'2.測定データ貼付け用シート'!E21</f>
        <v>963</v>
      </c>
      <c r="K23" s="33">
        <f>'2.測定データ貼付け用シート'!H21</f>
        <v>934</v>
      </c>
      <c r="L23" s="33">
        <f>'2.測定データ貼付け用シート'!BC21</f>
        <v>942</v>
      </c>
      <c r="M23" s="33">
        <f>'2.測定データ貼付け用シート'!BF21</f>
        <v>934</v>
      </c>
      <c r="N23" s="33">
        <f>'2.測定データ貼付け用シート'!D21</f>
        <v>10343</v>
      </c>
      <c r="O23" s="33">
        <f>'2.測定データ貼付け用シート'!I21</f>
        <v>9116</v>
      </c>
      <c r="P23" s="33">
        <f>'2.測定データ貼付け用シート'!BB21</f>
        <v>11098</v>
      </c>
      <c r="Q23" s="33">
        <f>'2.測定データ貼付け用シート'!BG21</f>
        <v>8503</v>
      </c>
      <c r="R23" s="33">
        <f>'2.測定データ貼付け用シート'!C21</f>
        <v>27360</v>
      </c>
      <c r="S23" s="33">
        <f>'2.測定データ貼付け用シート'!J21</f>
        <v>27321</v>
      </c>
      <c r="T23" s="33">
        <f>'2.測定データ貼付け用シート'!BA21</f>
        <v>26859</v>
      </c>
      <c r="U23" s="242">
        <f>'2.測定データ貼付け用シート'!BH21</f>
        <v>26590</v>
      </c>
      <c r="V23" s="39">
        <f>'2.測定データ貼付け用シート'!L21</f>
        <v>15252</v>
      </c>
      <c r="W23" s="59">
        <f>'2.測定データ貼付け用シート'!AY21</f>
        <v>13470</v>
      </c>
      <c r="X23" s="52">
        <f>'2.測定データ貼付け用シート'!V21</f>
        <v>1750</v>
      </c>
      <c r="Y23" s="35">
        <f>'2.測定データ貼付け用シート'!AO21</f>
        <v>1399</v>
      </c>
      <c r="Z23" s="39">
        <f>'2.測定データ貼付け用シート'!M21</f>
        <v>13070</v>
      </c>
      <c r="AA23" s="59">
        <f>'2.測定データ貼付け用シート'!AX21</f>
        <v>12076</v>
      </c>
      <c r="AB23" s="52">
        <f>'2.測定データ貼付け用シート'!W21</f>
        <v>4088</v>
      </c>
      <c r="AC23" s="35">
        <f>'2.測定データ貼付け用シート'!AN21</f>
        <v>3680</v>
      </c>
      <c r="AD23" s="39">
        <f>'2.測定データ貼付け用シート'!N21</f>
        <v>11637</v>
      </c>
      <c r="AE23" s="59">
        <f>'2.測定データ貼付け用シート'!AW21</f>
        <v>10477</v>
      </c>
      <c r="AF23" s="52">
        <f>'2.測定データ貼付け用シート'!X21</f>
        <v>1915</v>
      </c>
      <c r="AG23" s="35">
        <f>'2.測定データ貼付け用シート'!AM21</f>
        <v>1740</v>
      </c>
      <c r="AH23" s="39">
        <f>'2.測定データ貼付け用シート'!O21</f>
        <v>824</v>
      </c>
      <c r="AI23" s="59">
        <f>'2.測定データ貼付け用シート'!AV21</f>
        <v>824</v>
      </c>
      <c r="AJ23" s="52">
        <f>'2.測定データ貼付け用シート'!Y21</f>
        <v>831</v>
      </c>
      <c r="AK23" s="35">
        <f>'2.測定データ貼付け用シート'!AL21</f>
        <v>830</v>
      </c>
      <c r="AL23" s="39">
        <f>'2.測定データ貼付け用シート'!P21</f>
        <v>830</v>
      </c>
      <c r="AM23" s="59">
        <f>'2.測定データ貼付け用シート'!AU21</f>
        <v>823</v>
      </c>
      <c r="AN23" s="52">
        <f>'2.測定データ貼付け用シート'!Z21</f>
        <v>814</v>
      </c>
      <c r="AO23" s="35">
        <f>'2.測定データ貼付け用シート'!AK21</f>
        <v>823</v>
      </c>
      <c r="AP23" s="39">
        <f>'2.測定データ貼付け用シート'!Q21</f>
        <v>809</v>
      </c>
      <c r="AQ23" s="59">
        <f>'2.測定データ貼付け用シート'!AT21</f>
        <v>813</v>
      </c>
      <c r="AR23" s="52">
        <f>'2.測定データ貼付け用シート'!AA21</f>
        <v>813</v>
      </c>
      <c r="AS23" s="35">
        <f>'2.測定データ貼付け用シート'!AJ21</f>
        <v>824</v>
      </c>
      <c r="AT23" s="39">
        <f>'2.測定データ貼付け用シート'!R21</f>
        <v>823</v>
      </c>
      <c r="AU23" s="59">
        <f>'2.測定データ貼付け用シート'!AS21</f>
        <v>821</v>
      </c>
      <c r="AV23" s="52">
        <f>'2.測定データ貼付け用シート'!AB21</f>
        <v>815</v>
      </c>
      <c r="AW23" s="35">
        <f>'2.測定データ貼付け用シート'!AI21</f>
        <v>829</v>
      </c>
      <c r="AX23" s="39">
        <f>'2.測定データ貼付け用シート'!S21</f>
        <v>827</v>
      </c>
      <c r="AY23" s="59">
        <f>'2.測定データ貼付け用シート'!AR21</f>
        <v>836</v>
      </c>
      <c r="AZ23" s="52">
        <f>'2.測定データ貼付け用シート'!AC21</f>
        <v>821</v>
      </c>
      <c r="BA23" s="35">
        <f>'2.測定データ貼付け用シート'!AH21</f>
        <v>830</v>
      </c>
      <c r="BB23" s="39">
        <f>'2.測定データ貼付け用シート'!T21</f>
        <v>859</v>
      </c>
      <c r="BC23" s="59">
        <f>'2.測定データ貼付け用シート'!AQ21</f>
        <v>835</v>
      </c>
      <c r="BD23" s="52">
        <f>'2.測定データ貼付け用シート'!AD21</f>
        <v>838</v>
      </c>
      <c r="BE23" s="35">
        <f>'2.測定データ貼付け用シート'!AG21</f>
        <v>837</v>
      </c>
      <c r="BF23" s="39">
        <f>'2.測定データ貼付け用シート'!U21</f>
        <v>827</v>
      </c>
      <c r="BG23" s="59">
        <f>'2.測定データ貼付け用シート'!AP21</f>
        <v>820</v>
      </c>
      <c r="BH23" s="52">
        <f>'2.測定データ貼付け用シート'!AE21</f>
        <v>830</v>
      </c>
      <c r="BI23" s="35">
        <f>'2.測定データ貼付け用シート'!AF21</f>
        <v>827</v>
      </c>
    </row>
    <row r="24" spans="1:61" x14ac:dyDescent="0.15">
      <c r="A24" s="6">
        <v>34</v>
      </c>
      <c r="B24" s="32">
        <f>'2.測定データ貼付け用シート'!B22</f>
        <v>839</v>
      </c>
      <c r="C24" s="33">
        <f>'2.測定データ貼付け用シート'!K22</f>
        <v>858</v>
      </c>
      <c r="D24" s="34">
        <f>'2.測定データ貼付け用シート'!AZ22</f>
        <v>833</v>
      </c>
      <c r="E24" s="35">
        <f>'2.測定データ貼付け用シート'!BI22</f>
        <v>841</v>
      </c>
      <c r="F24" s="38">
        <f>'2.測定データ貼付け用シート'!F22</f>
        <v>825</v>
      </c>
      <c r="G24" s="33">
        <f>'2.測定データ貼付け用シート'!G22</f>
        <v>833</v>
      </c>
      <c r="H24" s="33">
        <f>'2.測定データ貼付け用シート'!BD22</f>
        <v>830</v>
      </c>
      <c r="I24" s="33">
        <f>'2.測定データ貼付け用シート'!BE22</f>
        <v>819</v>
      </c>
      <c r="J24" s="33">
        <f>'2.測定データ貼付け用シート'!E22</f>
        <v>861</v>
      </c>
      <c r="K24" s="33">
        <f>'2.測定データ貼付け用シート'!H22</f>
        <v>859</v>
      </c>
      <c r="L24" s="33">
        <f>'2.測定データ貼付け用シート'!BC22</f>
        <v>863</v>
      </c>
      <c r="M24" s="33">
        <f>'2.測定データ貼付け用シート'!BF22</f>
        <v>861</v>
      </c>
      <c r="N24" s="33">
        <f>'2.測定データ貼付け用シート'!D22</f>
        <v>5888</v>
      </c>
      <c r="O24" s="33">
        <f>'2.測定データ貼付け用シート'!I22</f>
        <v>5055</v>
      </c>
      <c r="P24" s="33">
        <f>'2.測定データ貼付け用シート'!BB22</f>
        <v>6677</v>
      </c>
      <c r="Q24" s="33">
        <f>'2.測定データ貼付け用シート'!BG22</f>
        <v>4718</v>
      </c>
      <c r="R24" s="33">
        <f>'2.測定データ貼付け用シート'!C22</f>
        <v>27327</v>
      </c>
      <c r="S24" s="33">
        <f>'2.測定データ貼付け用シート'!J22</f>
        <v>27232</v>
      </c>
      <c r="T24" s="33">
        <f>'2.測定データ貼付け用シート'!BA22</f>
        <v>26800</v>
      </c>
      <c r="U24" s="242">
        <f>'2.測定データ貼付け用シート'!BH22</f>
        <v>26628</v>
      </c>
      <c r="V24" s="39">
        <f>'2.測定データ貼付け用シート'!L22</f>
        <v>12596</v>
      </c>
      <c r="W24" s="59">
        <f>'2.測定データ貼付け用シート'!AY22</f>
        <v>10732</v>
      </c>
      <c r="X24" s="52">
        <f>'2.測定データ貼付け用シート'!V22</f>
        <v>1203</v>
      </c>
      <c r="Y24" s="35">
        <f>'2.測定データ貼付け用シート'!AO22</f>
        <v>1055</v>
      </c>
      <c r="Z24" s="39">
        <f>'2.測定データ貼付け用シート'!M22</f>
        <v>11730</v>
      </c>
      <c r="AA24" s="59">
        <f>'2.測定データ貼付け用シート'!AX22</f>
        <v>10763</v>
      </c>
      <c r="AB24" s="52">
        <f>'2.測定データ貼付け用シート'!W22</f>
        <v>3248</v>
      </c>
      <c r="AC24" s="35">
        <f>'2.測定データ貼付け用シート'!AN22</f>
        <v>2927</v>
      </c>
      <c r="AD24" s="39">
        <f>'2.測定データ貼付け用シート'!N22</f>
        <v>9420</v>
      </c>
      <c r="AE24" s="59">
        <f>'2.測定データ貼付け用シート'!AW22</f>
        <v>8380</v>
      </c>
      <c r="AF24" s="52">
        <f>'2.測定データ貼付け用シート'!X22</f>
        <v>1397</v>
      </c>
      <c r="AG24" s="35">
        <f>'2.測定データ貼付け用シート'!AM22</f>
        <v>1303</v>
      </c>
      <c r="AH24" s="39">
        <f>'2.測定データ貼付け用シート'!O22</f>
        <v>820</v>
      </c>
      <c r="AI24" s="59">
        <f>'2.測定データ貼付け用シート'!AV22</f>
        <v>823</v>
      </c>
      <c r="AJ24" s="52">
        <f>'2.測定データ貼付け用シート'!Y22</f>
        <v>828</v>
      </c>
      <c r="AK24" s="35">
        <f>'2.測定データ貼付け用シート'!AL22</f>
        <v>828</v>
      </c>
      <c r="AL24" s="39">
        <f>'2.測定データ貼付け用シート'!P22</f>
        <v>825</v>
      </c>
      <c r="AM24" s="59">
        <f>'2.測定データ貼付け用シート'!AU22</f>
        <v>818</v>
      </c>
      <c r="AN24" s="52">
        <f>'2.測定データ貼付け用シート'!Z22</f>
        <v>815</v>
      </c>
      <c r="AO24" s="35">
        <f>'2.測定データ貼付け用シート'!AK22</f>
        <v>819</v>
      </c>
      <c r="AP24" s="39">
        <f>'2.測定データ貼付け用シート'!Q22</f>
        <v>801</v>
      </c>
      <c r="AQ24" s="59">
        <f>'2.測定データ貼付け用シート'!AT22</f>
        <v>812</v>
      </c>
      <c r="AR24" s="52">
        <f>'2.測定データ貼付け用シート'!AA22</f>
        <v>809</v>
      </c>
      <c r="AS24" s="35">
        <f>'2.測定データ貼付け用シート'!AJ22</f>
        <v>821</v>
      </c>
      <c r="AT24" s="39">
        <f>'2.測定データ貼付け用シート'!R22</f>
        <v>817</v>
      </c>
      <c r="AU24" s="59">
        <f>'2.測定データ貼付け用シート'!AS22</f>
        <v>815</v>
      </c>
      <c r="AV24" s="52">
        <f>'2.測定データ貼付け用シート'!AB22</f>
        <v>813</v>
      </c>
      <c r="AW24" s="35">
        <f>'2.測定データ貼付け用シート'!AI22</f>
        <v>828</v>
      </c>
      <c r="AX24" s="39">
        <f>'2.測定データ貼付け用シート'!S22</f>
        <v>825</v>
      </c>
      <c r="AY24" s="59">
        <f>'2.測定データ貼付け用シート'!AR22</f>
        <v>831</v>
      </c>
      <c r="AZ24" s="52">
        <f>'2.測定データ貼付け用シート'!AC22</f>
        <v>826</v>
      </c>
      <c r="BA24" s="35">
        <f>'2.測定データ貼付け用シート'!AH22</f>
        <v>831</v>
      </c>
      <c r="BB24" s="39">
        <f>'2.測定データ貼付け用シート'!T22</f>
        <v>856</v>
      </c>
      <c r="BC24" s="59">
        <f>'2.測定データ貼付け用シート'!AQ22</f>
        <v>834</v>
      </c>
      <c r="BD24" s="52">
        <f>'2.測定データ貼付け用シート'!AD22</f>
        <v>835</v>
      </c>
      <c r="BE24" s="35">
        <f>'2.測定データ貼付け用シート'!AG22</f>
        <v>834</v>
      </c>
      <c r="BF24" s="39">
        <f>'2.測定データ貼付け用シート'!U22</f>
        <v>824</v>
      </c>
      <c r="BG24" s="59">
        <f>'2.測定データ貼付け用シート'!AP22</f>
        <v>820</v>
      </c>
      <c r="BH24" s="52">
        <f>'2.測定データ貼付け用シート'!AE22</f>
        <v>833</v>
      </c>
      <c r="BI24" s="35">
        <f>'2.測定データ貼付け用シート'!AF22</f>
        <v>824</v>
      </c>
    </row>
    <row r="25" spans="1:61" x14ac:dyDescent="0.15">
      <c r="A25" s="6">
        <v>36</v>
      </c>
      <c r="B25" s="32">
        <f>'2.測定データ貼付け用シート'!B23</f>
        <v>836</v>
      </c>
      <c r="C25" s="33">
        <f>'2.測定データ貼付け用シート'!K23</f>
        <v>852</v>
      </c>
      <c r="D25" s="34">
        <f>'2.測定データ貼付け用シート'!AZ23</f>
        <v>829</v>
      </c>
      <c r="E25" s="35">
        <f>'2.測定データ貼付け用シート'!BI23</f>
        <v>839</v>
      </c>
      <c r="F25" s="38">
        <f>'2.測定データ貼付け用シート'!F23</f>
        <v>819</v>
      </c>
      <c r="G25" s="33">
        <f>'2.測定データ貼付け用シート'!G23</f>
        <v>830</v>
      </c>
      <c r="H25" s="33">
        <f>'2.測定データ貼付け用シート'!BD23</f>
        <v>821</v>
      </c>
      <c r="I25" s="33">
        <f>'2.測定データ貼付け用シート'!BE23</f>
        <v>820</v>
      </c>
      <c r="J25" s="33">
        <f>'2.測定データ貼付け用シート'!E23</f>
        <v>828</v>
      </c>
      <c r="K25" s="33">
        <f>'2.測定データ貼付け用シート'!H23</f>
        <v>834</v>
      </c>
      <c r="L25" s="33">
        <f>'2.測定データ貼付け用シート'!BC23</f>
        <v>838</v>
      </c>
      <c r="M25" s="33">
        <f>'2.測定データ貼付け用シート'!BF23</f>
        <v>835</v>
      </c>
      <c r="N25" s="33">
        <f>'2.測定データ貼付け用シート'!D23</f>
        <v>3129</v>
      </c>
      <c r="O25" s="33">
        <f>'2.測定データ貼付け用シート'!I23</f>
        <v>2644</v>
      </c>
      <c r="P25" s="33">
        <f>'2.測定データ貼付け用シート'!BB23</f>
        <v>3675</v>
      </c>
      <c r="Q25" s="33">
        <f>'2.測定データ貼付け用シート'!BG23</f>
        <v>2517</v>
      </c>
      <c r="R25" s="33">
        <f>'2.測定データ貼付け用シート'!C23</f>
        <v>27364</v>
      </c>
      <c r="S25" s="33">
        <f>'2.測定データ貼付け用シート'!J23</f>
        <v>27258</v>
      </c>
      <c r="T25" s="33">
        <f>'2.測定データ貼付け用シート'!BA23</f>
        <v>26805</v>
      </c>
      <c r="U25" s="242">
        <f>'2.測定データ貼付け用シート'!BH23</f>
        <v>26584</v>
      </c>
      <c r="V25" s="39">
        <f>'2.測定データ貼付け用シート'!L23</f>
        <v>9903</v>
      </c>
      <c r="W25" s="59">
        <f>'2.測定データ貼付け用シート'!AY23</f>
        <v>8099</v>
      </c>
      <c r="X25" s="52">
        <f>'2.測定データ貼付け用シート'!V23</f>
        <v>970</v>
      </c>
      <c r="Y25" s="35">
        <f>'2.測定データ貼付け用シート'!AO23</f>
        <v>913</v>
      </c>
      <c r="Z25" s="39">
        <f>'2.測定データ貼付け用シート'!M23</f>
        <v>10477</v>
      </c>
      <c r="AA25" s="59">
        <f>'2.測定データ貼付け用シート'!AX23</f>
        <v>9542</v>
      </c>
      <c r="AB25" s="52">
        <f>'2.測定データ貼付け用シート'!W23</f>
        <v>2601</v>
      </c>
      <c r="AC25" s="35">
        <f>'2.測定データ貼付け用シート'!AN23</f>
        <v>2334</v>
      </c>
      <c r="AD25" s="39">
        <f>'2.測定データ貼付け用シート'!N23</f>
        <v>7456</v>
      </c>
      <c r="AE25" s="59">
        <f>'2.測定データ貼付け用シート'!AW23</f>
        <v>6511</v>
      </c>
      <c r="AF25" s="52">
        <f>'2.測定データ貼付け用シート'!X23</f>
        <v>1107</v>
      </c>
      <c r="AG25" s="35">
        <f>'2.測定データ貼付け用シート'!AM23</f>
        <v>1064</v>
      </c>
      <c r="AH25" s="39">
        <f>'2.測定データ貼付け用シート'!O23</f>
        <v>817</v>
      </c>
      <c r="AI25" s="59">
        <f>'2.測定データ貼付け用シート'!AV23</f>
        <v>820</v>
      </c>
      <c r="AJ25" s="52">
        <f>'2.測定データ貼付け用シート'!Y23</f>
        <v>830</v>
      </c>
      <c r="AK25" s="35">
        <f>'2.測定データ貼付け用シート'!AL23</f>
        <v>831</v>
      </c>
      <c r="AL25" s="39">
        <f>'2.測定データ貼付け用シート'!P23</f>
        <v>827</v>
      </c>
      <c r="AM25" s="59">
        <f>'2.測定データ貼付け用シート'!AU23</f>
        <v>822</v>
      </c>
      <c r="AN25" s="52">
        <f>'2.測定データ貼付け用シート'!Z23</f>
        <v>810</v>
      </c>
      <c r="AO25" s="35">
        <f>'2.測定データ貼付け用シート'!AK23</f>
        <v>817</v>
      </c>
      <c r="AP25" s="39">
        <f>'2.測定データ貼付け用シート'!Q23</f>
        <v>808</v>
      </c>
      <c r="AQ25" s="59">
        <f>'2.測定データ貼付け用シート'!AT23</f>
        <v>808</v>
      </c>
      <c r="AR25" s="52">
        <f>'2.測定データ貼付け用シート'!AA23</f>
        <v>805</v>
      </c>
      <c r="AS25" s="35">
        <f>'2.測定データ貼付け用シート'!AJ23</f>
        <v>819</v>
      </c>
      <c r="AT25" s="39">
        <f>'2.測定データ貼付け用シート'!R23</f>
        <v>816</v>
      </c>
      <c r="AU25" s="59">
        <f>'2.測定データ貼付け用シート'!AS23</f>
        <v>814</v>
      </c>
      <c r="AV25" s="52">
        <f>'2.測定データ貼付け用シート'!AB23</f>
        <v>814</v>
      </c>
      <c r="AW25" s="35">
        <f>'2.測定データ貼付け用シート'!AI23</f>
        <v>822</v>
      </c>
      <c r="AX25" s="39">
        <f>'2.測定データ貼付け用シート'!S23</f>
        <v>819</v>
      </c>
      <c r="AY25" s="59">
        <f>'2.測定データ貼付け用シート'!AR23</f>
        <v>829</v>
      </c>
      <c r="AZ25" s="52">
        <f>'2.測定データ貼付け用シート'!AC23</f>
        <v>821</v>
      </c>
      <c r="BA25" s="35">
        <f>'2.測定データ貼付け用シート'!AH23</f>
        <v>829</v>
      </c>
      <c r="BB25" s="39">
        <f>'2.測定データ貼付け用シート'!T23</f>
        <v>853</v>
      </c>
      <c r="BC25" s="59">
        <f>'2.測定データ貼付け用シート'!AQ23</f>
        <v>827</v>
      </c>
      <c r="BD25" s="52">
        <f>'2.測定データ貼付け用シート'!AD23</f>
        <v>826</v>
      </c>
      <c r="BE25" s="35">
        <f>'2.測定データ貼付け用シート'!AG23</f>
        <v>835</v>
      </c>
      <c r="BF25" s="39">
        <f>'2.測定データ貼付け用シート'!U23</f>
        <v>820</v>
      </c>
      <c r="BG25" s="59">
        <f>'2.測定データ貼付け用シート'!AP23</f>
        <v>820</v>
      </c>
      <c r="BH25" s="52">
        <f>'2.測定データ貼付け用シート'!AE23</f>
        <v>826</v>
      </c>
      <c r="BI25" s="35">
        <f>'2.測定データ貼付け用シート'!AF23</f>
        <v>821</v>
      </c>
    </row>
    <row r="26" spans="1:61" x14ac:dyDescent="0.15">
      <c r="A26" s="6">
        <v>38</v>
      </c>
      <c r="B26" s="32">
        <f>'2.測定データ貼付け用シート'!B24</f>
        <v>835</v>
      </c>
      <c r="C26" s="33">
        <f>'2.測定データ貼付け用シート'!K24</f>
        <v>857</v>
      </c>
      <c r="D26" s="34">
        <f>'2.測定データ貼付け用シート'!AZ24</f>
        <v>825</v>
      </c>
      <c r="E26" s="35">
        <f>'2.測定データ貼付け用シート'!BI24</f>
        <v>836</v>
      </c>
      <c r="F26" s="38">
        <f>'2.測定データ貼付け用シート'!F24</f>
        <v>820</v>
      </c>
      <c r="G26" s="33">
        <f>'2.測定データ貼付け用シート'!G24</f>
        <v>827</v>
      </c>
      <c r="H26" s="33">
        <f>'2.測定データ貼付け用シート'!BD24</f>
        <v>824</v>
      </c>
      <c r="I26" s="33">
        <f>'2.測定データ貼付け用シート'!BE24</f>
        <v>818</v>
      </c>
      <c r="J26" s="33">
        <f>'2.測定データ貼付け用シート'!E24</f>
        <v>815</v>
      </c>
      <c r="K26" s="33">
        <f>'2.測定データ貼付け用シート'!H24</f>
        <v>825</v>
      </c>
      <c r="L26" s="33">
        <f>'2.測定データ貼付け用シート'!BC24</f>
        <v>827</v>
      </c>
      <c r="M26" s="33">
        <f>'2.測定データ貼付け用シート'!BF24</f>
        <v>825</v>
      </c>
      <c r="N26" s="33">
        <f>'2.測定データ貼付け用シート'!D24</f>
        <v>1710</v>
      </c>
      <c r="O26" s="33">
        <f>'2.測定データ貼付け用シート'!I24</f>
        <v>1498</v>
      </c>
      <c r="P26" s="33">
        <f>'2.測定データ貼付け用シート'!BB24</f>
        <v>2016</v>
      </c>
      <c r="Q26" s="33">
        <f>'2.測定データ貼付け用シート'!BG24</f>
        <v>1453</v>
      </c>
      <c r="R26" s="33">
        <f>'2.測定データ貼付け用シート'!C24</f>
        <v>27315</v>
      </c>
      <c r="S26" s="33">
        <f>'2.測定データ貼付け用シート'!J24</f>
        <v>27168</v>
      </c>
      <c r="T26" s="33">
        <f>'2.測定データ貼付け用シート'!BA24</f>
        <v>26689</v>
      </c>
      <c r="U26" s="242">
        <f>'2.測定データ貼付け用シート'!BH24</f>
        <v>26471</v>
      </c>
      <c r="V26" s="39">
        <f>'2.測定データ貼付け用シート'!L24</f>
        <v>7357</v>
      </c>
      <c r="W26" s="59">
        <f>'2.測定データ貼付け用シート'!AY24</f>
        <v>5750</v>
      </c>
      <c r="X26" s="52">
        <f>'2.測定データ貼付け用シート'!V24</f>
        <v>876</v>
      </c>
      <c r="Y26" s="35">
        <f>'2.測定データ貼付け用シート'!AO24</f>
        <v>858</v>
      </c>
      <c r="Z26" s="39">
        <f>'2.測定データ貼付け用シート'!M24</f>
        <v>9295</v>
      </c>
      <c r="AA26" s="59">
        <f>'2.測定データ貼付け用シート'!AX24</f>
        <v>8424</v>
      </c>
      <c r="AB26" s="52">
        <f>'2.測定データ貼付け用シート'!W24</f>
        <v>2109</v>
      </c>
      <c r="AC26" s="35">
        <f>'2.測定データ貼付け用シート'!AN24</f>
        <v>1893</v>
      </c>
      <c r="AD26" s="39">
        <f>'2.測定データ貼付け用シート'!N24</f>
        <v>5782</v>
      </c>
      <c r="AE26" s="59">
        <f>'2.測定データ貼付け用シート'!AW24</f>
        <v>5012</v>
      </c>
      <c r="AF26" s="52">
        <f>'2.測定データ貼付け用シート'!X24</f>
        <v>957</v>
      </c>
      <c r="AG26" s="35">
        <f>'2.測定データ貼付け用シート'!AM24</f>
        <v>935</v>
      </c>
      <c r="AH26" s="39">
        <f>'2.測定データ貼付け用シート'!O24</f>
        <v>816</v>
      </c>
      <c r="AI26" s="59">
        <f>'2.測定データ貼付け用シート'!AV24</f>
        <v>818</v>
      </c>
      <c r="AJ26" s="52">
        <f>'2.測定データ貼付け用シート'!Y24</f>
        <v>822</v>
      </c>
      <c r="AK26" s="35">
        <f>'2.測定データ貼付け用シート'!AL24</f>
        <v>831</v>
      </c>
      <c r="AL26" s="39">
        <f>'2.測定データ貼付け用シート'!P24</f>
        <v>828</v>
      </c>
      <c r="AM26" s="59">
        <f>'2.測定データ貼付け用シート'!AU24</f>
        <v>820</v>
      </c>
      <c r="AN26" s="52">
        <f>'2.測定データ貼付け用シート'!Z24</f>
        <v>807</v>
      </c>
      <c r="AO26" s="35">
        <f>'2.測定データ貼付け用シート'!AK24</f>
        <v>816</v>
      </c>
      <c r="AP26" s="39">
        <f>'2.測定データ貼付け用シート'!Q24</f>
        <v>799</v>
      </c>
      <c r="AQ26" s="59">
        <f>'2.測定データ貼付け用シート'!AT24</f>
        <v>810</v>
      </c>
      <c r="AR26" s="52">
        <f>'2.測定データ貼付け用シート'!AA24</f>
        <v>813</v>
      </c>
      <c r="AS26" s="35">
        <f>'2.測定データ貼付け用シート'!AJ24</f>
        <v>815</v>
      </c>
      <c r="AT26" s="39">
        <f>'2.測定データ貼付け用シート'!R24</f>
        <v>815</v>
      </c>
      <c r="AU26" s="59">
        <f>'2.測定データ貼付け用シート'!AS24</f>
        <v>810</v>
      </c>
      <c r="AV26" s="52">
        <f>'2.測定データ貼付け用シート'!AB24</f>
        <v>807</v>
      </c>
      <c r="AW26" s="35">
        <f>'2.測定データ貼付け用シート'!AI24</f>
        <v>824</v>
      </c>
      <c r="AX26" s="39">
        <f>'2.測定データ貼付け用シート'!S24</f>
        <v>822</v>
      </c>
      <c r="AY26" s="59">
        <f>'2.測定データ貼付け用シート'!AR24</f>
        <v>819</v>
      </c>
      <c r="AZ26" s="52">
        <f>'2.測定データ貼付け用シート'!AC24</f>
        <v>821</v>
      </c>
      <c r="BA26" s="35">
        <f>'2.測定データ貼付け用シート'!AH24</f>
        <v>821</v>
      </c>
      <c r="BB26" s="39">
        <f>'2.測定データ貼付け用シート'!T24</f>
        <v>848</v>
      </c>
      <c r="BC26" s="59">
        <f>'2.測定データ貼付け用シート'!AQ24</f>
        <v>828</v>
      </c>
      <c r="BD26" s="52">
        <f>'2.測定データ貼付け用シート'!AD24</f>
        <v>826</v>
      </c>
      <c r="BE26" s="35">
        <f>'2.測定データ貼付け用シート'!AG24</f>
        <v>831</v>
      </c>
      <c r="BF26" s="39">
        <f>'2.測定データ貼付け用シート'!U24</f>
        <v>822</v>
      </c>
      <c r="BG26" s="59">
        <f>'2.測定データ貼付け用シート'!AP24</f>
        <v>819</v>
      </c>
      <c r="BH26" s="52">
        <f>'2.測定データ貼付け用シート'!AE24</f>
        <v>820</v>
      </c>
      <c r="BI26" s="35">
        <f>'2.測定データ貼付け用シート'!AF24</f>
        <v>817</v>
      </c>
    </row>
    <row r="27" spans="1:61" x14ac:dyDescent="0.15">
      <c r="A27" s="6">
        <v>40</v>
      </c>
      <c r="B27" s="32">
        <f>'2.測定データ貼付け用シート'!B25</f>
        <v>836</v>
      </c>
      <c r="C27" s="33">
        <f>'2.測定データ貼付け用シート'!K25</f>
        <v>850</v>
      </c>
      <c r="D27" s="34">
        <f>'2.測定データ貼付け用シート'!AZ25</f>
        <v>832</v>
      </c>
      <c r="E27" s="35">
        <f>'2.測定データ貼付け用シート'!BI25</f>
        <v>831</v>
      </c>
      <c r="F27" s="38">
        <f>'2.測定データ貼付け用シート'!F25</f>
        <v>821</v>
      </c>
      <c r="G27" s="33">
        <f>'2.測定データ貼付け用シート'!G25</f>
        <v>823</v>
      </c>
      <c r="H27" s="33">
        <f>'2.測定データ貼付け用シート'!BD25</f>
        <v>830</v>
      </c>
      <c r="I27" s="33">
        <f>'2.測定データ貼付け用シート'!BE25</f>
        <v>819</v>
      </c>
      <c r="J27" s="33">
        <f>'2.測定データ貼付け用シート'!E25</f>
        <v>812</v>
      </c>
      <c r="K27" s="33">
        <f>'2.測定データ貼付け用シート'!H25</f>
        <v>817</v>
      </c>
      <c r="L27" s="33">
        <f>'2.測定データ貼付け用シート'!BC25</f>
        <v>820</v>
      </c>
      <c r="M27" s="33">
        <f>'2.測定データ貼付け用シート'!BF25</f>
        <v>823</v>
      </c>
      <c r="N27" s="33">
        <f>'2.測定データ貼付け用シート'!D25</f>
        <v>1122</v>
      </c>
      <c r="O27" s="33">
        <f>'2.測定データ貼付け用シート'!I25</f>
        <v>1048</v>
      </c>
      <c r="P27" s="33">
        <f>'2.測定データ貼付け用シート'!BB25</f>
        <v>1252</v>
      </c>
      <c r="Q27" s="33">
        <f>'2.測定データ貼付け用シート'!BG25</f>
        <v>1050</v>
      </c>
      <c r="R27" s="33">
        <f>'2.測定データ貼付け用シート'!C25</f>
        <v>27111</v>
      </c>
      <c r="S27" s="33">
        <f>'2.測定データ貼付け用シート'!J25</f>
        <v>26934</v>
      </c>
      <c r="T27" s="33">
        <f>'2.測定データ貼付け用シート'!BA25</f>
        <v>26580</v>
      </c>
      <c r="U27" s="242">
        <f>'2.測定データ貼付け用シート'!BH25</f>
        <v>26308</v>
      </c>
      <c r="V27" s="39">
        <f>'2.測定データ貼付け用シート'!L25</f>
        <v>5182</v>
      </c>
      <c r="W27" s="59">
        <f>'2.測定データ貼付け用シート'!AY25</f>
        <v>3841</v>
      </c>
      <c r="X27" s="52">
        <f>'2.測定データ貼付け用シート'!V25</f>
        <v>845</v>
      </c>
      <c r="Y27" s="35">
        <f>'2.測定データ貼付け用シート'!AO25</f>
        <v>847</v>
      </c>
      <c r="Z27" s="39">
        <f>'2.測定データ貼付け用シート'!M25</f>
        <v>8194</v>
      </c>
      <c r="AA27" s="59">
        <f>'2.測定データ貼付け用シート'!AX25</f>
        <v>7411</v>
      </c>
      <c r="AB27" s="52">
        <f>'2.測定データ貼付け用シート'!W25</f>
        <v>1726</v>
      </c>
      <c r="AC27" s="35">
        <f>'2.測定データ貼付け用シート'!AN25</f>
        <v>1569</v>
      </c>
      <c r="AD27" s="39">
        <f>'2.測定データ貼付け用シート'!N25</f>
        <v>4412</v>
      </c>
      <c r="AE27" s="59">
        <f>'2.測定データ貼付け用シート'!AW25</f>
        <v>3783</v>
      </c>
      <c r="AF27" s="52">
        <f>'2.測定データ貼付け用シート'!X25</f>
        <v>881</v>
      </c>
      <c r="AG27" s="35">
        <f>'2.測定データ貼付け用シート'!AM25</f>
        <v>876</v>
      </c>
      <c r="AH27" s="39">
        <f>'2.測定データ貼付け用シート'!O25</f>
        <v>816</v>
      </c>
      <c r="AI27" s="59">
        <f>'2.測定データ貼付け用シート'!AV25</f>
        <v>811</v>
      </c>
      <c r="AJ27" s="52">
        <f>'2.測定データ貼付け用シート'!Y25</f>
        <v>823</v>
      </c>
      <c r="AK27" s="35">
        <f>'2.測定データ貼付け用シート'!AL25</f>
        <v>821</v>
      </c>
      <c r="AL27" s="39">
        <f>'2.測定データ貼付け用シート'!P25</f>
        <v>827</v>
      </c>
      <c r="AM27" s="59">
        <f>'2.測定データ貼付け用シート'!AU25</f>
        <v>814</v>
      </c>
      <c r="AN27" s="52">
        <f>'2.測定データ貼付け用シート'!Z25</f>
        <v>801</v>
      </c>
      <c r="AO27" s="35">
        <f>'2.測定データ貼付け用シート'!AK25</f>
        <v>817</v>
      </c>
      <c r="AP27" s="39">
        <f>'2.測定データ貼付け用シート'!Q25</f>
        <v>801</v>
      </c>
      <c r="AQ27" s="59">
        <f>'2.測定データ貼付け用シート'!AT25</f>
        <v>801</v>
      </c>
      <c r="AR27" s="52">
        <f>'2.測定データ貼付け用シート'!AA25</f>
        <v>803</v>
      </c>
      <c r="AS27" s="35">
        <f>'2.測定データ貼付け用シート'!AJ25</f>
        <v>822</v>
      </c>
      <c r="AT27" s="39">
        <f>'2.測定データ貼付け用シート'!R25</f>
        <v>815</v>
      </c>
      <c r="AU27" s="59">
        <f>'2.測定データ貼付け用シート'!AS25</f>
        <v>815</v>
      </c>
      <c r="AV27" s="52">
        <f>'2.測定データ貼付け用シート'!AB25</f>
        <v>809</v>
      </c>
      <c r="AW27" s="35">
        <f>'2.測定データ貼付け用シート'!AI25</f>
        <v>820</v>
      </c>
      <c r="AX27" s="39">
        <f>'2.測定データ貼付け用シート'!S25</f>
        <v>820</v>
      </c>
      <c r="AY27" s="59">
        <f>'2.測定データ貼付け用シート'!AR25</f>
        <v>828</v>
      </c>
      <c r="AZ27" s="52">
        <f>'2.測定データ貼付け用シート'!AC25</f>
        <v>817</v>
      </c>
      <c r="BA27" s="35">
        <f>'2.測定データ貼付け用シート'!AH25</f>
        <v>824</v>
      </c>
      <c r="BB27" s="39">
        <f>'2.測定データ貼付け用シート'!T25</f>
        <v>850</v>
      </c>
      <c r="BC27" s="59">
        <f>'2.測定データ貼付け用シート'!AQ25</f>
        <v>822</v>
      </c>
      <c r="BD27" s="52">
        <f>'2.測定データ貼付け用シート'!AD25</f>
        <v>829</v>
      </c>
      <c r="BE27" s="35">
        <f>'2.測定データ貼付け用シート'!AG25</f>
        <v>830</v>
      </c>
      <c r="BF27" s="39">
        <f>'2.測定データ貼付け用シート'!U25</f>
        <v>820</v>
      </c>
      <c r="BG27" s="59">
        <f>'2.測定データ貼付け用シート'!AP25</f>
        <v>817</v>
      </c>
      <c r="BH27" s="52">
        <f>'2.測定データ貼付け用シート'!AE25</f>
        <v>828</v>
      </c>
      <c r="BI27" s="35">
        <f>'2.測定データ貼付け用シート'!AF25</f>
        <v>818</v>
      </c>
    </row>
    <row r="28" spans="1:61" x14ac:dyDescent="0.15">
      <c r="A28" s="6">
        <v>42</v>
      </c>
      <c r="B28" s="32">
        <f>'2.測定データ貼付け用シート'!B26</f>
        <v>829</v>
      </c>
      <c r="C28" s="33">
        <f>'2.測定データ貼付け用シート'!K26</f>
        <v>854</v>
      </c>
      <c r="D28" s="34">
        <f>'2.測定データ貼付け用シート'!AZ26</f>
        <v>827</v>
      </c>
      <c r="E28" s="35">
        <f>'2.測定データ貼付け用シート'!BI26</f>
        <v>830</v>
      </c>
      <c r="F28" s="38">
        <f>'2.測定データ貼付け用シート'!F26</f>
        <v>820</v>
      </c>
      <c r="G28" s="33">
        <f>'2.測定データ貼付け用シート'!G26</f>
        <v>822</v>
      </c>
      <c r="H28" s="33">
        <f>'2.測定データ貼付け用シート'!BD26</f>
        <v>826</v>
      </c>
      <c r="I28" s="33">
        <f>'2.測定データ貼付け用シート'!BE26</f>
        <v>815</v>
      </c>
      <c r="J28" s="33">
        <f>'2.測定データ貼付け用シート'!E26</f>
        <v>811</v>
      </c>
      <c r="K28" s="33">
        <f>'2.測定データ貼付け用シート'!H26</f>
        <v>816</v>
      </c>
      <c r="L28" s="33">
        <f>'2.測定データ貼付け用シート'!BC26</f>
        <v>822</v>
      </c>
      <c r="M28" s="33">
        <f>'2.測定データ貼付け用シート'!BF26</f>
        <v>819</v>
      </c>
      <c r="N28" s="33">
        <f>'2.測定データ貼付け用シート'!D26</f>
        <v>913</v>
      </c>
      <c r="O28" s="33">
        <f>'2.測定データ貼付け用シート'!I26</f>
        <v>908</v>
      </c>
      <c r="P28" s="33">
        <f>'2.測定データ貼付け用シート'!BB26</f>
        <v>964</v>
      </c>
      <c r="Q28" s="33">
        <f>'2.測定データ貼付け用シート'!BG26</f>
        <v>909</v>
      </c>
      <c r="R28" s="33">
        <f>'2.測定データ貼付け用シート'!C26</f>
        <v>26815</v>
      </c>
      <c r="S28" s="33">
        <f>'2.測定データ貼付け用シート'!J26</f>
        <v>26301</v>
      </c>
      <c r="T28" s="33">
        <f>'2.測定データ貼付け用シート'!BA26</f>
        <v>26160</v>
      </c>
      <c r="U28" s="242">
        <f>'2.測定データ貼付け用シート'!BH26</f>
        <v>25684</v>
      </c>
      <c r="V28" s="39">
        <f>'2.測定データ貼付け用シート'!L26</f>
        <v>3437</v>
      </c>
      <c r="W28" s="59">
        <f>'2.測定データ貼付け用シート'!AY26</f>
        <v>2484</v>
      </c>
      <c r="X28" s="52">
        <f>'2.測定データ貼付け用シート'!V26</f>
        <v>831</v>
      </c>
      <c r="Y28" s="35">
        <f>'2.測定データ貼付け用シート'!AO26</f>
        <v>836</v>
      </c>
      <c r="Z28" s="39">
        <f>'2.測定データ貼付け用シート'!M26</f>
        <v>7230</v>
      </c>
      <c r="AA28" s="59">
        <f>'2.測定データ貼付け用シート'!AX26</f>
        <v>6480</v>
      </c>
      <c r="AB28" s="52">
        <f>'2.測定データ貼付け用シート'!W26</f>
        <v>1451</v>
      </c>
      <c r="AC28" s="35">
        <f>'2.測定データ貼付け用シート'!AN26</f>
        <v>1337</v>
      </c>
      <c r="AD28" s="39">
        <f>'2.測定データ貼付け用シート'!N26</f>
        <v>3333</v>
      </c>
      <c r="AE28" s="59">
        <f>'2.測定データ貼付け用シート'!AW26</f>
        <v>2843</v>
      </c>
      <c r="AF28" s="52">
        <f>'2.測定データ貼付け用シート'!X26</f>
        <v>849</v>
      </c>
      <c r="AG28" s="35">
        <f>'2.測定データ貼付け用シート'!AM26</f>
        <v>850</v>
      </c>
      <c r="AH28" s="39">
        <f>'2.測定データ貼付け用シート'!O26</f>
        <v>819</v>
      </c>
      <c r="AI28" s="59">
        <f>'2.測定データ貼付け用シート'!AV26</f>
        <v>810</v>
      </c>
      <c r="AJ28" s="52">
        <f>'2.測定データ貼付け用シート'!Y26</f>
        <v>823</v>
      </c>
      <c r="AK28" s="35">
        <f>'2.測定データ貼付け用シート'!AL26</f>
        <v>825</v>
      </c>
      <c r="AL28" s="39">
        <f>'2.測定データ貼付け用シート'!P26</f>
        <v>825</v>
      </c>
      <c r="AM28" s="59">
        <f>'2.測定データ貼付け用シート'!AU26</f>
        <v>817</v>
      </c>
      <c r="AN28" s="52">
        <f>'2.測定データ貼付け用シート'!Z26</f>
        <v>806</v>
      </c>
      <c r="AO28" s="35">
        <f>'2.測定データ貼付け用シート'!AK26</f>
        <v>817</v>
      </c>
      <c r="AP28" s="39">
        <f>'2.測定データ貼付け用シート'!Q26</f>
        <v>802</v>
      </c>
      <c r="AQ28" s="59">
        <f>'2.測定データ貼付け用シート'!AT26</f>
        <v>804</v>
      </c>
      <c r="AR28" s="52">
        <f>'2.測定データ貼付け用シート'!AA26</f>
        <v>802</v>
      </c>
      <c r="AS28" s="35">
        <f>'2.測定データ貼付け用シート'!AJ26</f>
        <v>819</v>
      </c>
      <c r="AT28" s="39">
        <f>'2.測定データ貼付け用シート'!R26</f>
        <v>815</v>
      </c>
      <c r="AU28" s="59">
        <f>'2.測定データ貼付け用シート'!AS26</f>
        <v>813</v>
      </c>
      <c r="AV28" s="52">
        <f>'2.測定データ貼付け用シート'!AB26</f>
        <v>808</v>
      </c>
      <c r="AW28" s="35">
        <f>'2.測定データ貼付け用シート'!AI26</f>
        <v>819</v>
      </c>
      <c r="AX28" s="39">
        <f>'2.測定データ貼付け用シート'!S26</f>
        <v>817</v>
      </c>
      <c r="AY28" s="59">
        <f>'2.測定データ貼付け用シート'!AR26</f>
        <v>821</v>
      </c>
      <c r="AZ28" s="52">
        <f>'2.測定データ貼付け用シート'!AC26</f>
        <v>817</v>
      </c>
      <c r="BA28" s="35">
        <f>'2.測定データ貼付け用シート'!AH26</f>
        <v>822</v>
      </c>
      <c r="BB28" s="39">
        <f>'2.測定データ貼付け用シート'!T26</f>
        <v>854</v>
      </c>
      <c r="BC28" s="59">
        <f>'2.測定データ貼付け用シート'!AQ26</f>
        <v>821</v>
      </c>
      <c r="BD28" s="52">
        <f>'2.測定データ貼付け用シート'!AD26</f>
        <v>829</v>
      </c>
      <c r="BE28" s="35">
        <f>'2.測定データ貼付け用シート'!AG26</f>
        <v>825</v>
      </c>
      <c r="BF28" s="39">
        <f>'2.測定データ貼付け用シート'!U26</f>
        <v>819</v>
      </c>
      <c r="BG28" s="59">
        <f>'2.測定データ貼付け用シート'!AP26</f>
        <v>820</v>
      </c>
      <c r="BH28" s="52">
        <f>'2.測定データ貼付け用シート'!AE26</f>
        <v>826</v>
      </c>
      <c r="BI28" s="35">
        <f>'2.測定データ貼付け用シート'!AF26</f>
        <v>814</v>
      </c>
    </row>
    <row r="29" spans="1:61" x14ac:dyDescent="0.15">
      <c r="A29" s="6">
        <v>44</v>
      </c>
      <c r="B29" s="32">
        <f>'2.測定データ貼付け用シート'!B27</f>
        <v>831</v>
      </c>
      <c r="C29" s="33">
        <f>'2.測定データ貼付け用シート'!K27</f>
        <v>847</v>
      </c>
      <c r="D29" s="34">
        <f>'2.測定データ貼付け用シート'!AZ27</f>
        <v>825</v>
      </c>
      <c r="E29" s="35">
        <f>'2.測定データ貼付け用シート'!BI27</f>
        <v>832</v>
      </c>
      <c r="F29" s="38">
        <f>'2.測定データ貼付け用シート'!F27</f>
        <v>817</v>
      </c>
      <c r="G29" s="33">
        <f>'2.測定データ貼付け用シート'!G27</f>
        <v>824</v>
      </c>
      <c r="H29" s="33">
        <f>'2.測定データ貼付け用シート'!BD27</f>
        <v>820</v>
      </c>
      <c r="I29" s="33">
        <f>'2.測定データ貼付け用シート'!BE27</f>
        <v>809</v>
      </c>
      <c r="J29" s="33">
        <f>'2.測定データ貼付け用シート'!E27</f>
        <v>807</v>
      </c>
      <c r="K29" s="33">
        <f>'2.測定データ貼付け用シート'!H27</f>
        <v>816</v>
      </c>
      <c r="L29" s="33">
        <f>'2.測定データ貼付け用シート'!BC27</f>
        <v>825</v>
      </c>
      <c r="M29" s="33">
        <f>'2.測定データ貼付け用シート'!BF27</f>
        <v>817</v>
      </c>
      <c r="N29" s="33">
        <f>'2.測定データ貼付け用シート'!D27</f>
        <v>852</v>
      </c>
      <c r="O29" s="33">
        <f>'2.測定データ貼付け用シート'!I27</f>
        <v>861</v>
      </c>
      <c r="P29" s="33">
        <f>'2.測定データ貼付け用シート'!BB27</f>
        <v>871</v>
      </c>
      <c r="Q29" s="33">
        <f>'2.測定データ貼付け用シート'!BG27</f>
        <v>863</v>
      </c>
      <c r="R29" s="33">
        <f>'2.測定データ貼付け用シート'!C27</f>
        <v>25439</v>
      </c>
      <c r="S29" s="33">
        <f>'2.測定データ貼付け用シート'!J27</f>
        <v>22473</v>
      </c>
      <c r="T29" s="33">
        <f>'2.測定データ貼付け用シート'!BA27</f>
        <v>24249</v>
      </c>
      <c r="U29" s="242">
        <f>'2.測定データ貼付け用シート'!BH27</f>
        <v>22364</v>
      </c>
      <c r="V29" s="39">
        <f>'2.測定データ貼付け用シート'!L27</f>
        <v>2223</v>
      </c>
      <c r="W29" s="59">
        <f>'2.測定データ貼付け用シート'!AY27</f>
        <v>1633</v>
      </c>
      <c r="X29" s="52">
        <f>'2.測定データ貼付け用シート'!V27</f>
        <v>825</v>
      </c>
      <c r="Y29" s="35">
        <f>'2.測定データ貼付け用シート'!AO27</f>
        <v>834</v>
      </c>
      <c r="Z29" s="39">
        <f>'2.測定データ貼付け用シート'!M27</f>
        <v>6333</v>
      </c>
      <c r="AA29" s="59">
        <f>'2.測定データ貼付け用シート'!AX27</f>
        <v>5628</v>
      </c>
      <c r="AB29" s="52">
        <f>'2.測定データ貼付け用シート'!W27</f>
        <v>1247</v>
      </c>
      <c r="AC29" s="35">
        <f>'2.測定データ貼付け用シート'!AN27</f>
        <v>1166</v>
      </c>
      <c r="AD29" s="39">
        <f>'2.測定データ貼付け用シート'!N27</f>
        <v>2530</v>
      </c>
      <c r="AE29" s="59">
        <f>'2.測定データ貼付け用シート'!AW27</f>
        <v>2155</v>
      </c>
      <c r="AF29" s="52">
        <f>'2.測定データ貼付け用シート'!X27</f>
        <v>831</v>
      </c>
      <c r="AG29" s="35">
        <f>'2.測定データ貼付け用シート'!AM27</f>
        <v>834</v>
      </c>
      <c r="AH29" s="39">
        <f>'2.測定データ貼付け用シート'!O27</f>
        <v>814</v>
      </c>
      <c r="AI29" s="59">
        <f>'2.測定データ貼付け用シート'!AV27</f>
        <v>806</v>
      </c>
      <c r="AJ29" s="52">
        <f>'2.測定データ貼付け用シート'!Y27</f>
        <v>818</v>
      </c>
      <c r="AK29" s="35">
        <f>'2.測定データ貼付け用シート'!AL27</f>
        <v>819</v>
      </c>
      <c r="AL29" s="39">
        <f>'2.測定データ貼付け用シート'!P27</f>
        <v>821</v>
      </c>
      <c r="AM29" s="59">
        <f>'2.測定データ貼付け用シート'!AU27</f>
        <v>815</v>
      </c>
      <c r="AN29" s="52">
        <f>'2.測定データ貼付け用シート'!Z27</f>
        <v>802</v>
      </c>
      <c r="AO29" s="35">
        <f>'2.測定データ貼付け用シート'!AK27</f>
        <v>813</v>
      </c>
      <c r="AP29" s="39">
        <f>'2.測定データ貼付け用シート'!Q27</f>
        <v>803</v>
      </c>
      <c r="AQ29" s="59">
        <f>'2.測定データ貼付け用シート'!AT27</f>
        <v>803</v>
      </c>
      <c r="AR29" s="52">
        <f>'2.測定データ貼付け用シート'!AA27</f>
        <v>803</v>
      </c>
      <c r="AS29" s="35">
        <f>'2.測定データ貼付け用シート'!AJ27</f>
        <v>814</v>
      </c>
      <c r="AT29" s="39">
        <f>'2.測定データ貼付け用シート'!R27</f>
        <v>812</v>
      </c>
      <c r="AU29" s="59">
        <f>'2.測定データ貼付け用シート'!AS27</f>
        <v>810</v>
      </c>
      <c r="AV29" s="52">
        <f>'2.測定データ貼付け用シート'!AB27</f>
        <v>811</v>
      </c>
      <c r="AW29" s="35">
        <f>'2.測定データ貼付け用シート'!AI27</f>
        <v>823</v>
      </c>
      <c r="AX29" s="39">
        <f>'2.測定データ貼付け用シート'!S27</f>
        <v>814</v>
      </c>
      <c r="AY29" s="59">
        <f>'2.測定データ貼付け用シート'!AR27</f>
        <v>822</v>
      </c>
      <c r="AZ29" s="52">
        <f>'2.測定データ貼付け用シート'!AC27</f>
        <v>821</v>
      </c>
      <c r="BA29" s="35">
        <f>'2.測定データ貼付け用シート'!AH27</f>
        <v>824</v>
      </c>
      <c r="BB29" s="39">
        <f>'2.測定データ貼付け用シート'!T27</f>
        <v>852</v>
      </c>
      <c r="BC29" s="59">
        <f>'2.測定データ貼付け用シート'!AQ27</f>
        <v>822</v>
      </c>
      <c r="BD29" s="52">
        <f>'2.測定データ貼付け用シート'!AD27</f>
        <v>825</v>
      </c>
      <c r="BE29" s="35">
        <f>'2.測定データ貼付け用シート'!AG27</f>
        <v>825</v>
      </c>
      <c r="BF29" s="39">
        <f>'2.測定データ貼付け用シート'!U27</f>
        <v>816</v>
      </c>
      <c r="BG29" s="59">
        <f>'2.測定データ貼付け用シート'!AP27</f>
        <v>809</v>
      </c>
      <c r="BH29" s="52">
        <f>'2.測定データ貼付け用シート'!AE27</f>
        <v>825</v>
      </c>
      <c r="BI29" s="35">
        <f>'2.測定データ貼付け用シート'!AF27</f>
        <v>816</v>
      </c>
    </row>
    <row r="30" spans="1:61" x14ac:dyDescent="0.15">
      <c r="A30" s="6">
        <v>46</v>
      </c>
      <c r="B30" s="32">
        <f>'2.測定データ貼付け用シート'!B28</f>
        <v>823</v>
      </c>
      <c r="C30" s="33">
        <f>'2.測定データ貼付け用シート'!K28</f>
        <v>843</v>
      </c>
      <c r="D30" s="34">
        <f>'2.測定データ貼付け用シート'!AZ28</f>
        <v>820</v>
      </c>
      <c r="E30" s="35">
        <f>'2.測定データ貼付け用シート'!BI28</f>
        <v>821</v>
      </c>
      <c r="F30" s="38">
        <f>'2.測定データ貼付け用シート'!F28</f>
        <v>815</v>
      </c>
      <c r="G30" s="33">
        <f>'2.測定データ貼付け用シート'!G28</f>
        <v>821</v>
      </c>
      <c r="H30" s="33">
        <f>'2.測定データ貼付け用シート'!BD28</f>
        <v>817</v>
      </c>
      <c r="I30" s="33">
        <f>'2.測定データ貼付け用シート'!BE28</f>
        <v>811</v>
      </c>
      <c r="J30" s="33">
        <f>'2.測定データ貼付け用シート'!E28</f>
        <v>803</v>
      </c>
      <c r="K30" s="33">
        <f>'2.測定データ貼付け用シート'!H28</f>
        <v>815</v>
      </c>
      <c r="L30" s="33">
        <f>'2.測定データ貼付け用シート'!BC28</f>
        <v>822</v>
      </c>
      <c r="M30" s="33">
        <f>'2.測定データ貼付け用シート'!BF28</f>
        <v>818</v>
      </c>
      <c r="N30" s="33">
        <f>'2.測定データ貼付け用シート'!D28</f>
        <v>828</v>
      </c>
      <c r="O30" s="33">
        <f>'2.測定データ貼付け用シート'!I28</f>
        <v>844</v>
      </c>
      <c r="P30" s="33">
        <f>'2.測定データ貼付け用シート'!BB28</f>
        <v>837</v>
      </c>
      <c r="Q30" s="33">
        <f>'2.測定データ貼付け用シート'!BG28</f>
        <v>848</v>
      </c>
      <c r="R30" s="33">
        <f>'2.測定データ貼付け用シート'!C28</f>
        <v>19679</v>
      </c>
      <c r="S30" s="33">
        <f>'2.測定データ貼付け用シート'!J28</f>
        <v>15575</v>
      </c>
      <c r="T30" s="33">
        <f>'2.測定データ貼付け用シート'!BA28</f>
        <v>18249</v>
      </c>
      <c r="U30" s="242">
        <f>'2.測定データ貼付け用シート'!BH28</f>
        <v>15853</v>
      </c>
      <c r="V30" s="39">
        <f>'2.測定データ貼付け用シート'!L28</f>
        <v>1487</v>
      </c>
      <c r="W30" s="59">
        <f>'2.測定データ貼付け用シート'!AY28</f>
        <v>1173</v>
      </c>
      <c r="X30" s="52">
        <f>'2.測定データ貼付け用シート'!V28</f>
        <v>824</v>
      </c>
      <c r="Y30" s="35">
        <f>'2.測定データ貼付け用シート'!AO28</f>
        <v>831</v>
      </c>
      <c r="Z30" s="39">
        <f>'2.測定データ貼付け用シート'!M28</f>
        <v>5527</v>
      </c>
      <c r="AA30" s="59">
        <f>'2.測定データ貼付け用シート'!AX28</f>
        <v>4887</v>
      </c>
      <c r="AB30" s="52">
        <f>'2.測定データ貼付け用シート'!W28</f>
        <v>1102</v>
      </c>
      <c r="AC30" s="35">
        <f>'2.測定データ貼付け用シート'!AN28</f>
        <v>1046</v>
      </c>
      <c r="AD30" s="39">
        <f>'2.測定データ貼付け用シート'!N28</f>
        <v>1935</v>
      </c>
      <c r="AE30" s="59">
        <f>'2.測定データ貼付け用シート'!AW28</f>
        <v>1670</v>
      </c>
      <c r="AF30" s="52">
        <f>'2.測定データ貼付け用シート'!X28</f>
        <v>817</v>
      </c>
      <c r="AG30" s="35">
        <f>'2.測定データ貼付け用シート'!AM28</f>
        <v>830</v>
      </c>
      <c r="AH30" s="39">
        <f>'2.測定データ貼付け用シート'!O28</f>
        <v>808</v>
      </c>
      <c r="AI30" s="59">
        <f>'2.測定データ貼付け用シート'!AV28</f>
        <v>807</v>
      </c>
      <c r="AJ30" s="52">
        <f>'2.測定データ貼付け用シート'!Y28</f>
        <v>814</v>
      </c>
      <c r="AK30" s="35">
        <f>'2.測定データ貼付け用シート'!AL28</f>
        <v>821</v>
      </c>
      <c r="AL30" s="39">
        <f>'2.測定データ貼付け用シート'!P28</f>
        <v>825</v>
      </c>
      <c r="AM30" s="59">
        <f>'2.測定データ貼付け用シート'!AU28</f>
        <v>817</v>
      </c>
      <c r="AN30" s="52">
        <f>'2.測定データ貼付け用シート'!Z28</f>
        <v>802</v>
      </c>
      <c r="AO30" s="35">
        <f>'2.測定データ貼付け用シート'!AK28</f>
        <v>811</v>
      </c>
      <c r="AP30" s="39">
        <f>'2.測定データ貼付け用シート'!Q28</f>
        <v>798</v>
      </c>
      <c r="AQ30" s="59">
        <f>'2.測定データ貼付け用シート'!AT28</f>
        <v>805</v>
      </c>
      <c r="AR30" s="52">
        <f>'2.測定データ貼付け用シート'!AA28</f>
        <v>798</v>
      </c>
      <c r="AS30" s="35">
        <f>'2.測定データ貼付け用シート'!AJ28</f>
        <v>815</v>
      </c>
      <c r="AT30" s="39">
        <f>'2.測定データ貼付け用シート'!R28</f>
        <v>815</v>
      </c>
      <c r="AU30" s="59">
        <f>'2.測定データ貼付け用シート'!AS28</f>
        <v>809</v>
      </c>
      <c r="AV30" s="52">
        <f>'2.測定データ貼付け用シート'!AB28</f>
        <v>808</v>
      </c>
      <c r="AW30" s="35">
        <f>'2.測定データ貼付け用シート'!AI28</f>
        <v>817</v>
      </c>
      <c r="AX30" s="39">
        <f>'2.測定データ貼付け用シート'!S28</f>
        <v>813</v>
      </c>
      <c r="AY30" s="59">
        <f>'2.測定データ貼付け用シート'!AR28</f>
        <v>816</v>
      </c>
      <c r="AZ30" s="52">
        <f>'2.測定データ貼付け用シート'!AC28</f>
        <v>811</v>
      </c>
      <c r="BA30" s="35">
        <f>'2.測定データ貼付け用シート'!AH28</f>
        <v>816</v>
      </c>
      <c r="BB30" s="39">
        <f>'2.測定データ貼付け用シート'!T28</f>
        <v>840</v>
      </c>
      <c r="BC30" s="59">
        <f>'2.測定データ貼付け用シート'!AQ28</f>
        <v>817</v>
      </c>
      <c r="BD30" s="52">
        <f>'2.測定データ貼付け用シート'!AD28</f>
        <v>824</v>
      </c>
      <c r="BE30" s="35">
        <f>'2.測定データ貼付け用シート'!AG28</f>
        <v>827</v>
      </c>
      <c r="BF30" s="39">
        <f>'2.測定データ貼付け用シート'!U28</f>
        <v>815</v>
      </c>
      <c r="BG30" s="59">
        <f>'2.測定データ貼付け用シート'!AP28</f>
        <v>813</v>
      </c>
      <c r="BH30" s="52">
        <f>'2.測定データ貼付け用シート'!AE28</f>
        <v>816</v>
      </c>
      <c r="BI30" s="35">
        <f>'2.測定データ貼付け用シート'!AF28</f>
        <v>812</v>
      </c>
    </row>
    <row r="31" spans="1:61" x14ac:dyDescent="0.15">
      <c r="A31" s="6">
        <v>48</v>
      </c>
      <c r="B31" s="32">
        <f>'2.測定データ貼付け用シート'!B29</f>
        <v>817</v>
      </c>
      <c r="C31" s="33">
        <f>'2.測定データ貼付け用シート'!K29</f>
        <v>846</v>
      </c>
      <c r="D31" s="34">
        <f>'2.測定データ貼付け用シート'!AZ29</f>
        <v>817</v>
      </c>
      <c r="E31" s="35">
        <f>'2.測定データ貼付け用シート'!BI29</f>
        <v>819</v>
      </c>
      <c r="F31" s="38">
        <f>'2.測定データ貼付け用シート'!F29</f>
        <v>816</v>
      </c>
      <c r="G31" s="33">
        <f>'2.測定データ貼付け用シート'!G29</f>
        <v>821</v>
      </c>
      <c r="H31" s="33">
        <f>'2.測定データ貼付け用シート'!BD29</f>
        <v>816</v>
      </c>
      <c r="I31" s="33">
        <f>'2.測定データ貼付け用シート'!BE29</f>
        <v>811</v>
      </c>
      <c r="J31" s="33">
        <f>'2.測定データ貼付け用シート'!E29</f>
        <v>805</v>
      </c>
      <c r="K31" s="33">
        <f>'2.測定データ貼付け用シート'!H29</f>
        <v>816</v>
      </c>
      <c r="L31" s="33">
        <f>'2.測定データ貼付け用シート'!BC29</f>
        <v>814</v>
      </c>
      <c r="M31" s="33">
        <f>'2.測定データ貼付け用シート'!BF29</f>
        <v>811</v>
      </c>
      <c r="N31" s="33">
        <f>'2.測定データ貼付け用シート'!D29</f>
        <v>820</v>
      </c>
      <c r="O31" s="33">
        <f>'2.測定データ貼付け用シート'!I29</f>
        <v>835</v>
      </c>
      <c r="P31" s="33">
        <f>'2.測定データ貼付け用シート'!BB29</f>
        <v>819</v>
      </c>
      <c r="Q31" s="33">
        <f>'2.測定データ貼付け用シート'!BG29</f>
        <v>841</v>
      </c>
      <c r="R31" s="33">
        <f>'2.測定データ貼付け用シート'!C29</f>
        <v>13037</v>
      </c>
      <c r="S31" s="33">
        <f>'2.測定データ貼付け用シート'!J29</f>
        <v>9464</v>
      </c>
      <c r="T31" s="33">
        <f>'2.測定データ貼付け用シート'!BA29</f>
        <v>11952</v>
      </c>
      <c r="U31" s="242">
        <f>'2.測定データ貼付け用シート'!BH29</f>
        <v>9908</v>
      </c>
      <c r="V31" s="39">
        <f>'2.測定データ貼付け用シート'!L29</f>
        <v>1100</v>
      </c>
      <c r="W31" s="59">
        <f>'2.測定データ貼付け用シート'!AY29</f>
        <v>954</v>
      </c>
      <c r="X31" s="52">
        <f>'2.測定データ貼付け用シート'!V29</f>
        <v>817</v>
      </c>
      <c r="Y31" s="35">
        <f>'2.測定データ貼付け用シート'!AO29</f>
        <v>827</v>
      </c>
      <c r="Z31" s="39">
        <f>'2.測定データ貼付け用シート'!M29</f>
        <v>4796</v>
      </c>
      <c r="AA31" s="59">
        <f>'2.測定データ貼付け用シート'!AX29</f>
        <v>4251</v>
      </c>
      <c r="AB31" s="52">
        <f>'2.測定データ貼付け用シート'!W29</f>
        <v>1007</v>
      </c>
      <c r="AC31" s="35">
        <f>'2.測定データ貼付け用シート'!AN29</f>
        <v>969</v>
      </c>
      <c r="AD31" s="39">
        <f>'2.測定データ貼付け用シート'!N29</f>
        <v>1524</v>
      </c>
      <c r="AE31" s="59">
        <f>'2.測定データ貼付け用シート'!AW29</f>
        <v>1347</v>
      </c>
      <c r="AF31" s="52">
        <f>'2.測定データ貼付け用シート'!X29</f>
        <v>822</v>
      </c>
      <c r="AG31" s="35">
        <f>'2.測定データ貼付け用シート'!AM29</f>
        <v>824</v>
      </c>
      <c r="AH31" s="39">
        <f>'2.測定データ貼付け用シート'!O29</f>
        <v>801</v>
      </c>
      <c r="AI31" s="59">
        <f>'2.測定データ貼付け用シート'!AV29</f>
        <v>810</v>
      </c>
      <c r="AJ31" s="52">
        <f>'2.測定データ貼付け用シート'!Y29</f>
        <v>822</v>
      </c>
      <c r="AK31" s="35">
        <f>'2.測定データ貼付け用シート'!AL29</f>
        <v>821</v>
      </c>
      <c r="AL31" s="39">
        <f>'2.測定データ貼付け用シート'!P29</f>
        <v>821</v>
      </c>
      <c r="AM31" s="59">
        <f>'2.測定データ貼付け用シート'!AU29</f>
        <v>816</v>
      </c>
      <c r="AN31" s="52">
        <f>'2.測定データ貼付け用シート'!Z29</f>
        <v>800</v>
      </c>
      <c r="AO31" s="35">
        <f>'2.測定データ貼付け用シート'!AK29</f>
        <v>815</v>
      </c>
      <c r="AP31" s="39">
        <f>'2.測定データ貼付け用シート'!Q29</f>
        <v>794</v>
      </c>
      <c r="AQ31" s="59">
        <f>'2.測定データ貼付け用シート'!AT29</f>
        <v>801</v>
      </c>
      <c r="AR31" s="52">
        <f>'2.測定データ貼付け用シート'!AA29</f>
        <v>801</v>
      </c>
      <c r="AS31" s="35">
        <f>'2.測定データ貼付け用シート'!AJ29</f>
        <v>815</v>
      </c>
      <c r="AT31" s="39">
        <f>'2.測定データ貼付け用シート'!R29</f>
        <v>808</v>
      </c>
      <c r="AU31" s="59">
        <f>'2.測定データ貼付け用シート'!AS29</f>
        <v>807</v>
      </c>
      <c r="AV31" s="52">
        <f>'2.測定データ貼付け用シート'!AB29</f>
        <v>803</v>
      </c>
      <c r="AW31" s="35">
        <f>'2.測定データ貼付け用シート'!AI29</f>
        <v>822</v>
      </c>
      <c r="AX31" s="39">
        <f>'2.測定データ貼付け用シート'!S29</f>
        <v>812</v>
      </c>
      <c r="AY31" s="59">
        <f>'2.測定データ貼付け用シート'!AR29</f>
        <v>820</v>
      </c>
      <c r="AZ31" s="52">
        <f>'2.測定データ貼付け用シート'!AC29</f>
        <v>812</v>
      </c>
      <c r="BA31" s="35">
        <f>'2.測定データ貼付け用シート'!AH29</f>
        <v>815</v>
      </c>
      <c r="BB31" s="39">
        <f>'2.測定データ貼付け用シート'!T29</f>
        <v>837</v>
      </c>
      <c r="BC31" s="59">
        <f>'2.測定データ貼付け用シート'!AQ29</f>
        <v>816</v>
      </c>
      <c r="BD31" s="52">
        <f>'2.測定データ貼付け用シート'!AD29</f>
        <v>823</v>
      </c>
      <c r="BE31" s="35">
        <f>'2.測定データ貼付け用シート'!AG29</f>
        <v>822</v>
      </c>
      <c r="BF31" s="39">
        <f>'2.測定データ貼付け用シート'!U29</f>
        <v>820</v>
      </c>
      <c r="BG31" s="59">
        <f>'2.測定データ貼付け用シート'!AP29</f>
        <v>812</v>
      </c>
      <c r="BH31" s="52">
        <f>'2.測定データ貼付け用シート'!AE29</f>
        <v>820</v>
      </c>
      <c r="BI31" s="35">
        <f>'2.測定データ貼付け用シート'!AF29</f>
        <v>817</v>
      </c>
    </row>
    <row r="32" spans="1:61" x14ac:dyDescent="0.15">
      <c r="A32" s="6">
        <v>50</v>
      </c>
      <c r="B32" s="32">
        <f>'2.測定データ貼付け用シート'!B30</f>
        <v>810</v>
      </c>
      <c r="C32" s="33">
        <f>'2.測定データ貼付け用シート'!K30</f>
        <v>840</v>
      </c>
      <c r="D32" s="34">
        <f>'2.測定データ貼付け用シート'!AZ30</f>
        <v>809</v>
      </c>
      <c r="E32" s="35">
        <f>'2.測定データ貼付け用シート'!BI30</f>
        <v>814</v>
      </c>
      <c r="F32" s="38">
        <f>'2.測定データ貼付け用シート'!F30</f>
        <v>816</v>
      </c>
      <c r="G32" s="33">
        <f>'2.測定データ貼付け用シート'!G30</f>
        <v>821</v>
      </c>
      <c r="H32" s="33">
        <f>'2.測定データ貼付け用シート'!BD30</f>
        <v>822</v>
      </c>
      <c r="I32" s="33">
        <f>'2.測定データ貼付け用シート'!BE30</f>
        <v>813</v>
      </c>
      <c r="J32" s="33">
        <f>'2.測定データ貼付け用シート'!E30</f>
        <v>807</v>
      </c>
      <c r="K32" s="33">
        <f>'2.測定データ貼付け用シート'!H30</f>
        <v>809</v>
      </c>
      <c r="L32" s="33">
        <f>'2.測定データ貼付け用シート'!BC30</f>
        <v>819</v>
      </c>
      <c r="M32" s="33">
        <f>'2.測定データ貼付け用シート'!BF30</f>
        <v>814</v>
      </c>
      <c r="N32" s="33">
        <f>'2.測定データ貼付け用シート'!D30</f>
        <v>808</v>
      </c>
      <c r="O32" s="33">
        <f>'2.測定データ貼付け用シート'!I30</f>
        <v>828</v>
      </c>
      <c r="P32" s="33">
        <f>'2.測定データ貼付け用シート'!BB30</f>
        <v>814</v>
      </c>
      <c r="Q32" s="33">
        <f>'2.測定データ貼付け用シート'!BG30</f>
        <v>838</v>
      </c>
      <c r="R32" s="33">
        <f>'2.測定データ貼付け用シート'!C30</f>
        <v>7740</v>
      </c>
      <c r="S32" s="33">
        <f>'2.測定データ貼付け用シート'!J30</f>
        <v>5168</v>
      </c>
      <c r="T32" s="33">
        <f>'2.測定データ貼付け用シート'!BA30</f>
        <v>7035</v>
      </c>
      <c r="U32" s="242">
        <f>'2.測定データ貼付け用シート'!BH30</f>
        <v>5572</v>
      </c>
      <c r="V32" s="39">
        <f>'2.測定データ貼付け用シート'!L30</f>
        <v>922</v>
      </c>
      <c r="W32" s="59">
        <f>'2.測定データ貼付け用シート'!AY30</f>
        <v>867</v>
      </c>
      <c r="X32" s="52">
        <f>'2.測定データ貼付け用シート'!V30</f>
        <v>820</v>
      </c>
      <c r="Y32" s="35">
        <f>'2.測定データ貼付け用シート'!AO30</f>
        <v>828</v>
      </c>
      <c r="Z32" s="39">
        <f>'2.測定データ貼付け用シート'!M30</f>
        <v>4174</v>
      </c>
      <c r="AA32" s="59">
        <f>'2.測定データ貼付け用シート'!AX30</f>
        <v>3683</v>
      </c>
      <c r="AB32" s="52">
        <f>'2.測定データ貼付け用シート'!W30</f>
        <v>943</v>
      </c>
      <c r="AC32" s="35">
        <f>'2.測定データ貼付け用シート'!AN30</f>
        <v>917</v>
      </c>
      <c r="AD32" s="39">
        <f>'2.測定データ貼付け用シート'!N30</f>
        <v>1257</v>
      </c>
      <c r="AE32" s="59">
        <f>'2.測定データ貼付け用シート'!AW30</f>
        <v>1131</v>
      </c>
      <c r="AF32" s="52">
        <f>'2.測定データ貼付け用シート'!X30</f>
        <v>816</v>
      </c>
      <c r="AG32" s="35">
        <f>'2.測定データ貼付け用シート'!AM30</f>
        <v>819</v>
      </c>
      <c r="AH32" s="39">
        <f>'2.測定データ貼付け用シート'!O30</f>
        <v>804</v>
      </c>
      <c r="AI32" s="59">
        <f>'2.測定データ貼付け用シート'!AV30</f>
        <v>807</v>
      </c>
      <c r="AJ32" s="52">
        <f>'2.測定データ貼付け用シート'!Y30</f>
        <v>819</v>
      </c>
      <c r="AK32" s="35">
        <f>'2.測定データ貼付け用シート'!AL30</f>
        <v>823</v>
      </c>
      <c r="AL32" s="39">
        <f>'2.測定データ貼付け用シート'!P30</f>
        <v>824</v>
      </c>
      <c r="AM32" s="59">
        <f>'2.測定データ貼付け用シート'!AU30</f>
        <v>810</v>
      </c>
      <c r="AN32" s="52">
        <f>'2.測定データ貼付け用シート'!Z30</f>
        <v>805</v>
      </c>
      <c r="AO32" s="35">
        <f>'2.測定データ貼付け用シート'!AK30</f>
        <v>819</v>
      </c>
      <c r="AP32" s="39">
        <f>'2.測定データ貼付け用シート'!Q30</f>
        <v>795</v>
      </c>
      <c r="AQ32" s="59">
        <f>'2.測定データ貼付け用シート'!AT30</f>
        <v>801</v>
      </c>
      <c r="AR32" s="52">
        <f>'2.測定データ貼付け用シート'!AA30</f>
        <v>804</v>
      </c>
      <c r="AS32" s="35">
        <f>'2.測定データ貼付け用シート'!AJ30</f>
        <v>817</v>
      </c>
      <c r="AT32" s="39">
        <f>'2.測定データ貼付け用シート'!R30</f>
        <v>811</v>
      </c>
      <c r="AU32" s="59">
        <f>'2.測定データ貼付け用シート'!AS30</f>
        <v>809</v>
      </c>
      <c r="AV32" s="52">
        <f>'2.測定データ貼付け用シート'!AB30</f>
        <v>804</v>
      </c>
      <c r="AW32" s="35">
        <f>'2.測定データ貼付け用シート'!AI30</f>
        <v>814</v>
      </c>
      <c r="AX32" s="39">
        <f>'2.測定データ貼付け用シート'!S30</f>
        <v>806</v>
      </c>
      <c r="AY32" s="59">
        <f>'2.測定データ貼付け用シート'!AR30</f>
        <v>817</v>
      </c>
      <c r="AZ32" s="52">
        <f>'2.測定データ貼付け用シート'!AC30</f>
        <v>815</v>
      </c>
      <c r="BA32" s="35">
        <f>'2.測定データ貼付け用シート'!AH30</f>
        <v>819</v>
      </c>
      <c r="BB32" s="39">
        <f>'2.測定データ貼付け用シート'!T30</f>
        <v>835</v>
      </c>
      <c r="BC32" s="59">
        <f>'2.測定データ貼付け用シート'!AQ30</f>
        <v>813</v>
      </c>
      <c r="BD32" s="52">
        <f>'2.測定データ貼付け用シート'!AD30</f>
        <v>821</v>
      </c>
      <c r="BE32" s="35">
        <f>'2.測定データ貼付け用シート'!AG30</f>
        <v>816</v>
      </c>
      <c r="BF32" s="39">
        <f>'2.測定データ貼付け用シート'!U30</f>
        <v>812</v>
      </c>
      <c r="BG32" s="59">
        <f>'2.測定データ貼付け用シート'!AP30</f>
        <v>807</v>
      </c>
      <c r="BH32" s="52">
        <f>'2.測定データ貼付け用シート'!AE30</f>
        <v>819</v>
      </c>
      <c r="BI32" s="35">
        <f>'2.測定データ貼付け用シート'!AF30</f>
        <v>816</v>
      </c>
    </row>
    <row r="33" spans="1:61" x14ac:dyDescent="0.15">
      <c r="A33" s="6">
        <v>52</v>
      </c>
      <c r="B33" s="32">
        <f>'2.測定データ貼付け用シート'!B31</f>
        <v>808</v>
      </c>
      <c r="C33" s="33">
        <f>'2.測定データ貼付け用シート'!K31</f>
        <v>837</v>
      </c>
      <c r="D33" s="34">
        <f>'2.測定データ貼付け用シート'!AZ31</f>
        <v>807</v>
      </c>
      <c r="E33" s="35">
        <f>'2.測定データ貼付け用シート'!BI31</f>
        <v>816</v>
      </c>
      <c r="F33" s="38">
        <f>'2.測定データ貼付け用シート'!F31</f>
        <v>813</v>
      </c>
      <c r="G33" s="33">
        <f>'2.測定データ貼付け用シート'!G31</f>
        <v>817</v>
      </c>
      <c r="H33" s="33">
        <f>'2.測定データ貼付け用シート'!BD31</f>
        <v>815</v>
      </c>
      <c r="I33" s="33">
        <f>'2.測定データ貼付け用シート'!BE31</f>
        <v>812</v>
      </c>
      <c r="J33" s="33">
        <f>'2.測定データ貼付け用シート'!E31</f>
        <v>804</v>
      </c>
      <c r="K33" s="33">
        <f>'2.測定データ貼付け用シート'!H31</f>
        <v>811</v>
      </c>
      <c r="L33" s="33">
        <f>'2.測定データ貼付け用シート'!BC31</f>
        <v>818</v>
      </c>
      <c r="M33" s="33">
        <f>'2.測定データ貼付け用シート'!BF31</f>
        <v>811</v>
      </c>
      <c r="N33" s="33">
        <f>'2.測定データ貼付け用シート'!D31</f>
        <v>811</v>
      </c>
      <c r="O33" s="33">
        <f>'2.測定データ貼付け用シート'!I31</f>
        <v>824</v>
      </c>
      <c r="P33" s="33">
        <f>'2.測定データ貼付け用シート'!BB31</f>
        <v>810</v>
      </c>
      <c r="Q33" s="33">
        <f>'2.測定データ貼付け用シート'!BG31</f>
        <v>829</v>
      </c>
      <c r="R33" s="33">
        <f>'2.測定データ貼付け用シート'!C31</f>
        <v>4174</v>
      </c>
      <c r="S33" s="33">
        <f>'2.測定データ貼付け用シート'!J31</f>
        <v>2661</v>
      </c>
      <c r="T33" s="33">
        <f>'2.測定データ貼付け用シート'!BA31</f>
        <v>3789</v>
      </c>
      <c r="U33" s="242">
        <f>'2.測定データ貼付け用シート'!BH31</f>
        <v>2957</v>
      </c>
      <c r="V33" s="39">
        <f>'2.測定データ貼付け用シート'!L31</f>
        <v>855</v>
      </c>
      <c r="W33" s="59">
        <f>'2.測定データ貼付け用シート'!AY31</f>
        <v>839</v>
      </c>
      <c r="X33" s="52">
        <f>'2.測定データ貼付け用シート'!V31</f>
        <v>815</v>
      </c>
      <c r="Y33" s="35">
        <f>'2.測定データ貼付け用シート'!AO31</f>
        <v>825</v>
      </c>
      <c r="Z33" s="39">
        <f>'2.測定データ貼付け用シート'!M31</f>
        <v>3634</v>
      </c>
      <c r="AA33" s="59">
        <f>'2.測定データ貼付け用シート'!AX31</f>
        <v>3193</v>
      </c>
      <c r="AB33" s="52">
        <f>'2.測定データ貼付け用シート'!W31</f>
        <v>900</v>
      </c>
      <c r="AC33" s="35">
        <f>'2.測定データ貼付け用シート'!AN31</f>
        <v>886</v>
      </c>
      <c r="AD33" s="39">
        <f>'2.測定データ貼付け用シート'!N31</f>
        <v>1077</v>
      </c>
      <c r="AE33" s="59">
        <f>'2.測定データ貼付け用シート'!AW31</f>
        <v>995</v>
      </c>
      <c r="AF33" s="52">
        <f>'2.測定データ貼付け用シート'!X31</f>
        <v>814</v>
      </c>
      <c r="AG33" s="35">
        <f>'2.測定データ貼付け用シート'!AM31</f>
        <v>822</v>
      </c>
      <c r="AH33" s="39">
        <f>'2.測定データ貼付け用シート'!O31</f>
        <v>806</v>
      </c>
      <c r="AI33" s="59">
        <f>'2.測定データ貼付け用シート'!AV31</f>
        <v>805</v>
      </c>
      <c r="AJ33" s="52">
        <f>'2.測定データ貼付け用シート'!Y31</f>
        <v>816</v>
      </c>
      <c r="AK33" s="35">
        <f>'2.測定データ貼付け用シート'!AL31</f>
        <v>815</v>
      </c>
      <c r="AL33" s="39">
        <f>'2.測定データ貼付け用シート'!P31</f>
        <v>821</v>
      </c>
      <c r="AM33" s="59">
        <f>'2.測定データ貼付け用シート'!AU31</f>
        <v>811</v>
      </c>
      <c r="AN33" s="52">
        <f>'2.測定データ貼付け用シート'!Z31</f>
        <v>803</v>
      </c>
      <c r="AO33" s="35">
        <f>'2.測定データ貼付け用シート'!AK31</f>
        <v>817</v>
      </c>
      <c r="AP33" s="39">
        <f>'2.測定データ貼付け用シート'!Q31</f>
        <v>801</v>
      </c>
      <c r="AQ33" s="59">
        <f>'2.測定データ貼付け用シート'!AT31</f>
        <v>799</v>
      </c>
      <c r="AR33" s="52">
        <f>'2.測定データ貼付け用シート'!AA31</f>
        <v>801</v>
      </c>
      <c r="AS33" s="35">
        <f>'2.測定データ貼付け用シート'!AJ31</f>
        <v>814</v>
      </c>
      <c r="AT33" s="39">
        <f>'2.測定データ貼付け用シート'!R31</f>
        <v>805</v>
      </c>
      <c r="AU33" s="59">
        <f>'2.測定データ貼付け用シート'!AS31</f>
        <v>805</v>
      </c>
      <c r="AV33" s="52">
        <f>'2.測定データ貼付け用シート'!AB31</f>
        <v>806</v>
      </c>
      <c r="AW33" s="35">
        <f>'2.測定データ貼付け用シート'!AI31</f>
        <v>818</v>
      </c>
      <c r="AX33" s="39">
        <f>'2.測定データ貼付け用シート'!S31</f>
        <v>807</v>
      </c>
      <c r="AY33" s="59">
        <f>'2.測定データ貼付け用シート'!AR31</f>
        <v>812</v>
      </c>
      <c r="AZ33" s="52">
        <f>'2.測定データ貼付け用シート'!AC31</f>
        <v>811</v>
      </c>
      <c r="BA33" s="35">
        <f>'2.測定データ貼付け用シート'!AH31</f>
        <v>817</v>
      </c>
      <c r="BB33" s="39">
        <f>'2.測定データ貼付け用シート'!T31</f>
        <v>832</v>
      </c>
      <c r="BC33" s="59">
        <f>'2.測定データ貼付け用シート'!AQ31</f>
        <v>810</v>
      </c>
      <c r="BD33" s="52">
        <f>'2.測定データ貼付け用シート'!AD31</f>
        <v>816</v>
      </c>
      <c r="BE33" s="35">
        <f>'2.測定データ貼付け用シート'!AG31</f>
        <v>819</v>
      </c>
      <c r="BF33" s="39">
        <f>'2.測定データ貼付け用シート'!U31</f>
        <v>814</v>
      </c>
      <c r="BG33" s="59">
        <f>'2.測定データ貼付け用シート'!AP31</f>
        <v>807</v>
      </c>
      <c r="BH33" s="52">
        <f>'2.測定データ貼付け用シート'!AE31</f>
        <v>827</v>
      </c>
      <c r="BI33" s="35">
        <f>'2.測定データ貼付け用シート'!AF31</f>
        <v>808</v>
      </c>
    </row>
    <row r="34" spans="1:61" x14ac:dyDescent="0.15">
      <c r="A34" s="6">
        <v>54</v>
      </c>
      <c r="B34" s="32">
        <f>'2.測定データ貼付け用シート'!B32</f>
        <v>812</v>
      </c>
      <c r="C34" s="33">
        <f>'2.測定データ貼付け用シート'!K32</f>
        <v>835</v>
      </c>
      <c r="D34" s="34">
        <f>'2.測定データ貼付け用シート'!AZ32</f>
        <v>802</v>
      </c>
      <c r="E34" s="35">
        <f>'2.測定データ貼付け用シート'!BI32</f>
        <v>816</v>
      </c>
      <c r="F34" s="38">
        <f>'2.測定データ貼付け用シート'!F32</f>
        <v>812</v>
      </c>
      <c r="G34" s="33">
        <f>'2.測定データ貼付け用シート'!G32</f>
        <v>819</v>
      </c>
      <c r="H34" s="33">
        <f>'2.測定データ貼付け用シート'!BD32</f>
        <v>819</v>
      </c>
      <c r="I34" s="33">
        <f>'2.測定データ貼付け用シート'!BE32</f>
        <v>808</v>
      </c>
      <c r="J34" s="33">
        <f>'2.測定データ貼付け用シート'!E32</f>
        <v>800</v>
      </c>
      <c r="K34" s="33">
        <f>'2.測定データ貼付け用シート'!H32</f>
        <v>813</v>
      </c>
      <c r="L34" s="33">
        <f>'2.測定データ貼付け用シート'!BC32</f>
        <v>817</v>
      </c>
      <c r="M34" s="33">
        <f>'2.測定データ貼付け用シート'!BF32</f>
        <v>811</v>
      </c>
      <c r="N34" s="33">
        <f>'2.測定データ貼付け用シート'!D32</f>
        <v>815</v>
      </c>
      <c r="O34" s="33">
        <f>'2.測定データ貼付け用シート'!I32</f>
        <v>826</v>
      </c>
      <c r="P34" s="33">
        <f>'2.測定データ貼付け用シート'!BB32</f>
        <v>808</v>
      </c>
      <c r="Q34" s="33">
        <f>'2.測定データ貼付け用シート'!BG32</f>
        <v>825</v>
      </c>
      <c r="R34" s="33">
        <f>'2.測定データ貼付け用シート'!C32</f>
        <v>2212</v>
      </c>
      <c r="S34" s="33">
        <f>'2.測定データ貼付け用シート'!J32</f>
        <v>1480</v>
      </c>
      <c r="T34" s="33">
        <f>'2.測定データ貼付け用シート'!BA32</f>
        <v>2026</v>
      </c>
      <c r="U34" s="242">
        <f>'2.測定データ貼付け用シート'!BH32</f>
        <v>1639</v>
      </c>
      <c r="V34" s="39">
        <f>'2.測定データ貼付け用シート'!L32</f>
        <v>824</v>
      </c>
      <c r="W34" s="59">
        <f>'2.測定データ貼付け用シート'!AY32</f>
        <v>828</v>
      </c>
      <c r="X34" s="52">
        <f>'2.測定データ貼付け用シート'!V32</f>
        <v>814</v>
      </c>
      <c r="Y34" s="35">
        <f>'2.測定データ貼付け用シート'!AO32</f>
        <v>822</v>
      </c>
      <c r="Z34" s="39">
        <f>'2.測定データ貼付け用シート'!M32</f>
        <v>3162</v>
      </c>
      <c r="AA34" s="59">
        <f>'2.測定データ貼付け用シート'!AX32</f>
        <v>2794</v>
      </c>
      <c r="AB34" s="52">
        <f>'2.測定データ貼付け用シート'!W32</f>
        <v>865</v>
      </c>
      <c r="AC34" s="35">
        <f>'2.測定データ貼付け用シート'!AN32</f>
        <v>858</v>
      </c>
      <c r="AD34" s="39">
        <f>'2.測定データ貼付け用シート'!N32</f>
        <v>969</v>
      </c>
      <c r="AE34" s="59">
        <f>'2.測定データ貼付け用シート'!AW32</f>
        <v>912</v>
      </c>
      <c r="AF34" s="52">
        <f>'2.測定データ貼付け用シート'!X32</f>
        <v>810</v>
      </c>
      <c r="AG34" s="35">
        <f>'2.測定データ貼付け用シート'!AM32</f>
        <v>825</v>
      </c>
      <c r="AH34" s="39">
        <f>'2.測定データ貼付け用シート'!O32</f>
        <v>806</v>
      </c>
      <c r="AI34" s="59">
        <f>'2.測定データ貼付け用シート'!AV32</f>
        <v>808</v>
      </c>
      <c r="AJ34" s="52">
        <f>'2.測定データ貼付け用シート'!Y32</f>
        <v>816</v>
      </c>
      <c r="AK34" s="35">
        <f>'2.測定データ貼付け用シート'!AL32</f>
        <v>822</v>
      </c>
      <c r="AL34" s="39">
        <f>'2.測定データ貼付け用シート'!P32</f>
        <v>820</v>
      </c>
      <c r="AM34" s="59">
        <f>'2.測定データ貼付け用シート'!AU32</f>
        <v>813</v>
      </c>
      <c r="AN34" s="52">
        <f>'2.測定データ貼付け用シート'!Z32</f>
        <v>802</v>
      </c>
      <c r="AO34" s="35">
        <f>'2.測定データ貼付け用シート'!AK32</f>
        <v>807</v>
      </c>
      <c r="AP34" s="39">
        <f>'2.測定データ貼付け用シート'!Q32</f>
        <v>796</v>
      </c>
      <c r="AQ34" s="59">
        <f>'2.測定データ貼付け用シート'!AT32</f>
        <v>801</v>
      </c>
      <c r="AR34" s="52">
        <f>'2.測定データ貼付け用シート'!AA32</f>
        <v>804</v>
      </c>
      <c r="AS34" s="35">
        <f>'2.測定データ貼付け用シート'!AJ32</f>
        <v>816</v>
      </c>
      <c r="AT34" s="39">
        <f>'2.測定データ貼付け用シート'!R32</f>
        <v>812</v>
      </c>
      <c r="AU34" s="59">
        <f>'2.測定データ貼付け用シート'!AS32</f>
        <v>800</v>
      </c>
      <c r="AV34" s="52">
        <f>'2.測定データ貼付け用シート'!AB32</f>
        <v>805</v>
      </c>
      <c r="AW34" s="35">
        <f>'2.測定データ貼付け用シート'!AI32</f>
        <v>816</v>
      </c>
      <c r="AX34" s="39">
        <f>'2.測定データ貼付け用シート'!S32</f>
        <v>808</v>
      </c>
      <c r="AY34" s="59">
        <f>'2.測定データ貼付け用シート'!AR32</f>
        <v>813</v>
      </c>
      <c r="AZ34" s="52">
        <f>'2.測定データ貼付け用シート'!AC32</f>
        <v>814</v>
      </c>
      <c r="BA34" s="35">
        <f>'2.測定データ貼付け用シート'!AH32</f>
        <v>819</v>
      </c>
      <c r="BB34" s="39">
        <f>'2.測定データ貼付け用シート'!T32</f>
        <v>830</v>
      </c>
      <c r="BC34" s="59">
        <f>'2.測定データ貼付け用シート'!AQ32</f>
        <v>806</v>
      </c>
      <c r="BD34" s="52">
        <f>'2.測定データ貼付け用シート'!AD32</f>
        <v>813</v>
      </c>
      <c r="BE34" s="35">
        <f>'2.測定データ貼付け用シート'!AG32</f>
        <v>820</v>
      </c>
      <c r="BF34" s="39">
        <f>'2.測定データ貼付け用シート'!U32</f>
        <v>810</v>
      </c>
      <c r="BG34" s="59">
        <f>'2.測定データ貼付け用シート'!AP32</f>
        <v>808</v>
      </c>
      <c r="BH34" s="52">
        <f>'2.測定データ貼付け用シート'!AE32</f>
        <v>818</v>
      </c>
      <c r="BI34" s="35">
        <f>'2.測定データ貼付け用シート'!AF32</f>
        <v>808</v>
      </c>
    </row>
    <row r="35" spans="1:61" x14ac:dyDescent="0.15">
      <c r="A35" s="6">
        <v>56</v>
      </c>
      <c r="B35" s="32">
        <f>'2.測定データ貼付け用シート'!B33</f>
        <v>806</v>
      </c>
      <c r="C35" s="33">
        <f>'2.測定データ貼付け用シート'!K33</f>
        <v>839</v>
      </c>
      <c r="D35" s="34">
        <f>'2.測定データ貼付け用シート'!AZ33</f>
        <v>800</v>
      </c>
      <c r="E35" s="35">
        <f>'2.測定データ貼付け用シート'!BI33</f>
        <v>815</v>
      </c>
      <c r="F35" s="38">
        <f>'2.測定データ貼付け用シート'!F33</f>
        <v>813</v>
      </c>
      <c r="G35" s="33">
        <f>'2.測定データ貼付け用シート'!G33</f>
        <v>818</v>
      </c>
      <c r="H35" s="33">
        <f>'2.測定データ貼付け用シート'!BD33</f>
        <v>819</v>
      </c>
      <c r="I35" s="33">
        <f>'2.測定データ貼付け用シート'!BE33</f>
        <v>803</v>
      </c>
      <c r="J35" s="33">
        <f>'2.測定データ貼付け用シート'!E33</f>
        <v>805</v>
      </c>
      <c r="K35" s="33">
        <f>'2.測定データ貼付け用シート'!H33</f>
        <v>809</v>
      </c>
      <c r="L35" s="33">
        <f>'2.測定データ貼付け用シート'!BC33</f>
        <v>813</v>
      </c>
      <c r="M35" s="33">
        <f>'2.測定データ貼付け用シート'!BF33</f>
        <v>809</v>
      </c>
      <c r="N35" s="33">
        <f>'2.測定データ貼付け用シート'!D33</f>
        <v>810</v>
      </c>
      <c r="O35" s="33">
        <f>'2.測定データ貼付け用シート'!I33</f>
        <v>826</v>
      </c>
      <c r="P35" s="33">
        <f>'2.測定データ貼付け用シート'!BB33</f>
        <v>806</v>
      </c>
      <c r="Q35" s="33">
        <f>'2.測定データ貼付け用シート'!BG33</f>
        <v>829</v>
      </c>
      <c r="R35" s="33">
        <f>'2.測定データ貼付け用シート'!C33</f>
        <v>1310</v>
      </c>
      <c r="S35" s="33">
        <f>'2.測定データ貼付け用シート'!J33</f>
        <v>1037</v>
      </c>
      <c r="T35" s="33">
        <f>'2.測定データ貼付け用シート'!BA33</f>
        <v>1250</v>
      </c>
      <c r="U35" s="242">
        <f>'2.測定データ貼付け用シート'!BH33</f>
        <v>1105</v>
      </c>
      <c r="V35" s="39">
        <f>'2.測定データ貼付け用シート'!L33</f>
        <v>813</v>
      </c>
      <c r="W35" s="59">
        <f>'2.測定データ貼付け用シート'!AY33</f>
        <v>816</v>
      </c>
      <c r="X35" s="52">
        <f>'2.測定データ貼付け用シート'!V33</f>
        <v>816</v>
      </c>
      <c r="Y35" s="35">
        <f>'2.測定データ貼付け用シート'!AO33</f>
        <v>822</v>
      </c>
      <c r="Z35" s="39">
        <f>'2.測定データ貼付け用シート'!M33</f>
        <v>2763</v>
      </c>
      <c r="AA35" s="59">
        <f>'2.測定データ貼付け用シート'!AX33</f>
        <v>2431</v>
      </c>
      <c r="AB35" s="52">
        <f>'2.測定データ貼付け用シート'!W33</f>
        <v>850</v>
      </c>
      <c r="AC35" s="35">
        <f>'2.測定データ貼付け用シート'!AN33</f>
        <v>842</v>
      </c>
      <c r="AD35" s="39">
        <f>'2.測定データ貼付け用シート'!N33</f>
        <v>904</v>
      </c>
      <c r="AE35" s="59">
        <f>'2.測定データ貼付け用シート'!AW33</f>
        <v>868</v>
      </c>
      <c r="AF35" s="52">
        <f>'2.測定データ貼付け用シート'!X33</f>
        <v>813</v>
      </c>
      <c r="AG35" s="35">
        <f>'2.測定データ貼付け用シート'!AM33</f>
        <v>818</v>
      </c>
      <c r="AH35" s="39">
        <f>'2.測定データ貼付け用シート'!O33</f>
        <v>805</v>
      </c>
      <c r="AI35" s="59">
        <f>'2.測定データ貼付け用シート'!AV33</f>
        <v>809</v>
      </c>
      <c r="AJ35" s="52">
        <f>'2.測定データ貼付け用シート'!Y33</f>
        <v>816</v>
      </c>
      <c r="AK35" s="35">
        <f>'2.測定データ貼付け用シート'!AL33</f>
        <v>817</v>
      </c>
      <c r="AL35" s="39">
        <f>'2.測定データ貼付け用シート'!P33</f>
        <v>822</v>
      </c>
      <c r="AM35" s="59">
        <f>'2.測定データ貼付け用シート'!AU33</f>
        <v>811</v>
      </c>
      <c r="AN35" s="52">
        <f>'2.測定データ貼付け用シート'!Z33</f>
        <v>804</v>
      </c>
      <c r="AO35" s="35">
        <f>'2.測定データ貼付け用シート'!AK33</f>
        <v>811</v>
      </c>
      <c r="AP35" s="39">
        <f>'2.測定データ貼付け用シート'!Q33</f>
        <v>799</v>
      </c>
      <c r="AQ35" s="59">
        <f>'2.測定データ貼付け用シート'!AT33</f>
        <v>796</v>
      </c>
      <c r="AR35" s="52">
        <f>'2.測定データ貼付け用シート'!AA33</f>
        <v>801</v>
      </c>
      <c r="AS35" s="35">
        <f>'2.測定データ貼付け用シート'!AJ33</f>
        <v>815</v>
      </c>
      <c r="AT35" s="39">
        <f>'2.測定データ貼付け用シート'!R33</f>
        <v>807</v>
      </c>
      <c r="AU35" s="59">
        <f>'2.測定データ貼付け用シート'!AS33</f>
        <v>808</v>
      </c>
      <c r="AV35" s="52">
        <f>'2.測定データ貼付け用シート'!AB33</f>
        <v>805</v>
      </c>
      <c r="AW35" s="35">
        <f>'2.測定データ貼付け用シート'!AI33</f>
        <v>813</v>
      </c>
      <c r="AX35" s="39">
        <f>'2.測定データ貼付け用シート'!S33</f>
        <v>809</v>
      </c>
      <c r="AY35" s="59">
        <f>'2.測定データ貼付け用シート'!AR33</f>
        <v>816</v>
      </c>
      <c r="AZ35" s="52">
        <f>'2.測定データ貼付け用シート'!AC33</f>
        <v>811</v>
      </c>
      <c r="BA35" s="35">
        <f>'2.測定データ貼付け用シート'!AH33</f>
        <v>818</v>
      </c>
      <c r="BB35" s="39">
        <f>'2.測定データ貼付け用シート'!T33</f>
        <v>828</v>
      </c>
      <c r="BC35" s="59">
        <f>'2.測定データ貼付け用シート'!AQ33</f>
        <v>808</v>
      </c>
      <c r="BD35" s="52">
        <f>'2.測定データ貼付け用シート'!AD33</f>
        <v>820</v>
      </c>
      <c r="BE35" s="35">
        <f>'2.測定データ貼付け用シート'!AG33</f>
        <v>819</v>
      </c>
      <c r="BF35" s="39">
        <f>'2.測定データ貼付け用シート'!U33</f>
        <v>808</v>
      </c>
      <c r="BG35" s="59">
        <f>'2.測定データ貼付け用シート'!AP33</f>
        <v>803</v>
      </c>
      <c r="BH35" s="52">
        <f>'2.測定データ貼付け用シート'!AE33</f>
        <v>823</v>
      </c>
      <c r="BI35" s="35">
        <f>'2.測定データ貼付け用シート'!AF33</f>
        <v>809</v>
      </c>
    </row>
    <row r="36" spans="1:61" x14ac:dyDescent="0.15">
      <c r="A36" s="6">
        <v>58</v>
      </c>
      <c r="B36" s="32">
        <f>'2.測定データ貼付け用シート'!B34</f>
        <v>805</v>
      </c>
      <c r="C36" s="33">
        <f>'2.測定データ貼付け用シート'!K34</f>
        <v>835</v>
      </c>
      <c r="D36" s="34">
        <f>'2.測定データ貼付け用シート'!AZ34</f>
        <v>804</v>
      </c>
      <c r="E36" s="35">
        <f>'2.測定データ貼付け用シート'!BI34</f>
        <v>812</v>
      </c>
      <c r="F36" s="38">
        <f>'2.測定データ貼付け用シート'!F34</f>
        <v>812</v>
      </c>
      <c r="G36" s="33">
        <f>'2.測定データ貼付け用シート'!G34</f>
        <v>816</v>
      </c>
      <c r="H36" s="33">
        <f>'2.測定データ貼付け用シート'!BD34</f>
        <v>814</v>
      </c>
      <c r="I36" s="33">
        <f>'2.測定データ貼付け用シート'!BE34</f>
        <v>810</v>
      </c>
      <c r="J36" s="33">
        <f>'2.測定データ貼付け用シート'!E34</f>
        <v>799</v>
      </c>
      <c r="K36" s="33">
        <f>'2.測定データ貼付け用シート'!H34</f>
        <v>804</v>
      </c>
      <c r="L36" s="33">
        <f>'2.測定データ貼付け用シート'!BC34</f>
        <v>817</v>
      </c>
      <c r="M36" s="33">
        <f>'2.測定データ貼付け用シート'!BF34</f>
        <v>808</v>
      </c>
      <c r="N36" s="33">
        <f>'2.測定データ貼付け用シート'!D34</f>
        <v>802</v>
      </c>
      <c r="O36" s="33">
        <f>'2.測定データ貼付け用シート'!I34</f>
        <v>825</v>
      </c>
      <c r="P36" s="33">
        <f>'2.測定データ貼付け用シート'!BB34</f>
        <v>803</v>
      </c>
      <c r="Q36" s="33">
        <f>'2.測定データ貼付け用シート'!BG34</f>
        <v>822</v>
      </c>
      <c r="R36" s="33">
        <f>'2.測定データ貼付け用シート'!C34</f>
        <v>976</v>
      </c>
      <c r="S36" s="33">
        <f>'2.測定データ貼付け用シート'!J34</f>
        <v>888</v>
      </c>
      <c r="T36" s="33">
        <f>'2.測定データ貼付け用シート'!BA34</f>
        <v>953</v>
      </c>
      <c r="U36" s="242">
        <f>'2.測定データ貼付け用シート'!BH34</f>
        <v>915</v>
      </c>
      <c r="V36" s="39">
        <f>'2.測定データ貼付け用シート'!L34</f>
        <v>809</v>
      </c>
      <c r="W36" s="59">
        <f>'2.測定データ貼付け用シート'!AY34</f>
        <v>813</v>
      </c>
      <c r="X36" s="52">
        <f>'2.測定データ貼付け用シート'!V34</f>
        <v>814</v>
      </c>
      <c r="Y36" s="35">
        <f>'2.測定データ貼付け用シート'!AO34</f>
        <v>820</v>
      </c>
      <c r="Z36" s="39">
        <f>'2.測定データ貼付け用シート'!M34</f>
        <v>2424</v>
      </c>
      <c r="AA36" s="59">
        <f>'2.測定データ貼付け用シート'!AX34</f>
        <v>2137</v>
      </c>
      <c r="AB36" s="52">
        <f>'2.測定データ貼付け用シート'!W34</f>
        <v>833</v>
      </c>
      <c r="AC36" s="35">
        <f>'2.測定データ貼付け用シート'!AN34</f>
        <v>835</v>
      </c>
      <c r="AD36" s="39">
        <f>'2.測定データ貼付け用シート'!N34</f>
        <v>866</v>
      </c>
      <c r="AE36" s="59">
        <f>'2.測定データ貼付け用シート'!AW34</f>
        <v>840</v>
      </c>
      <c r="AF36" s="52">
        <f>'2.測定データ貼付け用シート'!X34</f>
        <v>813</v>
      </c>
      <c r="AG36" s="35">
        <f>'2.測定データ貼付け用シート'!AM34</f>
        <v>820</v>
      </c>
      <c r="AH36" s="39">
        <f>'2.測定データ貼付け用シート'!O34</f>
        <v>800</v>
      </c>
      <c r="AI36" s="59">
        <f>'2.測定データ貼付け用シート'!AV34</f>
        <v>802</v>
      </c>
      <c r="AJ36" s="52">
        <f>'2.測定データ貼付け用シート'!Y34</f>
        <v>811</v>
      </c>
      <c r="AK36" s="35">
        <f>'2.測定データ貼付け用シート'!AL34</f>
        <v>818</v>
      </c>
      <c r="AL36" s="39">
        <f>'2.測定データ貼付け用シート'!P34</f>
        <v>820</v>
      </c>
      <c r="AM36" s="59">
        <f>'2.測定データ貼付け用シート'!AU34</f>
        <v>814</v>
      </c>
      <c r="AN36" s="52">
        <f>'2.測定データ貼付け用シート'!Z34</f>
        <v>800</v>
      </c>
      <c r="AO36" s="35">
        <f>'2.測定データ貼付け用シート'!AK34</f>
        <v>809</v>
      </c>
      <c r="AP36" s="39">
        <f>'2.測定データ貼付け用シート'!Q34</f>
        <v>791</v>
      </c>
      <c r="AQ36" s="59">
        <f>'2.測定データ貼付け用シート'!AT34</f>
        <v>799</v>
      </c>
      <c r="AR36" s="52">
        <f>'2.測定データ貼付け用シート'!AA34</f>
        <v>799</v>
      </c>
      <c r="AS36" s="35">
        <f>'2.測定データ貼付け用シート'!AJ34</f>
        <v>810</v>
      </c>
      <c r="AT36" s="39">
        <f>'2.測定データ貼付け用シート'!R34</f>
        <v>809</v>
      </c>
      <c r="AU36" s="59">
        <f>'2.測定データ貼付け用シート'!AS34</f>
        <v>805</v>
      </c>
      <c r="AV36" s="52">
        <f>'2.測定データ貼付け用シート'!AB34</f>
        <v>801</v>
      </c>
      <c r="AW36" s="35">
        <f>'2.測定データ貼付け用シート'!AI34</f>
        <v>812</v>
      </c>
      <c r="AX36" s="39">
        <f>'2.測定データ貼付け用シート'!S34</f>
        <v>807</v>
      </c>
      <c r="AY36" s="59">
        <f>'2.測定データ貼付け用シート'!AR34</f>
        <v>815</v>
      </c>
      <c r="AZ36" s="52">
        <f>'2.測定データ貼付け用シート'!AC34</f>
        <v>813</v>
      </c>
      <c r="BA36" s="35">
        <f>'2.測定データ貼付け用シート'!AH34</f>
        <v>814</v>
      </c>
      <c r="BB36" s="39">
        <f>'2.測定データ貼付け用シート'!T34</f>
        <v>836</v>
      </c>
      <c r="BC36" s="59">
        <f>'2.測定データ貼付け用シート'!AQ34</f>
        <v>807</v>
      </c>
      <c r="BD36" s="52">
        <f>'2.測定データ貼付け用シート'!AD34</f>
        <v>822</v>
      </c>
      <c r="BE36" s="35">
        <f>'2.測定データ貼付け用シート'!AG34</f>
        <v>817</v>
      </c>
      <c r="BF36" s="39">
        <f>'2.測定データ貼付け用シート'!U34</f>
        <v>808</v>
      </c>
      <c r="BG36" s="59">
        <f>'2.測定データ貼付け用シート'!AP34</f>
        <v>807</v>
      </c>
      <c r="BH36" s="52">
        <f>'2.測定データ貼付け用シート'!AE34</f>
        <v>821</v>
      </c>
      <c r="BI36" s="35">
        <f>'2.測定データ貼付け用シート'!AF34</f>
        <v>807</v>
      </c>
    </row>
    <row r="37" spans="1:61" x14ac:dyDescent="0.15">
      <c r="A37" s="6">
        <v>60</v>
      </c>
      <c r="B37" s="32">
        <f>'2.測定データ貼付け用シート'!B35</f>
        <v>806</v>
      </c>
      <c r="C37" s="33">
        <f>'2.測定データ貼付け用シート'!K35</f>
        <v>835</v>
      </c>
      <c r="D37" s="34">
        <f>'2.測定データ貼付け用シート'!AZ35</f>
        <v>806</v>
      </c>
      <c r="E37" s="35">
        <f>'2.測定データ貼付け用シート'!BI35</f>
        <v>812</v>
      </c>
      <c r="F37" s="38">
        <f>'2.測定データ貼付け用シート'!F35</f>
        <v>811</v>
      </c>
      <c r="G37" s="33">
        <f>'2.測定データ貼付け用シート'!G35</f>
        <v>818</v>
      </c>
      <c r="H37" s="33">
        <f>'2.測定データ貼付け用シート'!BD35</f>
        <v>816</v>
      </c>
      <c r="I37" s="33">
        <f>'2.測定データ貼付け用シート'!BE35</f>
        <v>812</v>
      </c>
      <c r="J37" s="33">
        <f>'2.測定データ貼付け用シート'!E35</f>
        <v>802</v>
      </c>
      <c r="K37" s="33">
        <f>'2.測定データ貼付け用シート'!H35</f>
        <v>805</v>
      </c>
      <c r="L37" s="33">
        <f>'2.測定データ貼付け用シート'!BC35</f>
        <v>813</v>
      </c>
      <c r="M37" s="33">
        <f>'2.測定データ貼付け用シート'!BF35</f>
        <v>809</v>
      </c>
      <c r="N37" s="33">
        <f>'2.測定データ貼付け用シート'!D35</f>
        <v>807</v>
      </c>
      <c r="O37" s="33">
        <f>'2.測定データ貼付け用シート'!I35</f>
        <v>824</v>
      </c>
      <c r="P37" s="33">
        <f>'2.測定データ貼付け用シート'!BB35</f>
        <v>806</v>
      </c>
      <c r="Q37" s="33">
        <f>'2.測定データ貼付け用シート'!BG35</f>
        <v>818</v>
      </c>
      <c r="R37" s="33">
        <f>'2.測定データ貼付け用シート'!C35</f>
        <v>864</v>
      </c>
      <c r="S37" s="33">
        <f>'2.測定データ貼付け用シート'!J35</f>
        <v>835</v>
      </c>
      <c r="T37" s="33">
        <f>'2.測定データ貼付け用シート'!BA35</f>
        <v>856</v>
      </c>
      <c r="U37" s="242">
        <f>'2.測定データ貼付け用シート'!BH35</f>
        <v>862</v>
      </c>
      <c r="V37" s="39">
        <f>'2.測定データ貼付け用シート'!L35</f>
        <v>805</v>
      </c>
      <c r="W37" s="59">
        <f>'2.測定データ貼付け用シート'!AY35</f>
        <v>812</v>
      </c>
      <c r="X37" s="52">
        <f>'2.測定データ貼付け用シート'!V35</f>
        <v>809</v>
      </c>
      <c r="Y37" s="35">
        <f>'2.測定データ貼付け用シート'!AO35</f>
        <v>824</v>
      </c>
      <c r="Z37" s="39">
        <f>'2.測定データ貼付け用シート'!M35</f>
        <v>2131</v>
      </c>
      <c r="AA37" s="59">
        <f>'2.測定データ貼付け用シート'!AX35</f>
        <v>1892</v>
      </c>
      <c r="AB37" s="52">
        <f>'2.測定データ貼付け用シート'!W35</f>
        <v>828</v>
      </c>
      <c r="AC37" s="35">
        <f>'2.測定データ貼付け用シート'!AN35</f>
        <v>832</v>
      </c>
      <c r="AD37" s="39">
        <f>'2.測定データ貼付け用シート'!N35</f>
        <v>847</v>
      </c>
      <c r="AE37" s="59">
        <f>'2.測定データ貼付け用シート'!AW35</f>
        <v>826</v>
      </c>
      <c r="AF37" s="52">
        <f>'2.測定データ貼付け用シート'!X35</f>
        <v>806</v>
      </c>
      <c r="AG37" s="35">
        <f>'2.測定データ貼付け用シート'!AM35</f>
        <v>813</v>
      </c>
      <c r="AH37" s="39">
        <f>'2.測定データ貼付け用シート'!O35</f>
        <v>802</v>
      </c>
      <c r="AI37" s="59">
        <f>'2.測定データ貼付け用シート'!AV35</f>
        <v>806</v>
      </c>
      <c r="AJ37" s="52">
        <f>'2.測定データ貼付け用シート'!Y35</f>
        <v>815</v>
      </c>
      <c r="AK37" s="35">
        <f>'2.測定データ貼付け用シート'!AL35</f>
        <v>815</v>
      </c>
      <c r="AL37" s="39">
        <f>'2.測定データ貼付け用シート'!P35</f>
        <v>821</v>
      </c>
      <c r="AM37" s="59">
        <f>'2.測定データ貼付け用シート'!AU35</f>
        <v>803</v>
      </c>
      <c r="AN37" s="52">
        <f>'2.測定データ貼付け用シート'!Z35</f>
        <v>799</v>
      </c>
      <c r="AO37" s="35">
        <f>'2.測定データ貼付け用シート'!AK35</f>
        <v>811</v>
      </c>
      <c r="AP37" s="39">
        <f>'2.測定データ貼付け用シート'!Q35</f>
        <v>794</v>
      </c>
      <c r="AQ37" s="59">
        <f>'2.測定データ貼付け用シート'!AT35</f>
        <v>793</v>
      </c>
      <c r="AR37" s="52">
        <f>'2.測定データ貼付け用シート'!AA35</f>
        <v>798</v>
      </c>
      <c r="AS37" s="35">
        <f>'2.測定データ貼付け用シート'!AJ35</f>
        <v>809</v>
      </c>
      <c r="AT37" s="39">
        <f>'2.測定データ貼付け用シート'!R35</f>
        <v>806</v>
      </c>
      <c r="AU37" s="59">
        <f>'2.測定データ貼付け用シート'!AS35</f>
        <v>803</v>
      </c>
      <c r="AV37" s="52">
        <f>'2.測定データ貼付け用シート'!AB35</f>
        <v>799</v>
      </c>
      <c r="AW37" s="35">
        <f>'2.測定データ貼付け用シート'!AI35</f>
        <v>815</v>
      </c>
      <c r="AX37" s="39">
        <f>'2.測定データ貼付け用シート'!S35</f>
        <v>808</v>
      </c>
      <c r="AY37" s="59">
        <f>'2.測定データ貼付け用シート'!AR35</f>
        <v>813</v>
      </c>
      <c r="AZ37" s="52">
        <f>'2.測定データ貼付け用シート'!AC35</f>
        <v>814</v>
      </c>
      <c r="BA37" s="35">
        <f>'2.測定データ貼付け用シート'!AH35</f>
        <v>817</v>
      </c>
      <c r="BB37" s="39">
        <f>'2.測定データ貼付け用シート'!T35</f>
        <v>826</v>
      </c>
      <c r="BC37" s="59">
        <f>'2.測定データ貼付け用シート'!AQ35</f>
        <v>803</v>
      </c>
      <c r="BD37" s="52">
        <f>'2.測定データ貼付け用シート'!AD35</f>
        <v>819</v>
      </c>
      <c r="BE37" s="35">
        <f>'2.測定データ貼付け用シート'!AG35</f>
        <v>818</v>
      </c>
      <c r="BF37" s="39">
        <f>'2.測定データ貼付け用シート'!U35</f>
        <v>810</v>
      </c>
      <c r="BG37" s="59">
        <f>'2.測定データ貼付け用シート'!AP35</f>
        <v>805</v>
      </c>
      <c r="BH37" s="52">
        <f>'2.測定データ貼付け用シート'!AE35</f>
        <v>822</v>
      </c>
      <c r="BI37" s="35">
        <f>'2.測定データ貼付け用シート'!AF35</f>
        <v>805</v>
      </c>
    </row>
    <row r="38" spans="1:61" x14ac:dyDescent="0.15">
      <c r="A38" s="6">
        <v>62</v>
      </c>
      <c r="B38" s="32">
        <f>'2.測定データ貼付け用シート'!B36</f>
        <v>804</v>
      </c>
      <c r="C38" s="33">
        <f>'2.測定データ貼付け用シート'!K36</f>
        <v>839</v>
      </c>
      <c r="D38" s="34">
        <f>'2.測定データ貼付け用シート'!AZ36</f>
        <v>805</v>
      </c>
      <c r="E38" s="35">
        <f>'2.測定データ貼付け用シート'!BI36</f>
        <v>813</v>
      </c>
      <c r="F38" s="38">
        <f>'2.測定データ貼付け用シート'!F36</f>
        <v>809</v>
      </c>
      <c r="G38" s="33">
        <f>'2.測定データ貼付け用シート'!G36</f>
        <v>819</v>
      </c>
      <c r="H38" s="33">
        <f>'2.測定データ貼付け用シート'!BD36</f>
        <v>813</v>
      </c>
      <c r="I38" s="33">
        <f>'2.測定データ貼付け用シート'!BE36</f>
        <v>804</v>
      </c>
      <c r="J38" s="33">
        <f>'2.測定データ貼付け用シート'!E36</f>
        <v>802</v>
      </c>
      <c r="K38" s="33">
        <f>'2.測定データ貼付け用シート'!H36</f>
        <v>807</v>
      </c>
      <c r="L38" s="33">
        <f>'2.測定データ貼付け用シート'!BC36</f>
        <v>813</v>
      </c>
      <c r="M38" s="33">
        <f>'2.測定データ貼付け用シート'!BF36</f>
        <v>809</v>
      </c>
      <c r="N38" s="33">
        <f>'2.測定データ貼付け用シート'!D36</f>
        <v>805</v>
      </c>
      <c r="O38" s="33">
        <f>'2.測定データ貼付け用シート'!I36</f>
        <v>823</v>
      </c>
      <c r="P38" s="33">
        <f>'2.測定データ貼付け用シート'!BB36</f>
        <v>803</v>
      </c>
      <c r="Q38" s="33">
        <f>'2.測定データ貼付け用シート'!BG36</f>
        <v>825</v>
      </c>
      <c r="R38" s="33">
        <f>'2.測定データ貼付け用シート'!C36</f>
        <v>832</v>
      </c>
      <c r="S38" s="33">
        <f>'2.測定データ貼付け用シート'!J36</f>
        <v>826</v>
      </c>
      <c r="T38" s="33">
        <f>'2.測定データ貼付け用シート'!BA36</f>
        <v>821</v>
      </c>
      <c r="U38" s="242">
        <f>'2.測定データ貼付け用シート'!BH36</f>
        <v>842</v>
      </c>
      <c r="V38" s="39">
        <f>'2.測定データ貼付け用シート'!L36</f>
        <v>803</v>
      </c>
      <c r="W38" s="59">
        <f>'2.測定データ貼付け用シート'!AY36</f>
        <v>811</v>
      </c>
      <c r="X38" s="52">
        <f>'2.測定データ貼付け用シート'!V36</f>
        <v>812</v>
      </c>
      <c r="Y38" s="35">
        <f>'2.測定データ貼付け用シート'!AO36</f>
        <v>823</v>
      </c>
      <c r="Z38" s="39">
        <f>'2.測定データ貼付け用シート'!M36</f>
        <v>1890</v>
      </c>
      <c r="AA38" s="59">
        <f>'2.測定データ貼付け用シート'!AX36</f>
        <v>1686</v>
      </c>
      <c r="AB38" s="52">
        <f>'2.測定データ貼付け用シート'!W36</f>
        <v>819</v>
      </c>
      <c r="AC38" s="35">
        <f>'2.測定データ貼付け用シート'!AN36</f>
        <v>832</v>
      </c>
      <c r="AD38" s="39">
        <f>'2.測定データ貼付け用シート'!N36</f>
        <v>838</v>
      </c>
      <c r="AE38" s="59">
        <f>'2.測定データ貼付け用シート'!AW36</f>
        <v>820</v>
      </c>
      <c r="AF38" s="52">
        <f>'2.測定データ貼付け用シート'!X36</f>
        <v>813</v>
      </c>
      <c r="AG38" s="35">
        <f>'2.測定データ貼付け用シート'!AM36</f>
        <v>817</v>
      </c>
      <c r="AH38" s="39">
        <f>'2.測定データ貼付け用シート'!O36</f>
        <v>803</v>
      </c>
      <c r="AI38" s="59">
        <f>'2.測定データ貼付け用シート'!AV36</f>
        <v>803</v>
      </c>
      <c r="AJ38" s="52">
        <f>'2.測定データ貼付け用シート'!Y36</f>
        <v>813</v>
      </c>
      <c r="AK38" s="35">
        <f>'2.測定データ貼付け用シート'!AL36</f>
        <v>809</v>
      </c>
      <c r="AL38" s="39">
        <f>'2.測定データ貼付け用シート'!P36</f>
        <v>813</v>
      </c>
      <c r="AM38" s="59">
        <f>'2.測定データ貼付け用シート'!AU36</f>
        <v>807</v>
      </c>
      <c r="AN38" s="52">
        <f>'2.測定データ貼付け用シート'!Z36</f>
        <v>798</v>
      </c>
      <c r="AO38" s="35">
        <f>'2.測定データ貼付け用シート'!AK36</f>
        <v>808</v>
      </c>
      <c r="AP38" s="39">
        <f>'2.測定データ貼付け用シート'!Q36</f>
        <v>798</v>
      </c>
      <c r="AQ38" s="59">
        <f>'2.測定データ貼付け用シート'!AT36</f>
        <v>799</v>
      </c>
      <c r="AR38" s="52">
        <f>'2.測定データ貼付け用シート'!AA36</f>
        <v>795</v>
      </c>
      <c r="AS38" s="35">
        <f>'2.測定データ貼付け用シート'!AJ36</f>
        <v>814</v>
      </c>
      <c r="AT38" s="39">
        <f>'2.測定データ貼付け用シート'!R36</f>
        <v>807</v>
      </c>
      <c r="AU38" s="59">
        <f>'2.測定データ貼付け用シート'!AS36</f>
        <v>803</v>
      </c>
      <c r="AV38" s="52">
        <f>'2.測定データ貼付け用シート'!AB36</f>
        <v>801</v>
      </c>
      <c r="AW38" s="35">
        <f>'2.測定データ貼付け用シート'!AI36</f>
        <v>809</v>
      </c>
      <c r="AX38" s="39">
        <f>'2.測定データ貼付け用シート'!S36</f>
        <v>805</v>
      </c>
      <c r="AY38" s="59">
        <f>'2.測定データ貼付け用シート'!AR36</f>
        <v>816</v>
      </c>
      <c r="AZ38" s="52">
        <f>'2.測定データ貼付け用シート'!AC36</f>
        <v>810</v>
      </c>
      <c r="BA38" s="35">
        <f>'2.測定データ貼付け用シート'!AH36</f>
        <v>813</v>
      </c>
      <c r="BB38" s="39">
        <f>'2.測定データ貼付け用シート'!T36</f>
        <v>827</v>
      </c>
      <c r="BC38" s="59">
        <f>'2.測定データ貼付け用シート'!AQ36</f>
        <v>803</v>
      </c>
      <c r="BD38" s="52">
        <f>'2.測定データ貼付け用シート'!AD36</f>
        <v>817</v>
      </c>
      <c r="BE38" s="35">
        <f>'2.測定データ貼付け用シート'!AG36</f>
        <v>811</v>
      </c>
      <c r="BF38" s="39">
        <f>'2.測定データ貼付け用シート'!U36</f>
        <v>810</v>
      </c>
      <c r="BG38" s="59">
        <f>'2.測定データ貼付け用シート'!AP36</f>
        <v>797</v>
      </c>
      <c r="BH38" s="52">
        <f>'2.測定データ貼付け用シート'!AE36</f>
        <v>814</v>
      </c>
      <c r="BI38" s="35">
        <f>'2.測定データ貼付け用シート'!AF36</f>
        <v>806</v>
      </c>
    </row>
    <row r="39" spans="1:61" x14ac:dyDescent="0.15">
      <c r="A39" s="6">
        <v>64</v>
      </c>
      <c r="B39" s="32">
        <f>'2.測定データ貼付け用シート'!B37</f>
        <v>804</v>
      </c>
      <c r="C39" s="33">
        <f>'2.測定データ貼付け用シート'!K37</f>
        <v>835</v>
      </c>
      <c r="D39" s="34">
        <f>'2.測定データ貼付け用シート'!AZ37</f>
        <v>801</v>
      </c>
      <c r="E39" s="35">
        <f>'2.測定データ貼付け用シート'!BI37</f>
        <v>810</v>
      </c>
      <c r="F39" s="38">
        <f>'2.測定データ貼付け用シート'!F37</f>
        <v>808</v>
      </c>
      <c r="G39" s="33">
        <f>'2.測定データ貼付け用シート'!G37</f>
        <v>816</v>
      </c>
      <c r="H39" s="33">
        <f>'2.測定データ貼付け用シート'!BD37</f>
        <v>814</v>
      </c>
      <c r="I39" s="33">
        <f>'2.測定データ貼付け用シート'!BE37</f>
        <v>809</v>
      </c>
      <c r="J39" s="33">
        <f>'2.測定データ貼付け用シート'!E37</f>
        <v>799</v>
      </c>
      <c r="K39" s="33">
        <f>'2.測定データ貼付け用シート'!H37</f>
        <v>805</v>
      </c>
      <c r="L39" s="33">
        <f>'2.測定データ貼付け用シート'!BC37</f>
        <v>814</v>
      </c>
      <c r="M39" s="33">
        <f>'2.測定データ貼付け用シート'!BF37</f>
        <v>808</v>
      </c>
      <c r="N39" s="33">
        <f>'2.測定データ貼付け用シート'!D37</f>
        <v>806</v>
      </c>
      <c r="O39" s="33">
        <f>'2.測定データ貼付け用シート'!I37</f>
        <v>817</v>
      </c>
      <c r="P39" s="33">
        <f>'2.測定データ貼付け用シート'!BB37</f>
        <v>805</v>
      </c>
      <c r="Q39" s="33">
        <f>'2.測定データ貼付け用シート'!BG37</f>
        <v>817</v>
      </c>
      <c r="R39" s="33">
        <f>'2.測定データ貼付け用シート'!C37</f>
        <v>821</v>
      </c>
      <c r="S39" s="33">
        <f>'2.測定データ貼付け用シート'!J37</f>
        <v>823</v>
      </c>
      <c r="T39" s="33">
        <f>'2.測定データ貼付け用シート'!BA37</f>
        <v>817</v>
      </c>
      <c r="U39" s="242">
        <f>'2.測定データ貼付け用シート'!BH37</f>
        <v>834</v>
      </c>
      <c r="V39" s="39">
        <f>'2.測定データ貼付け用シート'!L37</f>
        <v>805</v>
      </c>
      <c r="W39" s="59">
        <f>'2.測定データ貼付け用シート'!AY37</f>
        <v>811</v>
      </c>
      <c r="X39" s="52">
        <f>'2.測定データ貼付け用シート'!V37</f>
        <v>811</v>
      </c>
      <c r="Y39" s="35">
        <f>'2.測定データ貼付け用シート'!AO37</f>
        <v>821</v>
      </c>
      <c r="Z39" s="39">
        <f>'2.測定データ貼付け用シート'!M37</f>
        <v>1688</v>
      </c>
      <c r="AA39" s="59">
        <f>'2.測定データ貼付け用シート'!AX37</f>
        <v>1512</v>
      </c>
      <c r="AB39" s="52">
        <f>'2.測定データ貼付け用シート'!W37</f>
        <v>820</v>
      </c>
      <c r="AC39" s="35">
        <f>'2.測定データ貼付け用シート'!AN37</f>
        <v>826</v>
      </c>
      <c r="AD39" s="39">
        <f>'2.測定データ貼付け用シート'!N37</f>
        <v>827</v>
      </c>
      <c r="AE39" s="59">
        <f>'2.測定データ貼付け用シート'!AW37</f>
        <v>809</v>
      </c>
      <c r="AF39" s="52">
        <f>'2.測定データ貼付け用シート'!X37</f>
        <v>809</v>
      </c>
      <c r="AG39" s="35">
        <f>'2.測定データ貼付け用シート'!AM37</f>
        <v>819</v>
      </c>
      <c r="AH39" s="39">
        <f>'2.測定データ貼付け用シート'!O37</f>
        <v>804</v>
      </c>
      <c r="AI39" s="59">
        <f>'2.測定データ貼付け用シート'!AV37</f>
        <v>802</v>
      </c>
      <c r="AJ39" s="52">
        <f>'2.測定データ貼付け用シート'!Y37</f>
        <v>814</v>
      </c>
      <c r="AK39" s="35">
        <f>'2.測定データ貼付け用シート'!AL37</f>
        <v>814</v>
      </c>
      <c r="AL39" s="39">
        <f>'2.測定データ貼付け用シート'!P37</f>
        <v>815</v>
      </c>
      <c r="AM39" s="59">
        <f>'2.測定データ貼付け用シート'!AU37</f>
        <v>809</v>
      </c>
      <c r="AN39" s="52">
        <f>'2.測定データ貼付け用シート'!Z37</f>
        <v>801</v>
      </c>
      <c r="AO39" s="35">
        <f>'2.測定データ貼付け用シート'!AK37</f>
        <v>809</v>
      </c>
      <c r="AP39" s="39">
        <f>'2.測定データ貼付け用シート'!Q37</f>
        <v>795</v>
      </c>
      <c r="AQ39" s="59">
        <f>'2.測定データ貼付け用シート'!AT37</f>
        <v>798</v>
      </c>
      <c r="AR39" s="52">
        <f>'2.測定データ貼付け用シート'!AA37</f>
        <v>801</v>
      </c>
      <c r="AS39" s="35">
        <f>'2.測定データ貼付け用シート'!AJ37</f>
        <v>812</v>
      </c>
      <c r="AT39" s="39">
        <f>'2.測定データ貼付け用シート'!R37</f>
        <v>808</v>
      </c>
      <c r="AU39" s="59">
        <f>'2.測定データ貼付け用シート'!AS37</f>
        <v>799</v>
      </c>
      <c r="AV39" s="52">
        <f>'2.測定データ貼付け用シート'!AB37</f>
        <v>802</v>
      </c>
      <c r="AW39" s="35">
        <f>'2.測定データ貼付け用シート'!AI37</f>
        <v>813</v>
      </c>
      <c r="AX39" s="39">
        <f>'2.測定データ貼付け用シート'!S37</f>
        <v>803</v>
      </c>
      <c r="AY39" s="59">
        <f>'2.測定データ貼付け用シート'!AR37</f>
        <v>811</v>
      </c>
      <c r="AZ39" s="52">
        <f>'2.測定データ貼付け用シート'!AC37</f>
        <v>811</v>
      </c>
      <c r="BA39" s="35">
        <f>'2.測定データ貼付け用シート'!AH37</f>
        <v>810</v>
      </c>
      <c r="BB39" s="39">
        <f>'2.測定データ貼付け用シート'!T37</f>
        <v>828</v>
      </c>
      <c r="BC39" s="59">
        <f>'2.測定データ貼付け用シート'!AQ37</f>
        <v>800</v>
      </c>
      <c r="BD39" s="52">
        <f>'2.測定データ貼付け用シート'!AD37</f>
        <v>818</v>
      </c>
      <c r="BE39" s="35">
        <f>'2.測定データ貼付け用シート'!AG37</f>
        <v>811</v>
      </c>
      <c r="BF39" s="39">
        <f>'2.測定データ貼付け用シート'!U37</f>
        <v>803</v>
      </c>
      <c r="BG39" s="59">
        <f>'2.測定データ貼付け用シート'!AP37</f>
        <v>799</v>
      </c>
      <c r="BH39" s="52">
        <f>'2.測定データ貼付け用シート'!AE37</f>
        <v>816</v>
      </c>
      <c r="BI39" s="35">
        <f>'2.測定データ貼付け用シート'!AF37</f>
        <v>813</v>
      </c>
    </row>
    <row r="40" spans="1:61" x14ac:dyDescent="0.15">
      <c r="A40" s="6">
        <v>66</v>
      </c>
      <c r="B40" s="32">
        <f>'2.測定データ貼付け用シート'!B38</f>
        <v>807</v>
      </c>
      <c r="C40" s="33">
        <f>'2.測定データ貼付け用シート'!K38</f>
        <v>839</v>
      </c>
      <c r="D40" s="34">
        <f>'2.測定データ貼付け用シート'!AZ38</f>
        <v>803</v>
      </c>
      <c r="E40" s="35">
        <f>'2.測定データ貼付け用シート'!BI38</f>
        <v>811</v>
      </c>
      <c r="F40" s="38">
        <f>'2.測定データ貼付け用シート'!F38</f>
        <v>808</v>
      </c>
      <c r="G40" s="33">
        <f>'2.測定データ貼付け用シート'!G38</f>
        <v>809</v>
      </c>
      <c r="H40" s="33">
        <f>'2.測定データ貼付け用シート'!BD38</f>
        <v>811</v>
      </c>
      <c r="I40" s="33">
        <f>'2.測定データ貼付け用シート'!BE38</f>
        <v>804</v>
      </c>
      <c r="J40" s="33">
        <f>'2.測定データ貼付け用シート'!E38</f>
        <v>801</v>
      </c>
      <c r="K40" s="33">
        <f>'2.測定データ貼付け用シート'!H38</f>
        <v>806</v>
      </c>
      <c r="L40" s="33">
        <f>'2.測定データ貼付け用シート'!BC38</f>
        <v>812</v>
      </c>
      <c r="M40" s="33">
        <f>'2.測定データ貼付け用シート'!BF38</f>
        <v>805</v>
      </c>
      <c r="N40" s="33">
        <f>'2.測定データ貼付け用シート'!D38</f>
        <v>804</v>
      </c>
      <c r="O40" s="33">
        <f>'2.測定データ貼付け用シート'!I38</f>
        <v>822</v>
      </c>
      <c r="P40" s="33">
        <f>'2.測定データ貼付け用シート'!BB38</f>
        <v>799</v>
      </c>
      <c r="Q40" s="33">
        <f>'2.測定データ貼付け用シート'!BG38</f>
        <v>823</v>
      </c>
      <c r="R40" s="33">
        <f>'2.測定データ貼付け用シート'!C38</f>
        <v>818</v>
      </c>
      <c r="S40" s="33">
        <f>'2.測定データ貼付け用シート'!J38</f>
        <v>819</v>
      </c>
      <c r="T40" s="33">
        <f>'2.測定データ貼付け用シート'!BA38</f>
        <v>813</v>
      </c>
      <c r="U40" s="242">
        <f>'2.測定データ貼付け用シート'!BH38</f>
        <v>833</v>
      </c>
      <c r="V40" s="39">
        <f>'2.測定データ貼付け用シート'!L38</f>
        <v>801</v>
      </c>
      <c r="W40" s="59">
        <f>'2.測定データ貼付け用シート'!AY38</f>
        <v>809</v>
      </c>
      <c r="X40" s="52">
        <f>'2.測定データ貼付け用シート'!V38</f>
        <v>808</v>
      </c>
      <c r="Y40" s="35">
        <f>'2.測定データ貼付け用シート'!AO38</f>
        <v>821</v>
      </c>
      <c r="Z40" s="39">
        <f>'2.測定データ貼付け用シート'!M38</f>
        <v>1522</v>
      </c>
      <c r="AA40" s="59">
        <f>'2.測定データ貼付け用シート'!AX38</f>
        <v>1377</v>
      </c>
      <c r="AB40" s="52">
        <f>'2.測定データ貼付け用シート'!W38</f>
        <v>820</v>
      </c>
      <c r="AC40" s="35">
        <f>'2.測定データ貼付け用シート'!AN38</f>
        <v>820</v>
      </c>
      <c r="AD40" s="39">
        <f>'2.測定データ貼付け用シート'!N38</f>
        <v>820</v>
      </c>
      <c r="AE40" s="59">
        <f>'2.測定データ貼付け用シート'!AW38</f>
        <v>810</v>
      </c>
      <c r="AF40" s="52">
        <f>'2.測定データ貼付け用シート'!X38</f>
        <v>805</v>
      </c>
      <c r="AG40" s="35">
        <f>'2.測定データ貼付け用シート'!AM38</f>
        <v>818</v>
      </c>
      <c r="AH40" s="39">
        <f>'2.測定データ貼付け用シート'!O38</f>
        <v>800</v>
      </c>
      <c r="AI40" s="59">
        <f>'2.測定データ貼付け用シート'!AV38</f>
        <v>800</v>
      </c>
      <c r="AJ40" s="52">
        <f>'2.測定データ貼付け用シート'!Y38</f>
        <v>815</v>
      </c>
      <c r="AK40" s="35">
        <f>'2.測定データ貼付け用シート'!AL38</f>
        <v>815</v>
      </c>
      <c r="AL40" s="39">
        <f>'2.測定データ貼付け用シート'!P38</f>
        <v>813</v>
      </c>
      <c r="AM40" s="59">
        <f>'2.測定データ貼付け用シート'!AU38</f>
        <v>805</v>
      </c>
      <c r="AN40" s="52">
        <f>'2.測定データ貼付け用シート'!Z38</f>
        <v>796</v>
      </c>
      <c r="AO40" s="35">
        <f>'2.測定データ貼付け用シート'!AK38</f>
        <v>807</v>
      </c>
      <c r="AP40" s="39">
        <f>'2.測定データ貼付け用シート'!Q38</f>
        <v>793</v>
      </c>
      <c r="AQ40" s="59">
        <f>'2.測定データ貼付け用シート'!AT38</f>
        <v>793</v>
      </c>
      <c r="AR40" s="52">
        <f>'2.測定データ貼付け用シート'!AA38</f>
        <v>798</v>
      </c>
      <c r="AS40" s="35">
        <f>'2.測定データ貼付け用シート'!AJ38</f>
        <v>812</v>
      </c>
      <c r="AT40" s="39">
        <f>'2.測定データ貼付け用シート'!R38</f>
        <v>807</v>
      </c>
      <c r="AU40" s="59">
        <f>'2.測定データ貼付け用シート'!AS38</f>
        <v>801</v>
      </c>
      <c r="AV40" s="52">
        <f>'2.測定データ貼付け用シート'!AB38</f>
        <v>800</v>
      </c>
      <c r="AW40" s="35">
        <f>'2.測定データ貼付け用シート'!AI38</f>
        <v>813</v>
      </c>
      <c r="AX40" s="39">
        <f>'2.測定データ貼付け用シート'!S38</f>
        <v>803</v>
      </c>
      <c r="AY40" s="59">
        <f>'2.測定データ貼付け用シート'!AR38</f>
        <v>807</v>
      </c>
      <c r="AZ40" s="52">
        <f>'2.測定データ貼付け用シート'!AC38</f>
        <v>810</v>
      </c>
      <c r="BA40" s="35">
        <f>'2.測定データ貼付け用シート'!AH38</f>
        <v>811</v>
      </c>
      <c r="BB40" s="39">
        <f>'2.測定データ貼付け用シート'!T38</f>
        <v>826</v>
      </c>
      <c r="BC40" s="59">
        <f>'2.測定データ貼付け用シート'!AQ38</f>
        <v>805</v>
      </c>
      <c r="BD40" s="52">
        <f>'2.測定データ貼付け用シート'!AD38</f>
        <v>821</v>
      </c>
      <c r="BE40" s="35">
        <f>'2.測定データ貼付け用シート'!AG38</f>
        <v>813</v>
      </c>
      <c r="BF40" s="39">
        <f>'2.測定データ貼付け用シート'!U38</f>
        <v>810</v>
      </c>
      <c r="BG40" s="59">
        <f>'2.測定データ貼付け用シート'!AP38</f>
        <v>802</v>
      </c>
      <c r="BH40" s="52">
        <f>'2.測定データ貼付け用シート'!AE38</f>
        <v>811</v>
      </c>
      <c r="BI40" s="35">
        <f>'2.測定データ貼付け用シート'!AF38</f>
        <v>806</v>
      </c>
    </row>
    <row r="41" spans="1:61" x14ac:dyDescent="0.15">
      <c r="A41" s="6">
        <v>68</v>
      </c>
      <c r="B41" s="32">
        <f>'2.測定データ貼付け用シート'!B39</f>
        <v>806</v>
      </c>
      <c r="C41" s="33">
        <f>'2.測定データ貼付け用シート'!K39</f>
        <v>837</v>
      </c>
      <c r="D41" s="34">
        <f>'2.測定データ貼付け用シート'!AZ39</f>
        <v>797</v>
      </c>
      <c r="E41" s="35">
        <f>'2.測定データ貼付け用シート'!BI39</f>
        <v>808</v>
      </c>
      <c r="F41" s="38">
        <f>'2.測定データ貼付け用シート'!F39</f>
        <v>806</v>
      </c>
      <c r="G41" s="33">
        <f>'2.測定データ貼付け用シート'!G39</f>
        <v>814</v>
      </c>
      <c r="H41" s="33">
        <f>'2.測定データ貼付け用シート'!BD39</f>
        <v>812</v>
      </c>
      <c r="I41" s="33">
        <f>'2.測定データ貼付け用シート'!BE39</f>
        <v>805</v>
      </c>
      <c r="J41" s="33">
        <f>'2.測定データ貼付け用シート'!E39</f>
        <v>800</v>
      </c>
      <c r="K41" s="33">
        <f>'2.測定データ貼付け用シート'!H39</f>
        <v>806</v>
      </c>
      <c r="L41" s="33">
        <f>'2.測定データ貼付け用シート'!BC39</f>
        <v>810</v>
      </c>
      <c r="M41" s="33">
        <f>'2.測定データ貼付け用シート'!BF39</f>
        <v>805</v>
      </c>
      <c r="N41" s="33">
        <f>'2.測定データ貼付け用シート'!D39</f>
        <v>801</v>
      </c>
      <c r="O41" s="33">
        <f>'2.測定データ貼付け用シート'!I39</f>
        <v>820</v>
      </c>
      <c r="P41" s="33">
        <f>'2.測定データ貼付け用シート'!BB39</f>
        <v>801</v>
      </c>
      <c r="Q41" s="33">
        <f>'2.測定データ貼付け用シート'!BG39</f>
        <v>821</v>
      </c>
      <c r="R41" s="33">
        <f>'2.測定データ貼付け用シート'!C39</f>
        <v>810</v>
      </c>
      <c r="S41" s="33">
        <f>'2.測定データ貼付け用シート'!J39</f>
        <v>822</v>
      </c>
      <c r="T41" s="33">
        <f>'2.測定データ貼付け用シート'!BA39</f>
        <v>811</v>
      </c>
      <c r="U41" s="242">
        <f>'2.測定データ貼付け用シート'!BH39</f>
        <v>827</v>
      </c>
      <c r="V41" s="39">
        <f>'2.測定データ貼付け用シート'!L39</f>
        <v>797</v>
      </c>
      <c r="W41" s="59">
        <f>'2.測定データ貼付け用シート'!AY39</f>
        <v>810</v>
      </c>
      <c r="X41" s="52">
        <f>'2.測定データ貼付け用シート'!V39</f>
        <v>809</v>
      </c>
      <c r="Y41" s="35">
        <f>'2.測定データ貼付け用シート'!AO39</f>
        <v>817</v>
      </c>
      <c r="Z41" s="39">
        <f>'2.測定データ貼付け用シート'!M39</f>
        <v>1385</v>
      </c>
      <c r="AA41" s="59">
        <f>'2.測定データ貼付け用シート'!AX39</f>
        <v>1268</v>
      </c>
      <c r="AB41" s="52">
        <f>'2.測定データ貼付け用シート'!W39</f>
        <v>818</v>
      </c>
      <c r="AC41" s="35">
        <f>'2.測定データ貼付け用シート'!AN39</f>
        <v>822</v>
      </c>
      <c r="AD41" s="39">
        <f>'2.測定データ貼付け用シート'!N39</f>
        <v>822</v>
      </c>
      <c r="AE41" s="59">
        <f>'2.測定データ貼付け用シート'!AW39</f>
        <v>810</v>
      </c>
      <c r="AF41" s="52">
        <f>'2.測定データ貼付け用シート'!X39</f>
        <v>805</v>
      </c>
      <c r="AG41" s="35">
        <f>'2.測定データ貼付け用シート'!AM39</f>
        <v>813</v>
      </c>
      <c r="AH41" s="39">
        <f>'2.測定データ貼付け用シート'!O39</f>
        <v>807</v>
      </c>
      <c r="AI41" s="59">
        <f>'2.測定データ貼付け用シート'!AV39</f>
        <v>800</v>
      </c>
      <c r="AJ41" s="52">
        <f>'2.測定データ貼付け用シート'!Y39</f>
        <v>810</v>
      </c>
      <c r="AK41" s="35">
        <f>'2.測定データ貼付け用シート'!AL39</f>
        <v>810</v>
      </c>
      <c r="AL41" s="39">
        <f>'2.測定データ貼付け用シート'!P39</f>
        <v>817</v>
      </c>
      <c r="AM41" s="59">
        <f>'2.測定データ貼付け用シート'!AU39</f>
        <v>806</v>
      </c>
      <c r="AN41" s="52">
        <f>'2.測定データ貼付け用シート'!Z39</f>
        <v>793</v>
      </c>
      <c r="AO41" s="35">
        <f>'2.測定データ貼付け用シート'!AK39</f>
        <v>812</v>
      </c>
      <c r="AP41" s="39">
        <f>'2.測定データ貼付け用シート'!Q39</f>
        <v>792</v>
      </c>
      <c r="AQ41" s="59">
        <f>'2.測定データ貼付け用シート'!AT39</f>
        <v>794</v>
      </c>
      <c r="AR41" s="52">
        <f>'2.測定データ貼付け用シート'!AA39</f>
        <v>793</v>
      </c>
      <c r="AS41" s="35">
        <f>'2.測定データ貼付け用シート'!AJ39</f>
        <v>809</v>
      </c>
      <c r="AT41" s="39">
        <f>'2.測定データ貼付け用シート'!R39</f>
        <v>803</v>
      </c>
      <c r="AU41" s="59">
        <f>'2.測定データ貼付け用シート'!AS39</f>
        <v>803</v>
      </c>
      <c r="AV41" s="52">
        <f>'2.測定データ貼付け用シート'!AB39</f>
        <v>795</v>
      </c>
      <c r="AW41" s="35">
        <f>'2.測定データ貼付け用シート'!AI39</f>
        <v>812</v>
      </c>
      <c r="AX41" s="39">
        <f>'2.測定データ貼付け用シート'!S39</f>
        <v>806</v>
      </c>
      <c r="AY41" s="59">
        <f>'2.測定データ貼付け用シート'!AR39</f>
        <v>812</v>
      </c>
      <c r="AZ41" s="52">
        <f>'2.測定データ貼付け用シート'!AC39</f>
        <v>806</v>
      </c>
      <c r="BA41" s="35">
        <f>'2.測定データ貼付け用シート'!AH39</f>
        <v>811</v>
      </c>
      <c r="BB41" s="39">
        <f>'2.測定データ貼付け用シート'!T39</f>
        <v>827</v>
      </c>
      <c r="BC41" s="59">
        <f>'2.測定データ貼付け用シート'!AQ39</f>
        <v>803</v>
      </c>
      <c r="BD41" s="52">
        <f>'2.測定データ貼付け用シート'!AD39</f>
        <v>817</v>
      </c>
      <c r="BE41" s="35">
        <f>'2.測定データ貼付け用シート'!AG39</f>
        <v>807</v>
      </c>
      <c r="BF41" s="39">
        <f>'2.測定データ貼付け用シート'!U39</f>
        <v>808</v>
      </c>
      <c r="BG41" s="59">
        <f>'2.測定データ貼付け用シート'!AP39</f>
        <v>797</v>
      </c>
      <c r="BH41" s="52">
        <f>'2.測定データ貼付け用シート'!AE39</f>
        <v>819</v>
      </c>
      <c r="BI41" s="35">
        <f>'2.測定データ貼付け用シート'!AF39</f>
        <v>807</v>
      </c>
    </row>
    <row r="42" spans="1:61" x14ac:dyDescent="0.15">
      <c r="A42" s="6">
        <v>70</v>
      </c>
      <c r="B42" s="32">
        <f>'2.測定データ貼付け用シート'!B40</f>
        <v>803</v>
      </c>
      <c r="C42" s="33">
        <f>'2.測定データ貼付け用シート'!K40</f>
        <v>837</v>
      </c>
      <c r="D42" s="34">
        <f>'2.測定データ貼付け用シート'!AZ40</f>
        <v>799</v>
      </c>
      <c r="E42" s="35">
        <f>'2.測定データ貼付け用シート'!BI40</f>
        <v>810</v>
      </c>
      <c r="F42" s="38">
        <f>'2.測定データ貼付け用シート'!F40</f>
        <v>809</v>
      </c>
      <c r="G42" s="33">
        <f>'2.測定データ貼付け用シート'!G40</f>
        <v>815</v>
      </c>
      <c r="H42" s="33">
        <f>'2.測定データ貼付け用シート'!BD40</f>
        <v>810</v>
      </c>
      <c r="I42" s="33">
        <f>'2.測定データ貼付け用シート'!BE40</f>
        <v>804</v>
      </c>
      <c r="J42" s="33">
        <f>'2.測定データ貼付け用シート'!E40</f>
        <v>796</v>
      </c>
      <c r="K42" s="33">
        <f>'2.測定データ貼付け用シート'!H40</f>
        <v>802</v>
      </c>
      <c r="L42" s="33">
        <f>'2.測定データ貼付け用シート'!BC40</f>
        <v>814</v>
      </c>
      <c r="M42" s="33">
        <f>'2.測定データ貼付け用シート'!BF40</f>
        <v>803</v>
      </c>
      <c r="N42" s="33">
        <f>'2.測定データ貼付け用シート'!D40</f>
        <v>806</v>
      </c>
      <c r="O42" s="33">
        <f>'2.測定データ貼付け用シート'!I40</f>
        <v>815</v>
      </c>
      <c r="P42" s="33">
        <f>'2.測定データ貼付け用シート'!BB40</f>
        <v>795</v>
      </c>
      <c r="Q42" s="33">
        <f>'2.測定データ貼付け用シート'!BG40</f>
        <v>826</v>
      </c>
      <c r="R42" s="33">
        <f>'2.測定データ貼付け用シート'!C40</f>
        <v>809</v>
      </c>
      <c r="S42" s="33">
        <f>'2.測定データ貼付け用シート'!J40</f>
        <v>821</v>
      </c>
      <c r="T42" s="33">
        <f>'2.測定データ貼付け用シート'!BA40</f>
        <v>811</v>
      </c>
      <c r="U42" s="242">
        <f>'2.測定データ貼付け用シート'!BH40</f>
        <v>823</v>
      </c>
      <c r="V42" s="39">
        <f>'2.測定データ貼付け用シート'!L40</f>
        <v>797</v>
      </c>
      <c r="W42" s="59">
        <f>'2.測定データ貼付け用シート'!AY40</f>
        <v>806</v>
      </c>
      <c r="X42" s="52">
        <f>'2.測定データ貼付け用シート'!V40</f>
        <v>805</v>
      </c>
      <c r="Y42" s="35">
        <f>'2.測定データ貼付け用シート'!AO40</f>
        <v>816</v>
      </c>
      <c r="Z42" s="39">
        <f>'2.測定データ貼付け用シート'!M40</f>
        <v>1269</v>
      </c>
      <c r="AA42" s="59">
        <f>'2.測定データ貼付け用シート'!AX40</f>
        <v>1167</v>
      </c>
      <c r="AB42" s="52">
        <f>'2.測定データ貼付け用シート'!W40</f>
        <v>811</v>
      </c>
      <c r="AC42" s="35">
        <f>'2.測定データ貼付け用シート'!AN40</f>
        <v>821</v>
      </c>
      <c r="AD42" s="39">
        <f>'2.測定データ貼付け用シート'!N40</f>
        <v>819</v>
      </c>
      <c r="AE42" s="59">
        <f>'2.測定データ貼付け用シート'!AW40</f>
        <v>802</v>
      </c>
      <c r="AF42" s="52">
        <f>'2.測定データ貼付け用シート'!X40</f>
        <v>810</v>
      </c>
      <c r="AG42" s="35">
        <f>'2.測定データ貼付け用シート'!AM40</f>
        <v>813</v>
      </c>
      <c r="AH42" s="39">
        <f>'2.測定データ貼付け用シート'!O40</f>
        <v>801</v>
      </c>
      <c r="AI42" s="59">
        <f>'2.測定データ貼付け用シート'!AV40</f>
        <v>795</v>
      </c>
      <c r="AJ42" s="52">
        <f>'2.測定データ貼付け用シート'!Y40</f>
        <v>808</v>
      </c>
      <c r="AK42" s="35">
        <f>'2.測定データ貼付け用シート'!AL40</f>
        <v>811</v>
      </c>
      <c r="AL42" s="39">
        <f>'2.測定データ貼付け用シート'!P40</f>
        <v>815</v>
      </c>
      <c r="AM42" s="59">
        <f>'2.測定データ貼付け用シート'!AU40</f>
        <v>803</v>
      </c>
      <c r="AN42" s="52">
        <f>'2.測定データ貼付け用シート'!Z40</f>
        <v>801</v>
      </c>
      <c r="AO42" s="35">
        <f>'2.測定データ貼付け用シート'!AK40</f>
        <v>804</v>
      </c>
      <c r="AP42" s="39">
        <f>'2.測定データ貼付け用シート'!Q40</f>
        <v>793</v>
      </c>
      <c r="AQ42" s="59">
        <f>'2.測定データ貼付け用シート'!AT40</f>
        <v>794</v>
      </c>
      <c r="AR42" s="52">
        <f>'2.測定データ貼付け用シート'!AA40</f>
        <v>800</v>
      </c>
      <c r="AS42" s="35">
        <f>'2.測定データ貼付け用シート'!AJ40</f>
        <v>808</v>
      </c>
      <c r="AT42" s="39">
        <f>'2.測定データ貼付け用シート'!R40</f>
        <v>804</v>
      </c>
      <c r="AU42" s="59">
        <f>'2.測定データ貼付け用シート'!AS40</f>
        <v>803</v>
      </c>
      <c r="AV42" s="52">
        <f>'2.測定データ貼付け用シート'!AB40</f>
        <v>800</v>
      </c>
      <c r="AW42" s="35">
        <f>'2.測定データ貼付け用シート'!AI40</f>
        <v>810</v>
      </c>
      <c r="AX42" s="39">
        <f>'2.測定データ貼付け用シート'!S40</f>
        <v>803</v>
      </c>
      <c r="AY42" s="59">
        <f>'2.測定データ貼付け用シート'!AR40</f>
        <v>811</v>
      </c>
      <c r="AZ42" s="52">
        <f>'2.測定データ貼付け用シート'!AC40</f>
        <v>808</v>
      </c>
      <c r="BA42" s="35">
        <f>'2.測定データ貼付け用シート'!AH40</f>
        <v>816</v>
      </c>
      <c r="BB42" s="39">
        <f>'2.測定データ貼付け用シート'!T40</f>
        <v>830</v>
      </c>
      <c r="BC42" s="59">
        <f>'2.測定データ貼付け用シート'!AQ40</f>
        <v>799</v>
      </c>
      <c r="BD42" s="52">
        <f>'2.測定データ貼付け用シート'!AD40</f>
        <v>817</v>
      </c>
      <c r="BE42" s="35">
        <f>'2.測定データ貼付け用シート'!AG40</f>
        <v>810</v>
      </c>
      <c r="BF42" s="39">
        <f>'2.測定データ貼付け用シート'!U40</f>
        <v>804</v>
      </c>
      <c r="BG42" s="59">
        <f>'2.測定データ貼付け用シート'!AP40</f>
        <v>803</v>
      </c>
      <c r="BH42" s="52">
        <f>'2.測定データ貼付け用シート'!AE40</f>
        <v>817</v>
      </c>
      <c r="BI42" s="35">
        <f>'2.測定データ貼付け用シート'!AF40</f>
        <v>805</v>
      </c>
    </row>
    <row r="43" spans="1:61" x14ac:dyDescent="0.15">
      <c r="A43" s="6">
        <v>72</v>
      </c>
      <c r="B43" s="32">
        <f>'2.測定データ貼付け用シート'!B41</f>
        <v>808</v>
      </c>
      <c r="C43" s="33">
        <f>'2.測定データ貼付け用シート'!K41</f>
        <v>826</v>
      </c>
      <c r="D43" s="34">
        <f>'2.測定データ貼付け用シート'!AZ41</f>
        <v>796</v>
      </c>
      <c r="E43" s="35">
        <f>'2.測定データ貼付け用シート'!BI41</f>
        <v>812</v>
      </c>
      <c r="F43" s="38">
        <f>'2.測定データ貼付け用シート'!F41</f>
        <v>810</v>
      </c>
      <c r="G43" s="33">
        <f>'2.測定データ貼付け用シート'!G41</f>
        <v>813</v>
      </c>
      <c r="H43" s="33">
        <f>'2.測定データ貼付け用シート'!BD41</f>
        <v>811</v>
      </c>
      <c r="I43" s="33">
        <f>'2.測定データ貼付け用シート'!BE41</f>
        <v>802</v>
      </c>
      <c r="J43" s="33">
        <f>'2.測定データ貼付け用シート'!E41</f>
        <v>795</v>
      </c>
      <c r="K43" s="33">
        <f>'2.測定データ貼付け用シート'!H41</f>
        <v>804</v>
      </c>
      <c r="L43" s="33">
        <f>'2.測定データ貼付け用シート'!BC41</f>
        <v>813</v>
      </c>
      <c r="M43" s="33">
        <f>'2.測定データ貼付け用シート'!BF41</f>
        <v>802</v>
      </c>
      <c r="N43" s="33">
        <f>'2.測定データ貼付け用シート'!D41</f>
        <v>800</v>
      </c>
      <c r="O43" s="33">
        <f>'2.測定データ貼付け用シート'!I41</f>
        <v>818</v>
      </c>
      <c r="P43" s="33">
        <f>'2.測定データ貼付け用シート'!BB41</f>
        <v>800</v>
      </c>
      <c r="Q43" s="33">
        <f>'2.測定データ貼付け用シート'!BG41</f>
        <v>815</v>
      </c>
      <c r="R43" s="33">
        <f>'2.測定データ貼付け用シート'!C41</f>
        <v>808</v>
      </c>
      <c r="S43" s="33">
        <f>'2.測定データ貼付け用シート'!J41</f>
        <v>818</v>
      </c>
      <c r="T43" s="33">
        <f>'2.測定データ貼付け用シート'!BA41</f>
        <v>809</v>
      </c>
      <c r="U43" s="242">
        <f>'2.測定データ貼付け用シート'!BH41</f>
        <v>830</v>
      </c>
      <c r="V43" s="39">
        <f>'2.測定データ貼付け用シート'!L41</f>
        <v>799</v>
      </c>
      <c r="W43" s="59">
        <f>'2.測定データ貼付け用シート'!AY41</f>
        <v>813</v>
      </c>
      <c r="X43" s="52">
        <f>'2.測定データ貼付け用シート'!V41</f>
        <v>807</v>
      </c>
      <c r="Y43" s="35">
        <f>'2.測定データ貼付け用シート'!AO41</f>
        <v>821</v>
      </c>
      <c r="Z43" s="39">
        <f>'2.測定データ貼付け用シート'!M41</f>
        <v>1181</v>
      </c>
      <c r="AA43" s="59">
        <f>'2.測定データ貼付け用シート'!AX41</f>
        <v>1097</v>
      </c>
      <c r="AB43" s="52">
        <f>'2.測定データ貼付け用シート'!W41</f>
        <v>807</v>
      </c>
      <c r="AC43" s="35">
        <f>'2.測定データ貼付け用シート'!AN41</f>
        <v>819</v>
      </c>
      <c r="AD43" s="39">
        <f>'2.測定データ貼付け用シート'!N41</f>
        <v>815</v>
      </c>
      <c r="AE43" s="59">
        <f>'2.測定データ貼付け用シート'!AW41</f>
        <v>806</v>
      </c>
      <c r="AF43" s="52">
        <f>'2.測定データ貼付け用シート'!X41</f>
        <v>806</v>
      </c>
      <c r="AG43" s="35">
        <f>'2.測定データ貼付け用シート'!AM41</f>
        <v>816</v>
      </c>
      <c r="AH43" s="39">
        <f>'2.測定データ貼付け用シート'!O41</f>
        <v>802</v>
      </c>
      <c r="AI43" s="59">
        <f>'2.測定データ貼付け用シート'!AV41</f>
        <v>798</v>
      </c>
      <c r="AJ43" s="52">
        <f>'2.測定データ貼付け用シート'!Y41</f>
        <v>812</v>
      </c>
      <c r="AK43" s="35">
        <f>'2.測定データ貼付け用シート'!AL41</f>
        <v>814</v>
      </c>
      <c r="AL43" s="39">
        <f>'2.測定データ貼付け用シート'!P41</f>
        <v>811</v>
      </c>
      <c r="AM43" s="59">
        <f>'2.測定データ貼付け用シート'!AU41</f>
        <v>808</v>
      </c>
      <c r="AN43" s="52">
        <f>'2.測定データ貼付け用シート'!Z41</f>
        <v>793</v>
      </c>
      <c r="AO43" s="35">
        <f>'2.測定データ貼付け用シート'!AK41</f>
        <v>807</v>
      </c>
      <c r="AP43" s="39">
        <f>'2.測定データ貼付け用シート'!Q41</f>
        <v>787</v>
      </c>
      <c r="AQ43" s="59">
        <f>'2.測定データ貼付け用シート'!AT41</f>
        <v>791</v>
      </c>
      <c r="AR43" s="52">
        <f>'2.測定データ貼付け用シート'!AA41</f>
        <v>794</v>
      </c>
      <c r="AS43" s="35">
        <f>'2.測定データ貼付け用シート'!AJ41</f>
        <v>814</v>
      </c>
      <c r="AT43" s="39">
        <f>'2.測定データ貼付け用シート'!R41</f>
        <v>806</v>
      </c>
      <c r="AU43" s="59">
        <f>'2.測定データ貼付け用シート'!AS41</f>
        <v>799</v>
      </c>
      <c r="AV43" s="52">
        <f>'2.測定データ貼付け用シート'!AB41</f>
        <v>800</v>
      </c>
      <c r="AW43" s="35">
        <f>'2.測定データ貼付け用シート'!AI41</f>
        <v>804</v>
      </c>
      <c r="AX43" s="39">
        <f>'2.測定データ貼付け用シート'!S41</f>
        <v>798</v>
      </c>
      <c r="AY43" s="59">
        <f>'2.測定データ貼付け用シート'!AR41</f>
        <v>812</v>
      </c>
      <c r="AZ43" s="52">
        <f>'2.測定データ貼付け用シート'!AC41</f>
        <v>810</v>
      </c>
      <c r="BA43" s="35">
        <f>'2.測定データ貼付け用シート'!AH41</f>
        <v>814</v>
      </c>
      <c r="BB43" s="39">
        <f>'2.測定データ貼付け用シート'!T41</f>
        <v>826</v>
      </c>
      <c r="BC43" s="59">
        <f>'2.測定データ貼付け用シート'!AQ41</f>
        <v>799</v>
      </c>
      <c r="BD43" s="52">
        <f>'2.測定データ貼付け用シート'!AD41</f>
        <v>815</v>
      </c>
      <c r="BE43" s="35">
        <f>'2.測定データ貼付け用シート'!AG41</f>
        <v>804</v>
      </c>
      <c r="BF43" s="39">
        <f>'2.測定データ貼付け用シート'!U41</f>
        <v>808</v>
      </c>
      <c r="BG43" s="59">
        <f>'2.測定データ貼付け用シート'!AP41</f>
        <v>804</v>
      </c>
      <c r="BH43" s="52">
        <f>'2.測定データ貼付け用シート'!AE41</f>
        <v>816</v>
      </c>
      <c r="BI43" s="35">
        <f>'2.測定データ貼付け用シート'!AF41</f>
        <v>804</v>
      </c>
    </row>
    <row r="44" spans="1:61" x14ac:dyDescent="0.15">
      <c r="A44" s="6">
        <v>74</v>
      </c>
      <c r="B44" s="32">
        <f>'2.測定データ貼付け用シート'!B42</f>
        <v>801</v>
      </c>
      <c r="C44" s="33">
        <f>'2.測定データ貼付け用シート'!K42</f>
        <v>836</v>
      </c>
      <c r="D44" s="34">
        <f>'2.測定データ貼付け用シート'!AZ42</f>
        <v>800</v>
      </c>
      <c r="E44" s="35">
        <f>'2.測定データ貼付け用シート'!BI42</f>
        <v>811</v>
      </c>
      <c r="F44" s="38">
        <f>'2.測定データ貼付け用シート'!F42</f>
        <v>804</v>
      </c>
      <c r="G44" s="33">
        <f>'2.測定データ貼付け用シート'!G42</f>
        <v>816</v>
      </c>
      <c r="H44" s="33">
        <f>'2.測定データ貼付け用シート'!BD42</f>
        <v>811</v>
      </c>
      <c r="I44" s="33">
        <f>'2.測定データ貼付け用シート'!BE42</f>
        <v>797</v>
      </c>
      <c r="J44" s="33">
        <f>'2.測定データ貼付け用シート'!E42</f>
        <v>795</v>
      </c>
      <c r="K44" s="33">
        <f>'2.測定データ貼付け用シート'!H42</f>
        <v>800</v>
      </c>
      <c r="L44" s="33">
        <f>'2.測定データ貼付け用シート'!BC42</f>
        <v>807</v>
      </c>
      <c r="M44" s="33">
        <f>'2.測定データ貼付け用シート'!BF42</f>
        <v>806</v>
      </c>
      <c r="N44" s="33">
        <f>'2.測定データ貼付け用シート'!D42</f>
        <v>802</v>
      </c>
      <c r="O44" s="33">
        <f>'2.測定データ貼付け用シート'!I42</f>
        <v>822</v>
      </c>
      <c r="P44" s="33">
        <f>'2.測定データ貼付け用シート'!BB42</f>
        <v>798</v>
      </c>
      <c r="Q44" s="33">
        <f>'2.測定データ貼付け用シート'!BG42</f>
        <v>817</v>
      </c>
      <c r="R44" s="33">
        <f>'2.測定データ貼付け用シート'!C42</f>
        <v>811</v>
      </c>
      <c r="S44" s="33">
        <f>'2.測定データ貼付け用シート'!J42</f>
        <v>818</v>
      </c>
      <c r="T44" s="33">
        <f>'2.測定データ貼付け用シート'!BA42</f>
        <v>807</v>
      </c>
      <c r="U44" s="242">
        <f>'2.測定データ貼付け用シート'!BH42</f>
        <v>824</v>
      </c>
      <c r="V44" s="39">
        <f>'2.測定データ貼付け用シート'!L42</f>
        <v>798</v>
      </c>
      <c r="W44" s="59">
        <f>'2.測定データ貼付け用シート'!AY42</f>
        <v>803</v>
      </c>
      <c r="X44" s="52">
        <f>'2.測定データ貼付け用シート'!V42</f>
        <v>810</v>
      </c>
      <c r="Y44" s="35">
        <f>'2.測定データ貼付け用シート'!AO42</f>
        <v>818</v>
      </c>
      <c r="Z44" s="39">
        <f>'2.測定データ貼付け用シート'!M42</f>
        <v>1105</v>
      </c>
      <c r="AA44" s="59">
        <f>'2.測定データ貼付け用シート'!AX42</f>
        <v>1037</v>
      </c>
      <c r="AB44" s="52">
        <f>'2.測定データ貼付け用シート'!W42</f>
        <v>812</v>
      </c>
      <c r="AC44" s="35">
        <f>'2.測定データ貼付け用シート'!AN42</f>
        <v>818</v>
      </c>
      <c r="AD44" s="39">
        <f>'2.測定データ貼付け用シート'!N42</f>
        <v>817</v>
      </c>
      <c r="AE44" s="59">
        <f>'2.測定データ貼付け用シート'!AW42</f>
        <v>805</v>
      </c>
      <c r="AF44" s="52">
        <f>'2.測定データ貼付け用シート'!X42</f>
        <v>802</v>
      </c>
      <c r="AG44" s="35">
        <f>'2.測定データ貼付け用シート'!AM42</f>
        <v>816</v>
      </c>
      <c r="AH44" s="39">
        <f>'2.測定データ貼付け用シート'!O42</f>
        <v>795</v>
      </c>
      <c r="AI44" s="59">
        <f>'2.測定データ貼付け用シート'!AV42</f>
        <v>801</v>
      </c>
      <c r="AJ44" s="52">
        <f>'2.測定データ貼付け用シート'!Y42</f>
        <v>808</v>
      </c>
      <c r="AK44" s="35">
        <f>'2.測定データ貼付け用シート'!AL42</f>
        <v>811</v>
      </c>
      <c r="AL44" s="39">
        <f>'2.測定データ貼付け用シート'!P42</f>
        <v>814</v>
      </c>
      <c r="AM44" s="59">
        <f>'2.測定データ貼付け用シート'!AU42</f>
        <v>809</v>
      </c>
      <c r="AN44" s="52">
        <f>'2.測定データ貼付け用シート'!Z42</f>
        <v>792</v>
      </c>
      <c r="AO44" s="35">
        <f>'2.測定データ貼付け用シート'!AK42</f>
        <v>805</v>
      </c>
      <c r="AP44" s="39">
        <f>'2.測定データ貼付け用シート'!Q42</f>
        <v>790</v>
      </c>
      <c r="AQ44" s="59">
        <f>'2.測定データ貼付け用シート'!AT42</f>
        <v>799</v>
      </c>
      <c r="AR44" s="52">
        <f>'2.測定データ貼付け用シート'!AA42</f>
        <v>792</v>
      </c>
      <c r="AS44" s="35">
        <f>'2.測定データ貼付け用シート'!AJ42</f>
        <v>805</v>
      </c>
      <c r="AT44" s="39">
        <f>'2.測定データ貼付け用シート'!R42</f>
        <v>800</v>
      </c>
      <c r="AU44" s="59">
        <f>'2.測定データ貼付け用シート'!AS42</f>
        <v>802</v>
      </c>
      <c r="AV44" s="52">
        <f>'2.測定データ貼付け用シート'!AB42</f>
        <v>797</v>
      </c>
      <c r="AW44" s="35">
        <f>'2.測定データ貼付け用シート'!AI42</f>
        <v>810</v>
      </c>
      <c r="AX44" s="39">
        <f>'2.測定データ貼付け用シート'!S42</f>
        <v>799</v>
      </c>
      <c r="AY44" s="59">
        <f>'2.測定データ貼付け用シート'!AR42</f>
        <v>808</v>
      </c>
      <c r="AZ44" s="52">
        <f>'2.測定データ貼付け用シート'!AC42</f>
        <v>812</v>
      </c>
      <c r="BA44" s="35">
        <f>'2.測定データ貼付け用シート'!AH42</f>
        <v>811</v>
      </c>
      <c r="BB44" s="39">
        <f>'2.測定データ貼付け用シート'!T42</f>
        <v>820</v>
      </c>
      <c r="BC44" s="59">
        <f>'2.測定データ貼付け用シート'!AQ42</f>
        <v>797</v>
      </c>
      <c r="BD44" s="52">
        <f>'2.測定データ貼付け用シート'!AD42</f>
        <v>819</v>
      </c>
      <c r="BE44" s="35">
        <f>'2.測定データ貼付け用シート'!AG42</f>
        <v>815</v>
      </c>
      <c r="BF44" s="39">
        <f>'2.測定データ貼付け用シート'!U42</f>
        <v>807</v>
      </c>
      <c r="BG44" s="59">
        <f>'2.測定データ貼付け用シート'!AP42</f>
        <v>800</v>
      </c>
      <c r="BH44" s="52">
        <f>'2.測定データ貼付け用シート'!AE42</f>
        <v>809</v>
      </c>
      <c r="BI44" s="35">
        <f>'2.測定データ貼付け用シート'!AF42</f>
        <v>808</v>
      </c>
    </row>
    <row r="45" spans="1:61" x14ac:dyDescent="0.15">
      <c r="A45" s="6">
        <v>76</v>
      </c>
      <c r="B45" s="32">
        <f>'2.測定データ貼付け用シート'!B43</f>
        <v>799</v>
      </c>
      <c r="C45" s="33">
        <f>'2.測定データ貼付け用シート'!K43</f>
        <v>834</v>
      </c>
      <c r="D45" s="34">
        <f>'2.測定データ貼付け用シート'!AZ43</f>
        <v>799</v>
      </c>
      <c r="E45" s="35">
        <f>'2.測定データ貼付け用シート'!BI43</f>
        <v>811</v>
      </c>
      <c r="F45" s="38">
        <f>'2.測定データ貼付け用シート'!F43</f>
        <v>805</v>
      </c>
      <c r="G45" s="33">
        <f>'2.測定データ貼付け用シート'!G43</f>
        <v>813</v>
      </c>
      <c r="H45" s="33">
        <f>'2.測定データ貼付け用シート'!BD43</f>
        <v>811</v>
      </c>
      <c r="I45" s="33">
        <f>'2.測定データ貼付け用シート'!BE43</f>
        <v>799</v>
      </c>
      <c r="J45" s="33">
        <f>'2.測定データ貼付け用シート'!E43</f>
        <v>797</v>
      </c>
      <c r="K45" s="33">
        <f>'2.測定データ貼付け用シート'!H43</f>
        <v>803</v>
      </c>
      <c r="L45" s="33">
        <f>'2.測定データ貼付け用シート'!BC43</f>
        <v>808</v>
      </c>
      <c r="M45" s="33">
        <f>'2.測定データ貼付け用シート'!BF43</f>
        <v>806</v>
      </c>
      <c r="N45" s="33">
        <f>'2.測定データ貼付け用シート'!D43</f>
        <v>800</v>
      </c>
      <c r="O45" s="33">
        <f>'2.測定データ貼付け用シート'!I43</f>
        <v>817</v>
      </c>
      <c r="P45" s="33">
        <f>'2.測定データ貼付け用シート'!BB43</f>
        <v>799</v>
      </c>
      <c r="Q45" s="33">
        <f>'2.測定データ貼付け用シート'!BG43</f>
        <v>818</v>
      </c>
      <c r="R45" s="33">
        <f>'2.測定データ貼付け用シート'!C43</f>
        <v>813</v>
      </c>
      <c r="S45" s="33">
        <f>'2.測定データ貼付け用シート'!J43</f>
        <v>820</v>
      </c>
      <c r="T45" s="33">
        <f>'2.測定データ貼付け用シート'!BA43</f>
        <v>803</v>
      </c>
      <c r="U45" s="242">
        <f>'2.測定データ貼付け用シート'!BH43</f>
        <v>823</v>
      </c>
      <c r="V45" s="39">
        <f>'2.測定データ貼付け用シート'!L43</f>
        <v>796</v>
      </c>
      <c r="W45" s="59">
        <f>'2.測定データ貼付け用シート'!AY43</f>
        <v>803</v>
      </c>
      <c r="X45" s="52">
        <f>'2.測定データ貼付け用シート'!V43</f>
        <v>805</v>
      </c>
      <c r="Y45" s="35">
        <f>'2.測定データ貼付け用シート'!AO43</f>
        <v>819</v>
      </c>
      <c r="Z45" s="39">
        <f>'2.測定データ貼付け用シート'!M43</f>
        <v>1045</v>
      </c>
      <c r="AA45" s="59">
        <f>'2.測定データ貼付け用シート'!AX43</f>
        <v>986</v>
      </c>
      <c r="AB45" s="52">
        <f>'2.測定データ貼付け用シート'!W43</f>
        <v>810</v>
      </c>
      <c r="AC45" s="35">
        <f>'2.測定データ貼付け用シート'!AN43</f>
        <v>819</v>
      </c>
      <c r="AD45" s="39">
        <f>'2.測定データ貼付け用シート'!N43</f>
        <v>818</v>
      </c>
      <c r="AE45" s="59">
        <f>'2.測定データ貼付け用シート'!AW43</f>
        <v>803</v>
      </c>
      <c r="AF45" s="52">
        <f>'2.測定データ貼付け用シート'!X43</f>
        <v>806</v>
      </c>
      <c r="AG45" s="35">
        <f>'2.測定データ貼付け用シート'!AM43</f>
        <v>816</v>
      </c>
      <c r="AH45" s="39">
        <f>'2.測定データ貼付け用シート'!O43</f>
        <v>803</v>
      </c>
      <c r="AI45" s="59">
        <f>'2.測定データ貼付け用シート'!AV43</f>
        <v>799</v>
      </c>
      <c r="AJ45" s="52">
        <f>'2.測定データ貼付け用シート'!Y43</f>
        <v>809</v>
      </c>
      <c r="AK45" s="35">
        <f>'2.測定データ貼付け用シート'!AL43</f>
        <v>813</v>
      </c>
      <c r="AL45" s="39">
        <f>'2.測定データ貼付け用シート'!P43</f>
        <v>813</v>
      </c>
      <c r="AM45" s="59">
        <f>'2.測定データ貼付け用シート'!AU43</f>
        <v>801</v>
      </c>
      <c r="AN45" s="52">
        <f>'2.測定データ貼付け用シート'!Z43</f>
        <v>792</v>
      </c>
      <c r="AO45" s="35">
        <f>'2.測定データ貼付け用シート'!AK43</f>
        <v>808</v>
      </c>
      <c r="AP45" s="39">
        <f>'2.測定データ貼付け用シート'!Q43</f>
        <v>789</v>
      </c>
      <c r="AQ45" s="59">
        <f>'2.測定データ貼付け用シート'!AT43</f>
        <v>795</v>
      </c>
      <c r="AR45" s="52">
        <f>'2.測定データ貼付け用シート'!AA43</f>
        <v>794</v>
      </c>
      <c r="AS45" s="35">
        <f>'2.測定データ貼付け用シート'!AJ43</f>
        <v>807</v>
      </c>
      <c r="AT45" s="39">
        <f>'2.測定データ貼付け用シート'!R43</f>
        <v>804</v>
      </c>
      <c r="AU45" s="59">
        <f>'2.測定データ貼付け用シート'!AS43</f>
        <v>799</v>
      </c>
      <c r="AV45" s="52">
        <f>'2.測定データ貼付け用シート'!AB43</f>
        <v>799</v>
      </c>
      <c r="AW45" s="35">
        <f>'2.測定データ貼付け用シート'!AI43</f>
        <v>813</v>
      </c>
      <c r="AX45" s="39">
        <f>'2.測定データ貼付け用シート'!S43</f>
        <v>799</v>
      </c>
      <c r="AY45" s="59">
        <f>'2.測定データ貼付け用シート'!AR43</f>
        <v>806</v>
      </c>
      <c r="AZ45" s="52">
        <f>'2.測定データ貼付け用シート'!AC43</f>
        <v>808</v>
      </c>
      <c r="BA45" s="35">
        <f>'2.測定データ貼付け用シート'!AH43</f>
        <v>804</v>
      </c>
      <c r="BB45" s="39">
        <f>'2.測定データ貼付け用シート'!T43</f>
        <v>825</v>
      </c>
      <c r="BC45" s="59">
        <f>'2.測定データ貼付け用シート'!AQ43</f>
        <v>800</v>
      </c>
      <c r="BD45" s="52">
        <f>'2.測定データ貼付け用シート'!AD43</f>
        <v>813</v>
      </c>
      <c r="BE45" s="35">
        <f>'2.測定データ貼付け用シート'!AG43</f>
        <v>809</v>
      </c>
      <c r="BF45" s="39">
        <f>'2.測定データ貼付け用シート'!U43</f>
        <v>806</v>
      </c>
      <c r="BG45" s="59">
        <f>'2.測定データ貼付け用シート'!AP43</f>
        <v>796</v>
      </c>
      <c r="BH45" s="52">
        <f>'2.測定データ貼付け用シート'!AE43</f>
        <v>815</v>
      </c>
      <c r="BI45" s="35">
        <f>'2.測定データ貼付け用シート'!AF43</f>
        <v>803</v>
      </c>
    </row>
    <row r="46" spans="1:61" x14ac:dyDescent="0.15">
      <c r="A46" s="6">
        <v>78</v>
      </c>
      <c r="B46" s="32">
        <f>'2.測定データ貼付け用シート'!B44</f>
        <v>803</v>
      </c>
      <c r="C46" s="33">
        <f>'2.測定データ貼付け用シート'!K44</f>
        <v>832</v>
      </c>
      <c r="D46" s="34">
        <f>'2.測定データ貼付け用シート'!AZ44</f>
        <v>797</v>
      </c>
      <c r="E46" s="35">
        <f>'2.測定データ貼付け用シート'!BI44</f>
        <v>813</v>
      </c>
      <c r="F46" s="38">
        <f>'2.測定データ貼付け用シート'!F44</f>
        <v>806</v>
      </c>
      <c r="G46" s="33">
        <f>'2.測定データ貼付け用シート'!G44</f>
        <v>817</v>
      </c>
      <c r="H46" s="33">
        <f>'2.測定データ貼付け用シート'!BD44</f>
        <v>812</v>
      </c>
      <c r="I46" s="33">
        <f>'2.測定データ貼付け用シート'!BE44</f>
        <v>798</v>
      </c>
      <c r="J46" s="33">
        <f>'2.測定データ貼付け用シート'!E44</f>
        <v>798</v>
      </c>
      <c r="K46" s="33">
        <f>'2.測定データ貼付け用シート'!H44</f>
        <v>803</v>
      </c>
      <c r="L46" s="33">
        <f>'2.測定データ貼付け用シート'!BC44</f>
        <v>810</v>
      </c>
      <c r="M46" s="33">
        <f>'2.測定データ貼付け用シート'!BF44</f>
        <v>802</v>
      </c>
      <c r="N46" s="33">
        <f>'2.測定データ貼付け用シート'!D44</f>
        <v>805</v>
      </c>
      <c r="O46" s="33">
        <f>'2.測定データ貼付け用シート'!I44</f>
        <v>818</v>
      </c>
      <c r="P46" s="33">
        <f>'2.測定データ貼付け用シート'!BB44</f>
        <v>797</v>
      </c>
      <c r="Q46" s="33">
        <f>'2.測定データ貼付け用シート'!BG44</f>
        <v>825</v>
      </c>
      <c r="R46" s="33">
        <f>'2.測定データ貼付け用シート'!C44</f>
        <v>805</v>
      </c>
      <c r="S46" s="33">
        <f>'2.測定データ貼付け用シート'!J44</f>
        <v>814</v>
      </c>
      <c r="T46" s="33">
        <f>'2.測定データ貼付け用シート'!BA44</f>
        <v>804</v>
      </c>
      <c r="U46" s="242">
        <f>'2.測定データ貼付け用シート'!BH44</f>
        <v>824</v>
      </c>
      <c r="V46" s="39">
        <f>'2.測定データ貼付け用シート'!L44</f>
        <v>794</v>
      </c>
      <c r="W46" s="59">
        <f>'2.測定データ貼付け用シート'!AY44</f>
        <v>807</v>
      </c>
      <c r="X46" s="52">
        <f>'2.測定データ貼付け用シート'!V44</f>
        <v>804</v>
      </c>
      <c r="Y46" s="35">
        <f>'2.測定データ貼付け用シート'!AO44</f>
        <v>820</v>
      </c>
      <c r="Z46" s="39">
        <f>'2.測定データ貼付け用シート'!M44</f>
        <v>994</v>
      </c>
      <c r="AA46" s="59">
        <f>'2.測定データ貼付け用シート'!AX44</f>
        <v>952</v>
      </c>
      <c r="AB46" s="52">
        <f>'2.測定データ貼付け用シート'!W44</f>
        <v>808</v>
      </c>
      <c r="AC46" s="35">
        <f>'2.測定データ貼付け用シート'!AN44</f>
        <v>816</v>
      </c>
      <c r="AD46" s="39">
        <f>'2.測定データ貼付け用シート'!N44</f>
        <v>818</v>
      </c>
      <c r="AE46" s="59">
        <f>'2.測定データ貼付け用シート'!AW44</f>
        <v>806</v>
      </c>
      <c r="AF46" s="52">
        <f>'2.測定データ貼付け用シート'!X44</f>
        <v>803</v>
      </c>
      <c r="AG46" s="35">
        <f>'2.測定データ貼付け用シート'!AM44</f>
        <v>807</v>
      </c>
      <c r="AH46" s="39">
        <f>'2.測定データ貼付け用シート'!O44</f>
        <v>801</v>
      </c>
      <c r="AI46" s="59">
        <f>'2.測定データ貼付け用シート'!AV44</f>
        <v>803</v>
      </c>
      <c r="AJ46" s="52">
        <f>'2.測定データ貼付け用シート'!Y44</f>
        <v>812</v>
      </c>
      <c r="AK46" s="35">
        <f>'2.測定データ貼付け用シート'!AL44</f>
        <v>808</v>
      </c>
      <c r="AL46" s="39">
        <f>'2.測定データ貼付け用シート'!P44</f>
        <v>818</v>
      </c>
      <c r="AM46" s="59">
        <f>'2.測定データ貼付け用シート'!AU44</f>
        <v>801</v>
      </c>
      <c r="AN46" s="52">
        <f>'2.測定データ貼付け用シート'!Z44</f>
        <v>797</v>
      </c>
      <c r="AO46" s="35">
        <f>'2.測定データ貼付け用シート'!AK44</f>
        <v>809</v>
      </c>
      <c r="AP46" s="39">
        <f>'2.測定データ貼付け用シート'!Q44</f>
        <v>789</v>
      </c>
      <c r="AQ46" s="59">
        <f>'2.測定データ貼付け用シート'!AT44</f>
        <v>788</v>
      </c>
      <c r="AR46" s="52">
        <f>'2.測定データ貼付け用シート'!AA44</f>
        <v>792</v>
      </c>
      <c r="AS46" s="35">
        <f>'2.測定データ貼付け用シート'!AJ44</f>
        <v>809</v>
      </c>
      <c r="AT46" s="39">
        <f>'2.測定データ貼付け用シート'!R44</f>
        <v>802</v>
      </c>
      <c r="AU46" s="59">
        <f>'2.測定データ貼付け用シート'!AS44</f>
        <v>805</v>
      </c>
      <c r="AV46" s="52">
        <f>'2.測定データ貼付け用シート'!AB44</f>
        <v>795</v>
      </c>
      <c r="AW46" s="35">
        <f>'2.測定データ貼付け用シート'!AI44</f>
        <v>809</v>
      </c>
      <c r="AX46" s="39">
        <f>'2.測定データ貼付け用シート'!S44</f>
        <v>802</v>
      </c>
      <c r="AY46" s="59">
        <f>'2.測定データ貼付け用シート'!AR44</f>
        <v>809</v>
      </c>
      <c r="AZ46" s="52">
        <f>'2.測定データ貼付け用シート'!AC44</f>
        <v>809</v>
      </c>
      <c r="BA46" s="35">
        <f>'2.測定データ貼付け用シート'!AH44</f>
        <v>813</v>
      </c>
      <c r="BB46" s="39">
        <f>'2.測定データ貼付け用シート'!T44</f>
        <v>829</v>
      </c>
      <c r="BC46" s="59">
        <f>'2.測定データ貼付け用シート'!AQ44</f>
        <v>796</v>
      </c>
      <c r="BD46" s="52">
        <f>'2.測定データ貼付け用シート'!AD44</f>
        <v>815</v>
      </c>
      <c r="BE46" s="35">
        <f>'2.測定データ貼付け用シート'!AG44</f>
        <v>812</v>
      </c>
      <c r="BF46" s="39">
        <f>'2.測定データ貼付け用シート'!U44</f>
        <v>808</v>
      </c>
      <c r="BG46" s="59">
        <f>'2.測定データ貼付け用シート'!AP44</f>
        <v>801</v>
      </c>
      <c r="BH46" s="52">
        <f>'2.測定データ貼付け用シート'!AE44</f>
        <v>816</v>
      </c>
      <c r="BI46" s="35">
        <f>'2.測定データ貼付け用シート'!AF44</f>
        <v>802</v>
      </c>
    </row>
    <row r="47" spans="1:61" x14ac:dyDescent="0.15">
      <c r="A47" s="6">
        <v>80</v>
      </c>
      <c r="B47" s="32">
        <f>'2.測定データ貼付け用シート'!B45</f>
        <v>799</v>
      </c>
      <c r="C47" s="33">
        <f>'2.測定データ貼付け用シート'!K45</f>
        <v>833</v>
      </c>
      <c r="D47" s="34">
        <f>'2.測定データ貼付け用シート'!AZ45</f>
        <v>795</v>
      </c>
      <c r="E47" s="35">
        <f>'2.測定データ貼付け用シート'!BI45</f>
        <v>810</v>
      </c>
      <c r="F47" s="38">
        <f>'2.測定データ貼付け用シート'!F45</f>
        <v>804</v>
      </c>
      <c r="G47" s="33">
        <f>'2.測定データ貼付け用シート'!G45</f>
        <v>812</v>
      </c>
      <c r="H47" s="33">
        <f>'2.測定データ貼付け用シート'!BD45</f>
        <v>812</v>
      </c>
      <c r="I47" s="33">
        <f>'2.測定データ貼付け用シート'!BE45</f>
        <v>802</v>
      </c>
      <c r="J47" s="33">
        <f>'2.測定データ貼付け用シート'!E45</f>
        <v>795</v>
      </c>
      <c r="K47" s="33">
        <f>'2.測定データ貼付け用シート'!H45</f>
        <v>804</v>
      </c>
      <c r="L47" s="33">
        <f>'2.測定データ貼付け用シート'!BC45</f>
        <v>812</v>
      </c>
      <c r="M47" s="33">
        <f>'2.測定データ貼付け用シート'!BF45</f>
        <v>799</v>
      </c>
      <c r="N47" s="33">
        <f>'2.測定データ貼付け用シート'!D45</f>
        <v>797</v>
      </c>
      <c r="O47" s="33">
        <f>'2.測定データ貼付け用シート'!I45</f>
        <v>820</v>
      </c>
      <c r="P47" s="33">
        <f>'2.測定データ貼付け用シート'!BB45</f>
        <v>798</v>
      </c>
      <c r="Q47" s="33">
        <f>'2.測定データ貼付け用シート'!BG45</f>
        <v>819</v>
      </c>
      <c r="R47" s="33">
        <f>'2.測定データ貼付け用シート'!C45</f>
        <v>808</v>
      </c>
      <c r="S47" s="33">
        <f>'2.測定データ貼付け用シート'!J45</f>
        <v>812</v>
      </c>
      <c r="T47" s="33">
        <f>'2.測定データ貼付け用シート'!BA45</f>
        <v>802</v>
      </c>
      <c r="U47" s="242">
        <f>'2.測定データ貼付け用シート'!BH45</f>
        <v>826</v>
      </c>
      <c r="V47" s="39">
        <f>'2.測定データ貼付け用シート'!L45</f>
        <v>793</v>
      </c>
      <c r="W47" s="59">
        <f>'2.測定データ貼付け用シート'!AY45</f>
        <v>810</v>
      </c>
      <c r="X47" s="52">
        <f>'2.測定データ貼付け用シート'!V45</f>
        <v>809</v>
      </c>
      <c r="Y47" s="35">
        <f>'2.測定データ貼付け用シート'!AO45</f>
        <v>818</v>
      </c>
      <c r="Z47" s="39">
        <f>'2.測定データ貼付け用シート'!M45</f>
        <v>956</v>
      </c>
      <c r="AA47" s="59">
        <f>'2.測定データ貼付け用シート'!AX45</f>
        <v>927</v>
      </c>
      <c r="AB47" s="52">
        <f>'2.測定データ貼付け用シート'!W45</f>
        <v>805</v>
      </c>
      <c r="AC47" s="35">
        <f>'2.測定データ貼付け用シート'!AN45</f>
        <v>816</v>
      </c>
      <c r="AD47" s="39">
        <f>'2.測定データ貼付け用シート'!N45</f>
        <v>815</v>
      </c>
      <c r="AE47" s="59">
        <f>'2.測定データ貼付け用シート'!AW45</f>
        <v>805</v>
      </c>
      <c r="AF47" s="52">
        <f>'2.測定データ貼付け用シート'!X45</f>
        <v>807</v>
      </c>
      <c r="AG47" s="35">
        <f>'2.測定データ貼付け用シート'!AM45</f>
        <v>817</v>
      </c>
      <c r="AH47" s="39">
        <f>'2.測定データ貼付け用シート'!O45</f>
        <v>795</v>
      </c>
      <c r="AI47" s="59">
        <f>'2.測定データ貼付け用シート'!AV45</f>
        <v>797</v>
      </c>
      <c r="AJ47" s="52">
        <f>'2.測定データ貼付け用シート'!Y45</f>
        <v>807</v>
      </c>
      <c r="AK47" s="35">
        <f>'2.測定データ貼付け用シート'!AL45</f>
        <v>812</v>
      </c>
      <c r="AL47" s="39">
        <f>'2.測定データ貼付け用シート'!P45</f>
        <v>811</v>
      </c>
      <c r="AM47" s="59">
        <f>'2.測定データ貼付け用シート'!AU45</f>
        <v>801</v>
      </c>
      <c r="AN47" s="52">
        <f>'2.測定データ貼付け用シート'!Z45</f>
        <v>797</v>
      </c>
      <c r="AO47" s="35">
        <f>'2.測定データ貼付け用シート'!AK45</f>
        <v>803</v>
      </c>
      <c r="AP47" s="39">
        <f>'2.測定データ貼付け用シート'!Q45</f>
        <v>788</v>
      </c>
      <c r="AQ47" s="59">
        <f>'2.測定データ貼付け用シート'!AT45</f>
        <v>797</v>
      </c>
      <c r="AR47" s="52">
        <f>'2.測定データ貼付け用シート'!AA45</f>
        <v>797</v>
      </c>
      <c r="AS47" s="35">
        <f>'2.測定データ貼付け用シート'!AJ45</f>
        <v>803</v>
      </c>
      <c r="AT47" s="39">
        <f>'2.測定データ貼付け用シート'!R45</f>
        <v>799</v>
      </c>
      <c r="AU47" s="59">
        <f>'2.測定データ貼付け用シート'!AS45</f>
        <v>797</v>
      </c>
      <c r="AV47" s="52">
        <f>'2.測定データ貼付け用シート'!AB45</f>
        <v>796</v>
      </c>
      <c r="AW47" s="35">
        <f>'2.測定データ貼付け用シート'!AI45</f>
        <v>805</v>
      </c>
      <c r="AX47" s="39">
        <f>'2.測定データ貼付け用シート'!S45</f>
        <v>797</v>
      </c>
      <c r="AY47" s="59">
        <f>'2.測定データ貼付け用シート'!AR45</f>
        <v>811</v>
      </c>
      <c r="AZ47" s="52">
        <f>'2.測定データ貼付け用シート'!AC45</f>
        <v>806</v>
      </c>
      <c r="BA47" s="35">
        <f>'2.測定データ貼付け用シート'!AH45</f>
        <v>812</v>
      </c>
      <c r="BB47" s="39">
        <f>'2.測定データ貼付け用シート'!T45</f>
        <v>827</v>
      </c>
      <c r="BC47" s="59">
        <f>'2.測定データ貼付け用シート'!AQ45</f>
        <v>793</v>
      </c>
      <c r="BD47" s="52">
        <f>'2.測定データ貼付け用シート'!AD45</f>
        <v>816</v>
      </c>
      <c r="BE47" s="35">
        <f>'2.測定データ貼付け用シート'!AG45</f>
        <v>810</v>
      </c>
      <c r="BF47" s="39">
        <f>'2.測定データ貼付け用シート'!U45</f>
        <v>804</v>
      </c>
      <c r="BG47" s="59">
        <f>'2.測定データ貼付け用シート'!AP45</f>
        <v>798</v>
      </c>
      <c r="BH47" s="52">
        <f>'2.測定データ貼付け用シート'!AE45</f>
        <v>814</v>
      </c>
      <c r="BI47" s="35">
        <f>'2.測定データ貼付け用シート'!AF45</f>
        <v>802</v>
      </c>
    </row>
    <row r="48" spans="1:61" x14ac:dyDescent="0.15">
      <c r="A48" s="6">
        <v>82</v>
      </c>
      <c r="B48" s="32">
        <f>'2.測定データ貼付け用シート'!B46</f>
        <v>802</v>
      </c>
      <c r="C48" s="33">
        <f>'2.測定データ貼付け用シート'!K46</f>
        <v>831</v>
      </c>
      <c r="D48" s="34">
        <f>'2.測定データ貼付け用シート'!AZ46</f>
        <v>799</v>
      </c>
      <c r="E48" s="35">
        <f>'2.測定データ貼付け用シート'!BI46</f>
        <v>812</v>
      </c>
      <c r="F48" s="38">
        <f>'2.測定データ貼付け用シート'!F46</f>
        <v>801</v>
      </c>
      <c r="G48" s="33">
        <f>'2.測定データ貼付け用シート'!G46</f>
        <v>813</v>
      </c>
      <c r="H48" s="33">
        <f>'2.測定データ貼付け用シート'!BD46</f>
        <v>813</v>
      </c>
      <c r="I48" s="33">
        <f>'2.測定データ貼付け用シート'!BE46</f>
        <v>797</v>
      </c>
      <c r="J48" s="33">
        <f>'2.測定データ貼付け用シート'!E46</f>
        <v>792</v>
      </c>
      <c r="K48" s="33">
        <f>'2.測定データ貼付け用シート'!H46</f>
        <v>800</v>
      </c>
      <c r="L48" s="33">
        <f>'2.測定データ貼付け用シート'!BC46</f>
        <v>809</v>
      </c>
      <c r="M48" s="33">
        <f>'2.測定データ貼付け用シート'!BF46</f>
        <v>802</v>
      </c>
      <c r="N48" s="33">
        <f>'2.測定データ貼付け用シート'!D46</f>
        <v>805</v>
      </c>
      <c r="O48" s="33">
        <f>'2.測定データ貼付け用シート'!I46</f>
        <v>819</v>
      </c>
      <c r="P48" s="33">
        <f>'2.測定データ貼付け用シート'!BB46</f>
        <v>799</v>
      </c>
      <c r="Q48" s="33">
        <f>'2.測定データ貼付け用シート'!BG46</f>
        <v>816</v>
      </c>
      <c r="R48" s="33">
        <f>'2.測定データ貼付け用シート'!C46</f>
        <v>811</v>
      </c>
      <c r="S48" s="33">
        <f>'2.測定データ貼付け用シート'!J46</f>
        <v>819</v>
      </c>
      <c r="T48" s="33">
        <f>'2.測定データ貼付け用シート'!BA46</f>
        <v>802</v>
      </c>
      <c r="U48" s="242">
        <f>'2.測定データ貼付け用シート'!BH46</f>
        <v>825</v>
      </c>
      <c r="V48" s="39">
        <f>'2.測定データ貼付け用シート'!L46</f>
        <v>795</v>
      </c>
      <c r="W48" s="59">
        <f>'2.測定データ貼付け用シート'!AY46</f>
        <v>804</v>
      </c>
      <c r="X48" s="52">
        <f>'2.測定データ貼付け用シート'!V46</f>
        <v>802</v>
      </c>
      <c r="Y48" s="35">
        <f>'2.測定データ貼付け用シート'!AO46</f>
        <v>815</v>
      </c>
      <c r="Z48" s="39">
        <f>'2.測定データ貼付け用シート'!M46</f>
        <v>924</v>
      </c>
      <c r="AA48" s="59">
        <f>'2.測定データ貼付け用シート'!AX46</f>
        <v>901</v>
      </c>
      <c r="AB48" s="52">
        <f>'2.測定データ貼付け用シート'!W46</f>
        <v>807</v>
      </c>
      <c r="AC48" s="35">
        <f>'2.測定データ貼付け用シート'!AN46</f>
        <v>816</v>
      </c>
      <c r="AD48" s="39">
        <f>'2.測定データ貼付け用シート'!N46</f>
        <v>819</v>
      </c>
      <c r="AE48" s="59">
        <f>'2.測定データ貼付け用シート'!AW46</f>
        <v>800</v>
      </c>
      <c r="AF48" s="52">
        <f>'2.測定データ貼付け用シート'!X46</f>
        <v>801</v>
      </c>
      <c r="AG48" s="35">
        <f>'2.測定データ貼付け用シート'!AM46</f>
        <v>810</v>
      </c>
      <c r="AH48" s="39">
        <f>'2.測定データ貼付け用シート'!O46</f>
        <v>799</v>
      </c>
      <c r="AI48" s="59">
        <f>'2.測定データ貼付け用シート'!AV46</f>
        <v>800</v>
      </c>
      <c r="AJ48" s="52">
        <f>'2.測定データ貼付け用シート'!Y46</f>
        <v>805</v>
      </c>
      <c r="AK48" s="35">
        <f>'2.測定データ貼付け用シート'!AL46</f>
        <v>813</v>
      </c>
      <c r="AL48" s="39">
        <f>'2.測定データ貼付け用シート'!P46</f>
        <v>810</v>
      </c>
      <c r="AM48" s="59">
        <f>'2.測定データ貼付け用シート'!AU46</f>
        <v>804</v>
      </c>
      <c r="AN48" s="52">
        <f>'2.測定データ貼付け用シート'!Z46</f>
        <v>792</v>
      </c>
      <c r="AO48" s="35">
        <f>'2.測定データ貼付け用シート'!AK46</f>
        <v>802</v>
      </c>
      <c r="AP48" s="39">
        <f>'2.測定データ貼付け用シート'!Q46</f>
        <v>788</v>
      </c>
      <c r="AQ48" s="59">
        <f>'2.測定データ貼付け用シート'!AT46</f>
        <v>792</v>
      </c>
      <c r="AR48" s="52">
        <f>'2.測定データ貼付け用シート'!AA46</f>
        <v>796</v>
      </c>
      <c r="AS48" s="35">
        <f>'2.測定データ貼付け用シート'!AJ46</f>
        <v>808</v>
      </c>
      <c r="AT48" s="39">
        <f>'2.測定データ貼付け用シート'!R46</f>
        <v>804</v>
      </c>
      <c r="AU48" s="59">
        <f>'2.測定データ貼付け用シート'!AS46</f>
        <v>800</v>
      </c>
      <c r="AV48" s="52">
        <f>'2.測定データ貼付け用シート'!AB46</f>
        <v>795</v>
      </c>
      <c r="AW48" s="35">
        <f>'2.測定データ貼付け用シート'!AI46</f>
        <v>806</v>
      </c>
      <c r="AX48" s="39">
        <f>'2.測定データ貼付け用シート'!S46</f>
        <v>801</v>
      </c>
      <c r="AY48" s="59">
        <f>'2.測定データ貼付け用シート'!AR46</f>
        <v>807</v>
      </c>
      <c r="AZ48" s="52">
        <f>'2.測定データ貼付け用シート'!AC46</f>
        <v>808</v>
      </c>
      <c r="BA48" s="35">
        <f>'2.測定データ貼付け用シート'!AH46</f>
        <v>812</v>
      </c>
      <c r="BB48" s="39">
        <f>'2.測定データ貼付け用シート'!T46</f>
        <v>828</v>
      </c>
      <c r="BC48" s="59">
        <f>'2.測定データ貼付け用シート'!AQ46</f>
        <v>794</v>
      </c>
      <c r="BD48" s="52">
        <f>'2.測定データ貼付け用シート'!AD46</f>
        <v>819</v>
      </c>
      <c r="BE48" s="35">
        <f>'2.測定データ貼付け用シート'!AG46</f>
        <v>808</v>
      </c>
      <c r="BF48" s="39">
        <f>'2.測定データ貼付け用シート'!U46</f>
        <v>803</v>
      </c>
      <c r="BG48" s="59">
        <f>'2.測定データ貼付け用シート'!AP46</f>
        <v>799</v>
      </c>
      <c r="BH48" s="52">
        <f>'2.測定データ貼付け用シート'!AE46</f>
        <v>809</v>
      </c>
      <c r="BI48" s="35">
        <f>'2.測定データ貼付け用シート'!AF46</f>
        <v>803</v>
      </c>
    </row>
    <row r="49" spans="1:61" x14ac:dyDescent="0.15">
      <c r="A49" s="6">
        <v>84</v>
      </c>
      <c r="B49" s="32">
        <f>'2.測定データ貼付け用シート'!B47</f>
        <v>801</v>
      </c>
      <c r="C49" s="33">
        <f>'2.測定データ貼付け用シート'!K47</f>
        <v>829</v>
      </c>
      <c r="D49" s="34">
        <f>'2.測定データ貼付け用シート'!AZ47</f>
        <v>797</v>
      </c>
      <c r="E49" s="35">
        <f>'2.測定データ貼付け用シート'!BI47</f>
        <v>805</v>
      </c>
      <c r="F49" s="38">
        <f>'2.測定データ貼付け用シート'!F47</f>
        <v>803</v>
      </c>
      <c r="G49" s="33">
        <f>'2.測定データ貼付け用シート'!G47</f>
        <v>807</v>
      </c>
      <c r="H49" s="33">
        <f>'2.測定データ貼付け用シート'!BD47</f>
        <v>805</v>
      </c>
      <c r="I49" s="33">
        <f>'2.測定データ貼付け用シート'!BE47</f>
        <v>800</v>
      </c>
      <c r="J49" s="33">
        <f>'2.測定データ貼付け用シート'!E47</f>
        <v>796</v>
      </c>
      <c r="K49" s="33">
        <f>'2.測定データ貼付け用シート'!H47</f>
        <v>799</v>
      </c>
      <c r="L49" s="33">
        <f>'2.測定データ貼付け用シート'!BC47</f>
        <v>806</v>
      </c>
      <c r="M49" s="33">
        <f>'2.測定データ貼付け用シート'!BF47</f>
        <v>804</v>
      </c>
      <c r="N49" s="33">
        <f>'2.測定データ貼付け用シート'!D47</f>
        <v>800</v>
      </c>
      <c r="O49" s="33">
        <f>'2.測定データ貼付け用シート'!I47</f>
        <v>816</v>
      </c>
      <c r="P49" s="33">
        <f>'2.測定データ貼付け用シート'!BB47</f>
        <v>797</v>
      </c>
      <c r="Q49" s="33">
        <f>'2.測定データ貼付け用シート'!BG47</f>
        <v>816</v>
      </c>
      <c r="R49" s="33">
        <f>'2.測定データ貼付け用シート'!C47</f>
        <v>808</v>
      </c>
      <c r="S49" s="33">
        <f>'2.測定データ貼付け用シート'!J47</f>
        <v>816</v>
      </c>
      <c r="T49" s="33">
        <f>'2.測定データ貼付け用シート'!BA47</f>
        <v>799</v>
      </c>
      <c r="U49" s="242">
        <f>'2.測定データ貼付け用シート'!BH47</f>
        <v>825</v>
      </c>
      <c r="V49" s="39">
        <f>'2.測定データ貼付け用シート'!L47</f>
        <v>791</v>
      </c>
      <c r="W49" s="59">
        <f>'2.測定データ貼付け用シート'!AY47</f>
        <v>805</v>
      </c>
      <c r="X49" s="52">
        <f>'2.測定データ貼付け用シート'!V47</f>
        <v>808</v>
      </c>
      <c r="Y49" s="35">
        <f>'2.測定データ貼付け用シート'!AO47</f>
        <v>816</v>
      </c>
      <c r="Z49" s="39">
        <f>'2.測定データ貼付け用シート'!M47</f>
        <v>902</v>
      </c>
      <c r="AA49" s="59">
        <f>'2.測定データ貼付け用シート'!AX47</f>
        <v>882</v>
      </c>
      <c r="AB49" s="52">
        <f>'2.測定データ貼付け用シート'!W47</f>
        <v>810</v>
      </c>
      <c r="AC49" s="35">
        <f>'2.測定データ貼付け用シート'!AN47</f>
        <v>816</v>
      </c>
      <c r="AD49" s="39">
        <f>'2.測定データ貼付け用シート'!N47</f>
        <v>817</v>
      </c>
      <c r="AE49" s="59">
        <f>'2.測定データ貼付け用シート'!AW47</f>
        <v>802</v>
      </c>
      <c r="AF49" s="52">
        <f>'2.測定データ貼付け用シート'!X47</f>
        <v>799</v>
      </c>
      <c r="AG49" s="35">
        <f>'2.測定データ貼付け用シート'!AM47</f>
        <v>811</v>
      </c>
      <c r="AH49" s="39">
        <f>'2.測定データ貼付け用シート'!O47</f>
        <v>796</v>
      </c>
      <c r="AI49" s="59">
        <f>'2.測定データ貼付け用シート'!AV47</f>
        <v>800</v>
      </c>
      <c r="AJ49" s="52">
        <f>'2.測定データ貼付け用シート'!Y47</f>
        <v>813</v>
      </c>
      <c r="AK49" s="35">
        <f>'2.測定データ貼付け用シート'!AL47</f>
        <v>811</v>
      </c>
      <c r="AL49" s="39">
        <f>'2.測定データ貼付け用シート'!P47</f>
        <v>815</v>
      </c>
      <c r="AM49" s="59">
        <f>'2.測定データ貼付け用シート'!AU47</f>
        <v>802</v>
      </c>
      <c r="AN49" s="52">
        <f>'2.測定データ貼付け用シート'!Z47</f>
        <v>791</v>
      </c>
      <c r="AO49" s="35">
        <f>'2.測定データ貼付け用シート'!AK47</f>
        <v>803</v>
      </c>
      <c r="AP49" s="39">
        <f>'2.測定データ貼付け用シート'!Q47</f>
        <v>789</v>
      </c>
      <c r="AQ49" s="59">
        <f>'2.測定データ貼付け用シート'!AT47</f>
        <v>791</v>
      </c>
      <c r="AR49" s="52">
        <f>'2.測定データ貼付け用シート'!AA47</f>
        <v>789</v>
      </c>
      <c r="AS49" s="35">
        <f>'2.測定データ貼付け用シート'!AJ47</f>
        <v>809</v>
      </c>
      <c r="AT49" s="39">
        <f>'2.測定データ貼付け用シート'!R47</f>
        <v>804</v>
      </c>
      <c r="AU49" s="59">
        <f>'2.測定データ貼付け用シート'!AS47</f>
        <v>793</v>
      </c>
      <c r="AV49" s="52">
        <f>'2.測定データ貼付け用シート'!AB47</f>
        <v>798</v>
      </c>
      <c r="AW49" s="35">
        <f>'2.測定データ貼付け用シート'!AI47</f>
        <v>803</v>
      </c>
      <c r="AX49" s="39">
        <f>'2.測定データ貼付け用シート'!S47</f>
        <v>795</v>
      </c>
      <c r="AY49" s="59">
        <f>'2.測定データ貼付け用シート'!AR47</f>
        <v>807</v>
      </c>
      <c r="AZ49" s="52">
        <f>'2.測定データ貼付け用シート'!AC47</f>
        <v>809</v>
      </c>
      <c r="BA49" s="35">
        <f>'2.測定データ貼付け用シート'!AH47</f>
        <v>808</v>
      </c>
      <c r="BB49" s="39">
        <f>'2.測定データ貼付け用シート'!T47</f>
        <v>825</v>
      </c>
      <c r="BC49" s="59">
        <f>'2.測定データ貼付け用シート'!AQ47</f>
        <v>801</v>
      </c>
      <c r="BD49" s="52">
        <f>'2.測定データ貼付け用シート'!AD47</f>
        <v>818</v>
      </c>
      <c r="BE49" s="35">
        <f>'2.測定データ貼付け用シート'!AG47</f>
        <v>806</v>
      </c>
      <c r="BF49" s="39">
        <f>'2.測定データ貼付け用シート'!U47</f>
        <v>805</v>
      </c>
      <c r="BG49" s="59">
        <f>'2.測定データ貼付け用シート'!AP47</f>
        <v>798</v>
      </c>
      <c r="BH49" s="52">
        <f>'2.測定データ貼付け用シート'!AE47</f>
        <v>811</v>
      </c>
      <c r="BI49" s="35">
        <f>'2.測定データ貼付け用シート'!AF47</f>
        <v>801</v>
      </c>
    </row>
    <row r="50" spans="1:61" x14ac:dyDescent="0.15">
      <c r="A50" s="6">
        <v>86</v>
      </c>
      <c r="B50" s="32">
        <f>'2.測定データ貼付け用シート'!B48</f>
        <v>803</v>
      </c>
      <c r="C50" s="33">
        <f>'2.測定データ貼付け用シート'!K48</f>
        <v>833</v>
      </c>
      <c r="D50" s="34">
        <f>'2.測定データ貼付け用シート'!AZ48</f>
        <v>795</v>
      </c>
      <c r="E50" s="35">
        <f>'2.測定データ貼付け用シート'!BI48</f>
        <v>805</v>
      </c>
      <c r="F50" s="38">
        <f>'2.測定データ貼付け用シート'!F48</f>
        <v>805</v>
      </c>
      <c r="G50" s="33">
        <f>'2.測定データ貼付け用シート'!G48</f>
        <v>810</v>
      </c>
      <c r="H50" s="33">
        <f>'2.測定データ貼付け用シート'!BD48</f>
        <v>809</v>
      </c>
      <c r="I50" s="33">
        <f>'2.測定データ貼付け用シート'!BE48</f>
        <v>799</v>
      </c>
      <c r="J50" s="33">
        <f>'2.測定データ貼付け用シート'!E48</f>
        <v>794</v>
      </c>
      <c r="K50" s="33">
        <f>'2.測定データ貼付け用シート'!H48</f>
        <v>798</v>
      </c>
      <c r="L50" s="33">
        <f>'2.測定データ貼付け用シート'!BC48</f>
        <v>806</v>
      </c>
      <c r="M50" s="33">
        <f>'2.測定データ貼付け用シート'!BF48</f>
        <v>804</v>
      </c>
      <c r="N50" s="33">
        <f>'2.測定データ貼付け用シート'!D48</f>
        <v>799</v>
      </c>
      <c r="O50" s="33">
        <f>'2.測定データ貼付け用シート'!I48</f>
        <v>813</v>
      </c>
      <c r="P50" s="33">
        <f>'2.測定データ貼付け用シート'!BB48</f>
        <v>792</v>
      </c>
      <c r="Q50" s="33">
        <f>'2.測定データ貼付け用シート'!BG48</f>
        <v>818</v>
      </c>
      <c r="R50" s="33">
        <f>'2.測定データ貼付け用シート'!C48</f>
        <v>807</v>
      </c>
      <c r="S50" s="33">
        <f>'2.測定データ貼付け用シート'!J48</f>
        <v>813</v>
      </c>
      <c r="T50" s="33">
        <f>'2.測定データ貼付け用シート'!BA48</f>
        <v>800</v>
      </c>
      <c r="U50" s="242">
        <f>'2.測定データ貼付け用シート'!BH48</f>
        <v>821</v>
      </c>
      <c r="V50" s="39">
        <f>'2.測定データ貼付け用シート'!L48</f>
        <v>792</v>
      </c>
      <c r="W50" s="59">
        <f>'2.測定データ貼付け用シート'!AY48</f>
        <v>804</v>
      </c>
      <c r="X50" s="52">
        <f>'2.測定データ貼付け用シート'!V48</f>
        <v>801</v>
      </c>
      <c r="Y50" s="35">
        <f>'2.測定データ貼付け用シート'!AO48</f>
        <v>816</v>
      </c>
      <c r="Z50" s="39">
        <f>'2.測定データ貼付け用シート'!M48</f>
        <v>883</v>
      </c>
      <c r="AA50" s="59">
        <f>'2.測定データ貼付け用シート'!AX48</f>
        <v>865</v>
      </c>
      <c r="AB50" s="52">
        <f>'2.測定データ貼付け用シート'!W48</f>
        <v>805</v>
      </c>
      <c r="AC50" s="35">
        <f>'2.測定データ貼付け用シート'!AN48</f>
        <v>812</v>
      </c>
      <c r="AD50" s="39">
        <f>'2.測定データ貼付け用シート'!N48</f>
        <v>815</v>
      </c>
      <c r="AE50" s="59">
        <f>'2.測定データ貼付け用シート'!AW48</f>
        <v>800</v>
      </c>
      <c r="AF50" s="52">
        <f>'2.測定データ貼付け用シート'!X48</f>
        <v>797</v>
      </c>
      <c r="AG50" s="35">
        <f>'2.測定データ貼付け用シート'!AM48</f>
        <v>809</v>
      </c>
      <c r="AH50" s="39">
        <f>'2.測定データ貼付け用シート'!O48</f>
        <v>798</v>
      </c>
      <c r="AI50" s="59">
        <f>'2.測定データ貼付け用シート'!AV48</f>
        <v>793</v>
      </c>
      <c r="AJ50" s="52">
        <f>'2.測定データ貼付け用シート'!Y48</f>
        <v>812</v>
      </c>
      <c r="AK50" s="35">
        <f>'2.測定データ貼付け用シート'!AL48</f>
        <v>810</v>
      </c>
      <c r="AL50" s="39">
        <f>'2.測定データ貼付け用シート'!P48</f>
        <v>809</v>
      </c>
      <c r="AM50" s="59">
        <f>'2.測定データ貼付け用シート'!AU48</f>
        <v>805</v>
      </c>
      <c r="AN50" s="52">
        <f>'2.測定データ貼付け用シート'!Z48</f>
        <v>798</v>
      </c>
      <c r="AO50" s="35">
        <f>'2.測定データ貼付け用シート'!AK48</f>
        <v>806</v>
      </c>
      <c r="AP50" s="39">
        <f>'2.測定データ貼付け用シート'!Q48</f>
        <v>796</v>
      </c>
      <c r="AQ50" s="59">
        <f>'2.測定データ貼付け用シート'!AT48</f>
        <v>792</v>
      </c>
      <c r="AR50" s="52">
        <f>'2.測定データ貼付け用シート'!AA48</f>
        <v>790</v>
      </c>
      <c r="AS50" s="35">
        <f>'2.測定データ貼付け用シート'!AJ48</f>
        <v>809</v>
      </c>
      <c r="AT50" s="39">
        <f>'2.測定データ貼付け用シート'!R48</f>
        <v>798</v>
      </c>
      <c r="AU50" s="59">
        <f>'2.測定データ貼付け用シート'!AS48</f>
        <v>795</v>
      </c>
      <c r="AV50" s="52">
        <f>'2.測定データ貼付け用シート'!AB48</f>
        <v>795</v>
      </c>
      <c r="AW50" s="35">
        <f>'2.測定データ貼付け用シート'!AI48</f>
        <v>805</v>
      </c>
      <c r="AX50" s="39">
        <f>'2.測定データ貼付け用シート'!S48</f>
        <v>801</v>
      </c>
      <c r="AY50" s="59">
        <f>'2.測定データ貼付け用シート'!AR48</f>
        <v>806</v>
      </c>
      <c r="AZ50" s="52">
        <f>'2.測定データ貼付け用シート'!AC48</f>
        <v>811</v>
      </c>
      <c r="BA50" s="35">
        <f>'2.測定データ貼付け用シート'!AH48</f>
        <v>808</v>
      </c>
      <c r="BB50" s="39">
        <f>'2.測定データ貼付け用シート'!T48</f>
        <v>829</v>
      </c>
      <c r="BC50" s="59">
        <f>'2.測定データ貼付け用シート'!AQ48</f>
        <v>794</v>
      </c>
      <c r="BD50" s="52">
        <f>'2.測定データ貼付け用シート'!AD48</f>
        <v>813</v>
      </c>
      <c r="BE50" s="35">
        <f>'2.測定データ貼付け用シート'!AG48</f>
        <v>803</v>
      </c>
      <c r="BF50" s="39">
        <f>'2.測定データ貼付け用シート'!U48</f>
        <v>805</v>
      </c>
      <c r="BG50" s="59">
        <f>'2.測定データ貼付け用シート'!AP48</f>
        <v>798</v>
      </c>
      <c r="BH50" s="52">
        <f>'2.測定データ貼付け用シート'!AE48</f>
        <v>810</v>
      </c>
      <c r="BI50" s="35">
        <f>'2.測定データ貼付け用シート'!AF48</f>
        <v>801</v>
      </c>
    </row>
    <row r="51" spans="1:61" x14ac:dyDescent="0.15">
      <c r="A51" s="6">
        <v>88</v>
      </c>
      <c r="B51" s="32">
        <f>'2.測定データ貼付け用シート'!B49</f>
        <v>805</v>
      </c>
      <c r="C51" s="33">
        <f>'2.測定データ貼付け用シート'!K49</f>
        <v>832</v>
      </c>
      <c r="D51" s="34">
        <f>'2.測定データ貼付け用シート'!AZ49</f>
        <v>793</v>
      </c>
      <c r="E51" s="35">
        <f>'2.測定データ貼付け用シート'!BI49</f>
        <v>808</v>
      </c>
      <c r="F51" s="38">
        <f>'2.測定データ貼付け用シート'!F49</f>
        <v>804</v>
      </c>
      <c r="G51" s="33">
        <f>'2.測定データ貼付け用シート'!G49</f>
        <v>808</v>
      </c>
      <c r="H51" s="33">
        <f>'2.測定データ貼付け用シート'!BD49</f>
        <v>807</v>
      </c>
      <c r="I51" s="33">
        <f>'2.測定データ貼付け用シート'!BE49</f>
        <v>801</v>
      </c>
      <c r="J51" s="33">
        <f>'2.測定データ貼付け用シート'!E49</f>
        <v>795</v>
      </c>
      <c r="K51" s="33">
        <f>'2.測定データ貼付け用シート'!H49</f>
        <v>799</v>
      </c>
      <c r="L51" s="33">
        <f>'2.測定データ貼付け用シート'!BC49</f>
        <v>807</v>
      </c>
      <c r="M51" s="33">
        <f>'2.測定データ貼付け用シート'!BF49</f>
        <v>797</v>
      </c>
      <c r="N51" s="33">
        <f>'2.測定データ貼付け用シート'!D49</f>
        <v>802</v>
      </c>
      <c r="O51" s="33">
        <f>'2.測定データ貼付け用シート'!I49</f>
        <v>814</v>
      </c>
      <c r="P51" s="33">
        <f>'2.測定データ貼付け用シート'!BB49</f>
        <v>791</v>
      </c>
      <c r="Q51" s="33">
        <f>'2.測定データ貼付け用シート'!BG49</f>
        <v>815</v>
      </c>
      <c r="R51" s="33">
        <f>'2.測定データ貼付け用シート'!C49</f>
        <v>803</v>
      </c>
      <c r="S51" s="33">
        <f>'2.測定データ貼付け用シート'!J49</f>
        <v>812</v>
      </c>
      <c r="T51" s="33">
        <f>'2.測定データ貼付け用シート'!BA49</f>
        <v>804</v>
      </c>
      <c r="U51" s="242">
        <f>'2.測定データ貼付け用シート'!BH49</f>
        <v>819</v>
      </c>
      <c r="V51" s="39">
        <f>'2.測定データ貼付け用シート'!L49</f>
        <v>789</v>
      </c>
      <c r="W51" s="59">
        <f>'2.測定データ貼付け用シート'!AY49</f>
        <v>808</v>
      </c>
      <c r="X51" s="34">
        <f>'2.測定データ貼付け用シート'!V49</f>
        <v>801</v>
      </c>
      <c r="Y51" s="35">
        <f>'2.測定データ貼付け用シート'!AO49</f>
        <v>820</v>
      </c>
      <c r="Z51" s="39">
        <f>'2.測定データ貼付け用シート'!M49</f>
        <v>869</v>
      </c>
      <c r="AA51" s="59">
        <f>'2.測定データ貼付け用シート'!AX49</f>
        <v>857</v>
      </c>
      <c r="AB51" s="34">
        <f>'2.測定データ貼付け用シート'!W49</f>
        <v>804</v>
      </c>
      <c r="AC51" s="35">
        <f>'2.測定データ貼付け用シート'!AN49</f>
        <v>815</v>
      </c>
      <c r="AD51" s="39">
        <f>'2.測定データ貼付け用シート'!N49</f>
        <v>815</v>
      </c>
      <c r="AE51" s="59">
        <f>'2.測定データ貼付け用シート'!AW49</f>
        <v>801</v>
      </c>
      <c r="AF51" s="34">
        <f>'2.測定データ貼付け用シート'!X49</f>
        <v>801</v>
      </c>
      <c r="AG51" s="35">
        <f>'2.測定データ貼付け用シート'!AM49</f>
        <v>812</v>
      </c>
      <c r="AH51" s="39">
        <f>'2.測定データ貼付け用シート'!O49</f>
        <v>797</v>
      </c>
      <c r="AI51" s="59">
        <f>'2.測定データ貼付け用シート'!AV49</f>
        <v>801</v>
      </c>
      <c r="AJ51" s="34">
        <f>'2.測定データ貼付け用シート'!Y49</f>
        <v>810</v>
      </c>
      <c r="AK51" s="35">
        <f>'2.測定データ貼付け用シート'!AL49</f>
        <v>808</v>
      </c>
      <c r="AL51" s="39">
        <f>'2.測定データ貼付け用シート'!P49</f>
        <v>813</v>
      </c>
      <c r="AM51" s="59">
        <f>'2.測定データ貼付け用シート'!AU49</f>
        <v>799</v>
      </c>
      <c r="AN51" s="34">
        <f>'2.測定データ貼付け用シート'!Z49</f>
        <v>795</v>
      </c>
      <c r="AO51" s="35">
        <f>'2.測定データ貼付け用シート'!AK49</f>
        <v>807</v>
      </c>
      <c r="AP51" s="39">
        <f>'2.測定データ貼付け用シート'!Q49</f>
        <v>789</v>
      </c>
      <c r="AQ51" s="59">
        <f>'2.測定データ貼付け用シート'!AT49</f>
        <v>788</v>
      </c>
      <c r="AR51" s="34">
        <f>'2.測定データ貼付け用シート'!AA49</f>
        <v>793</v>
      </c>
      <c r="AS51" s="35">
        <f>'2.測定データ貼付け用シート'!AJ49</f>
        <v>799</v>
      </c>
      <c r="AT51" s="39">
        <f>'2.測定データ貼付け用シート'!R49</f>
        <v>802</v>
      </c>
      <c r="AU51" s="59">
        <f>'2.測定データ貼付け用シート'!AS49</f>
        <v>799</v>
      </c>
      <c r="AV51" s="34">
        <f>'2.測定データ貼付け用シート'!AB49</f>
        <v>793</v>
      </c>
      <c r="AW51" s="35">
        <f>'2.測定データ貼付け用シート'!AI49</f>
        <v>805</v>
      </c>
      <c r="AX51" s="39">
        <f>'2.測定データ貼付け用シート'!S49</f>
        <v>800</v>
      </c>
      <c r="AY51" s="59">
        <f>'2.測定データ貼付け用シート'!AR49</f>
        <v>809</v>
      </c>
      <c r="AZ51" s="34">
        <f>'2.測定データ貼付け用シート'!AC49</f>
        <v>803</v>
      </c>
      <c r="BA51" s="35">
        <f>'2.測定データ貼付け用シート'!AH49</f>
        <v>803</v>
      </c>
      <c r="BB51" s="39">
        <f>'2.測定データ貼付け用シート'!T49</f>
        <v>826</v>
      </c>
      <c r="BC51" s="59">
        <f>'2.測定データ貼付け用シート'!AQ49</f>
        <v>792</v>
      </c>
      <c r="BD51" s="34">
        <f>'2.測定データ貼付け用シート'!AD49</f>
        <v>814</v>
      </c>
      <c r="BE51" s="35">
        <f>'2.測定データ貼付け用シート'!AG49</f>
        <v>810</v>
      </c>
      <c r="BF51" s="39">
        <f>'2.測定データ貼付け用シート'!U49</f>
        <v>800</v>
      </c>
      <c r="BG51" s="59">
        <f>'2.測定データ貼付け用シート'!AP49</f>
        <v>796</v>
      </c>
      <c r="BH51" s="34">
        <f>'2.測定データ貼付け用シート'!AE49</f>
        <v>816</v>
      </c>
      <c r="BI51" s="35">
        <f>'2.測定データ貼付け用シート'!AF49</f>
        <v>796</v>
      </c>
    </row>
    <row r="52" spans="1:61" ht="15" thickBot="1" x14ac:dyDescent="0.2">
      <c r="A52" s="7">
        <v>90</v>
      </c>
      <c r="B52" s="40">
        <f>'2.測定データ貼付け用シート'!B50</f>
        <v>797</v>
      </c>
      <c r="C52" s="41">
        <f>'2.測定データ貼付け用シート'!K50</f>
        <v>829</v>
      </c>
      <c r="D52" s="42">
        <f>'2.測定データ貼付け用シート'!AZ50</f>
        <v>792</v>
      </c>
      <c r="E52" s="43">
        <f>'2.測定データ貼付け用シート'!BI50</f>
        <v>806</v>
      </c>
      <c r="F52" s="44">
        <f>'2.測定データ貼付け用シート'!F50</f>
        <v>800</v>
      </c>
      <c r="G52" s="41">
        <f>'2.測定データ貼付け用シート'!G50</f>
        <v>814</v>
      </c>
      <c r="H52" s="41">
        <f>'2.測定データ貼付け用シート'!BD50</f>
        <v>811</v>
      </c>
      <c r="I52" s="41">
        <f>'2.測定データ貼付け用シート'!BE50</f>
        <v>795</v>
      </c>
      <c r="J52" s="41">
        <f>'2.測定データ貼付け用シート'!E50</f>
        <v>789</v>
      </c>
      <c r="K52" s="41">
        <f>'2.測定データ貼付け用シート'!H50</f>
        <v>798</v>
      </c>
      <c r="L52" s="41">
        <f>'2.測定データ貼付け用シート'!BC50</f>
        <v>809</v>
      </c>
      <c r="M52" s="41">
        <f>'2.測定データ貼付け用シート'!BF50</f>
        <v>801</v>
      </c>
      <c r="N52" s="41">
        <f>'2.測定データ貼付け用シート'!D50</f>
        <v>798</v>
      </c>
      <c r="O52" s="41">
        <f>'2.測定データ貼付け用シート'!I50</f>
        <v>819</v>
      </c>
      <c r="P52" s="41">
        <f>'2.測定データ貼付け用シート'!BB50</f>
        <v>796</v>
      </c>
      <c r="Q52" s="41">
        <f>'2.測定データ貼付け用シート'!BG50</f>
        <v>815</v>
      </c>
      <c r="R52" s="41">
        <f>'2.測定データ貼付け用シート'!C50</f>
        <v>811</v>
      </c>
      <c r="S52" s="41">
        <f>'2.測定データ貼付け用シート'!J50</f>
        <v>813</v>
      </c>
      <c r="T52" s="41">
        <f>'2.測定データ貼付け用シート'!BA50</f>
        <v>800</v>
      </c>
      <c r="U52" s="243">
        <f>'2.測定データ貼付け用シート'!BH50</f>
        <v>821</v>
      </c>
      <c r="V52" s="44">
        <f>'2.測定データ貼付け用シート'!L50</f>
        <v>793</v>
      </c>
      <c r="W52" s="245">
        <f>'2.測定データ貼付け用シート'!AY50</f>
        <v>802</v>
      </c>
      <c r="X52" s="41">
        <f>'2.測定データ貼付け用シート'!V50</f>
        <v>810</v>
      </c>
      <c r="Y52" s="240">
        <f>'2.測定データ貼付け用シート'!AO50</f>
        <v>814</v>
      </c>
      <c r="Z52" s="44">
        <f>'2.測定データ貼付け用シート'!M50</f>
        <v>858</v>
      </c>
      <c r="AA52" s="245">
        <f>'2.測定データ貼付け用シート'!AX50</f>
        <v>850</v>
      </c>
      <c r="AB52" s="41">
        <f>'2.測定データ貼付け用シート'!W50</f>
        <v>809</v>
      </c>
      <c r="AC52" s="240">
        <f>'2.測定データ貼付け用シート'!AN50</f>
        <v>814</v>
      </c>
      <c r="AD52" s="44">
        <f>'2.測定データ貼付け用シート'!N50</f>
        <v>816</v>
      </c>
      <c r="AE52" s="245">
        <f>'2.測定データ貼付け用シート'!AW50</f>
        <v>803</v>
      </c>
      <c r="AF52" s="41">
        <f>'2.測定データ貼付け用シート'!X50</f>
        <v>799</v>
      </c>
      <c r="AG52" s="240">
        <f>'2.測定データ貼付け用シート'!AM50</f>
        <v>813</v>
      </c>
      <c r="AH52" s="44">
        <f>'2.測定データ貼付け用シート'!O50</f>
        <v>799</v>
      </c>
      <c r="AI52" s="245">
        <f>'2.測定データ貼付け用シート'!AV50</f>
        <v>790</v>
      </c>
      <c r="AJ52" s="41">
        <f>'2.測定データ貼付け用シート'!Y50</f>
        <v>808</v>
      </c>
      <c r="AK52" s="240">
        <f>'2.測定データ貼付け用シート'!AL50</f>
        <v>810</v>
      </c>
      <c r="AL52" s="44">
        <f>'2.測定データ貼付け用シート'!P50</f>
        <v>811</v>
      </c>
      <c r="AM52" s="245">
        <f>'2.測定データ貼付け用シート'!AU50</f>
        <v>802</v>
      </c>
      <c r="AN52" s="41">
        <f>'2.測定データ貼付け用シート'!Z50</f>
        <v>786</v>
      </c>
      <c r="AO52" s="240">
        <f>'2.測定データ貼付け用シート'!AK50</f>
        <v>801</v>
      </c>
      <c r="AP52" s="44">
        <f>'2.測定データ貼付け用シート'!Q50</f>
        <v>788</v>
      </c>
      <c r="AQ52" s="245">
        <f>'2.測定データ貼付け用シート'!AT50</f>
        <v>792</v>
      </c>
      <c r="AR52" s="41">
        <f>'2.測定データ貼付け用シート'!AA50</f>
        <v>791</v>
      </c>
      <c r="AS52" s="240">
        <f>'2.測定データ貼付け用シート'!AJ50</f>
        <v>805</v>
      </c>
      <c r="AT52" s="44">
        <f>'2.測定データ貼付け用シート'!R50</f>
        <v>804</v>
      </c>
      <c r="AU52" s="245">
        <f>'2.測定データ貼付け用シート'!AS50</f>
        <v>796</v>
      </c>
      <c r="AV52" s="41">
        <f>'2.測定データ貼付け用シート'!AB50</f>
        <v>789</v>
      </c>
      <c r="AW52" s="240">
        <f>'2.測定データ貼付け用シート'!AI50</f>
        <v>804</v>
      </c>
      <c r="AX52" s="44">
        <f>'2.測定データ貼付け用シート'!S50</f>
        <v>796</v>
      </c>
      <c r="AY52" s="245">
        <f>'2.測定データ貼付け用シート'!AR50</f>
        <v>807</v>
      </c>
      <c r="AZ52" s="41">
        <f>'2.測定データ貼付け用シート'!AC50</f>
        <v>806</v>
      </c>
      <c r="BA52" s="240">
        <f>'2.測定データ貼付け用シート'!AH50</f>
        <v>804</v>
      </c>
      <c r="BB52" s="44">
        <f>'2.測定データ貼付け用シート'!T50</f>
        <v>825</v>
      </c>
      <c r="BC52" s="245">
        <f>'2.測定データ貼付け用シート'!AQ50</f>
        <v>795</v>
      </c>
      <c r="BD52" s="41">
        <f>'2.測定データ貼付け用シート'!AD50</f>
        <v>814</v>
      </c>
      <c r="BE52" s="240">
        <f>'2.測定データ貼付け用シート'!AG50</f>
        <v>809</v>
      </c>
      <c r="BF52" s="44">
        <f>'2.測定データ貼付け用シート'!U50</f>
        <v>804</v>
      </c>
      <c r="BG52" s="245">
        <f>'2.測定データ貼付け用シート'!AP50</f>
        <v>793</v>
      </c>
      <c r="BH52" s="41">
        <f>'2.測定データ貼付け用シート'!AE50</f>
        <v>810</v>
      </c>
      <c r="BI52" s="240">
        <f>'2.測定データ貼付け用シート'!AF50</f>
        <v>799</v>
      </c>
    </row>
  </sheetData>
  <sheetProtection password="BD4D" sheet="1" objects="1" scenarios="1"/>
  <mergeCells count="37">
    <mergeCell ref="AN5:AO5"/>
    <mergeCell ref="AP5:AQ5"/>
    <mergeCell ref="AR5:AS5"/>
    <mergeCell ref="A4:A6"/>
    <mergeCell ref="B4:E5"/>
    <mergeCell ref="F4:U4"/>
    <mergeCell ref="F5:I5"/>
    <mergeCell ref="J5:M5"/>
    <mergeCell ref="N5:Q5"/>
    <mergeCell ref="R5:U5"/>
    <mergeCell ref="AP4:AS4"/>
    <mergeCell ref="V4:Y4"/>
    <mergeCell ref="Z4:AC4"/>
    <mergeCell ref="AD4:AG4"/>
    <mergeCell ref="AH4:AK4"/>
    <mergeCell ref="AL4:AO4"/>
    <mergeCell ref="AT4:AW4"/>
    <mergeCell ref="BH5:BI5"/>
    <mergeCell ref="BB5:BC5"/>
    <mergeCell ref="BD5:BE5"/>
    <mergeCell ref="AV5:AW5"/>
    <mergeCell ref="AX5:AY5"/>
    <mergeCell ref="AZ5:BA5"/>
    <mergeCell ref="BF5:BG5"/>
    <mergeCell ref="AX4:BA4"/>
    <mergeCell ref="BB4:BE4"/>
    <mergeCell ref="BF4:BI4"/>
    <mergeCell ref="AT5:AU5"/>
    <mergeCell ref="V5:W5"/>
    <mergeCell ref="X5:Y5"/>
    <mergeCell ref="AD5:AE5"/>
    <mergeCell ref="AF5:AG5"/>
    <mergeCell ref="AL5:AM5"/>
    <mergeCell ref="Z5:AA5"/>
    <mergeCell ref="AB5:AC5"/>
    <mergeCell ref="AH5:AI5"/>
    <mergeCell ref="AJ5:AK5"/>
  </mergeCells>
  <phoneticPr fontId="4"/>
  <pageMargins left="0.7" right="0.7" top="0.75" bottom="0.75" header="0.51200000000000001" footer="0.51200000000000001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3"/>
  </sheetPr>
  <dimension ref="A1:P100"/>
  <sheetViews>
    <sheetView topLeftCell="A40" zoomScale="125" zoomScaleNormal="125" zoomScalePageLayoutView="125" workbookViewId="0">
      <selection activeCell="I59" sqref="I59"/>
    </sheetView>
  </sheetViews>
  <sheetFormatPr baseColWidth="12" defaultColWidth="9" defaultRowHeight="14" x14ac:dyDescent="0.15"/>
  <cols>
    <col min="1" max="1" width="10.6640625" style="1" customWidth="1"/>
    <col min="2" max="2" width="10.33203125" style="1" bestFit="1" customWidth="1"/>
    <col min="3" max="4" width="9.5" style="1" customWidth="1"/>
    <col min="5" max="5" width="10.5" style="1" bestFit="1" customWidth="1"/>
    <col min="6" max="7" width="10" style="1" customWidth="1"/>
    <col min="8" max="8" width="11.1640625" style="1" customWidth="1"/>
    <col min="9" max="9" width="10" style="1" customWidth="1"/>
    <col min="10" max="10" width="6.1640625" style="1" customWidth="1"/>
    <col min="11" max="11" width="11.1640625" style="1" customWidth="1"/>
    <col min="12" max="12" width="9" style="1"/>
    <col min="13" max="13" width="8.6640625" style="1" customWidth="1"/>
    <col min="14" max="14" width="9" style="1"/>
    <col min="15" max="15" width="9.33203125" style="1" bestFit="1" customWidth="1"/>
    <col min="16" max="16384" width="9" style="1"/>
  </cols>
  <sheetData>
    <row r="1" spans="1:11" customFormat="1" ht="18" x14ac:dyDescent="0.15">
      <c r="A1" s="168" t="s">
        <v>22</v>
      </c>
    </row>
    <row r="2" spans="1:11" customFormat="1" ht="14.25" customHeight="1" thickBot="1" x14ac:dyDescent="0.2">
      <c r="A2" s="72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customFormat="1" ht="14.25" customHeight="1" thickBot="1" x14ac:dyDescent="0.2">
      <c r="A3" s="79" t="s">
        <v>106</v>
      </c>
      <c r="B3" s="393" t="s">
        <v>107</v>
      </c>
      <c r="C3" s="393"/>
      <c r="D3" s="393"/>
      <c r="E3" s="393"/>
      <c r="F3" s="76" t="s">
        <v>101</v>
      </c>
      <c r="G3" s="77" t="s">
        <v>102</v>
      </c>
      <c r="H3" s="78" t="s">
        <v>103</v>
      </c>
      <c r="I3" s="100"/>
      <c r="J3" s="5"/>
      <c r="K3" s="5"/>
    </row>
    <row r="4" spans="1:11" customFormat="1" x14ac:dyDescent="0.15">
      <c r="A4" s="68">
        <f>ROUND('1. 実験内容を入力するシート'!D33,2)</f>
        <v>6.24</v>
      </c>
      <c r="B4" s="61">
        <f>'データ処理シート No. 2'!F54</f>
        <v>6.0528971400622336</v>
      </c>
      <c r="C4" s="61">
        <f>'データ処理シート No. 2'!G54</f>
        <v>5.9087567859402252</v>
      </c>
      <c r="D4" s="61">
        <f>'データ処理シート No. 2'!H54</f>
        <v>5.4981987353984483</v>
      </c>
      <c r="E4" s="61">
        <f>'データ処理シート No. 2'!I54</f>
        <v>5.4025257644079421</v>
      </c>
      <c r="F4" s="70">
        <f>AVERAGE(B4:E4)</f>
        <v>5.7155946064522123</v>
      </c>
      <c r="G4" s="62">
        <f>STDEV(B4:E4)</f>
        <v>0.31430223849794847</v>
      </c>
      <c r="H4" s="63">
        <f>G4/F4</f>
        <v>5.4990295872828249E-2</v>
      </c>
      <c r="I4" s="99"/>
      <c r="J4" s="5"/>
      <c r="K4" s="5"/>
    </row>
    <row r="5" spans="1:11" customFormat="1" x14ac:dyDescent="0.15">
      <c r="A5" s="68">
        <f>ROUND('1. 実験内容を入力するシート'!C33,2)</f>
        <v>12.49</v>
      </c>
      <c r="B5" s="61">
        <f>'データ処理シート No. 2'!J54</f>
        <v>11.373732573353626</v>
      </c>
      <c r="C5" s="61">
        <f>'データ処理シート No. 2'!K54</f>
        <v>11.20783571710157</v>
      </c>
      <c r="D5" s="61">
        <f>'データ処理シート No. 2'!L54</f>
        <v>10.975145792303749</v>
      </c>
      <c r="E5" s="61">
        <f>'データ処理シート No. 2'!M54</f>
        <v>10.812166340292622</v>
      </c>
      <c r="F5" s="70">
        <f>AVERAGE(B5:E5)</f>
        <v>11.092220105762891</v>
      </c>
      <c r="G5" s="62">
        <f>STDEV(B5:E5)</f>
        <v>0.24816173853641443</v>
      </c>
      <c r="H5" s="63">
        <f>G5/F5</f>
        <v>2.2372594139876797E-2</v>
      </c>
      <c r="I5" s="99"/>
      <c r="J5" s="5"/>
      <c r="K5" s="5"/>
    </row>
    <row r="6" spans="1:11" customFormat="1" x14ac:dyDescent="0.15">
      <c r="A6" s="68">
        <f>ROUND('1. 実験内容を入力するシート'!B33,2)</f>
        <v>24.97</v>
      </c>
      <c r="B6" s="61">
        <f>'データ処理シート No. 2'!N54</f>
        <v>20.680904793882981</v>
      </c>
      <c r="C6" s="61">
        <f>'データ処理シート No. 2'!O54</f>
        <v>20.256726554276739</v>
      </c>
      <c r="D6" s="61">
        <f>'データ処理シート No. 2'!P54</f>
        <v>20.864054117687509</v>
      </c>
      <c r="E6" s="61">
        <f>'データ処理シート No. 2'!Q54</f>
        <v>19.900935480401991</v>
      </c>
      <c r="F6" s="70">
        <f>AVERAGE(B6:E6)</f>
        <v>20.425655236562307</v>
      </c>
      <c r="G6" s="62">
        <f>STDEV(B6:E6)</f>
        <v>0.43251729741437667</v>
      </c>
      <c r="H6" s="63">
        <f>G6/F6</f>
        <v>2.1175198171374331E-2</v>
      </c>
      <c r="I6" s="99"/>
      <c r="J6" s="5"/>
      <c r="K6" s="5"/>
    </row>
    <row r="7" spans="1:11" customFormat="1" ht="15" thickBot="1" x14ac:dyDescent="0.2">
      <c r="A7" s="69">
        <f>ROUND('1. 実験内容を入力するシート'!A33,2)</f>
        <v>49.94</v>
      </c>
      <c r="B7" s="65">
        <f>'データ処理シート No. 2'!R54</f>
        <v>36.863719420529833</v>
      </c>
      <c r="C7" s="65">
        <f>'データ処理シート No. 2'!S54</f>
        <v>35.694887727319262</v>
      </c>
      <c r="D7" s="65">
        <f>'データ処理シート No. 2'!T54</f>
        <v>36.320119922091514</v>
      </c>
      <c r="E7" s="65">
        <f>'データ処理シート No. 2'!U54</f>
        <v>35.832382044269558</v>
      </c>
      <c r="F7" s="71">
        <f>AVERAGE(B7:E7)</f>
        <v>36.177777278552547</v>
      </c>
      <c r="G7" s="66">
        <f>STDEV(B7:E7)</f>
        <v>0.5301755171216832</v>
      </c>
      <c r="H7" s="67">
        <f>G7/F7</f>
        <v>1.4654728869592269E-2</v>
      </c>
      <c r="I7" s="99"/>
      <c r="J7" s="5"/>
      <c r="K7" s="5"/>
    </row>
    <row r="8" spans="1:11" customForma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customFormat="1" x14ac:dyDescent="0.15">
      <c r="A9" s="72" t="s">
        <v>93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customFormat="1" x14ac:dyDescent="0.15">
      <c r="A10" s="1"/>
      <c r="B10" s="5"/>
      <c r="C10" s="165"/>
      <c r="D10" s="5"/>
      <c r="E10" s="5"/>
      <c r="F10" s="5"/>
      <c r="G10" s="5"/>
      <c r="H10" s="5"/>
      <c r="I10" s="5"/>
      <c r="J10" s="5"/>
      <c r="K10" s="1"/>
    </row>
    <row r="11" spans="1:11" customFormat="1" x14ac:dyDescent="0.15">
      <c r="A11" s="75" t="s">
        <v>94</v>
      </c>
      <c r="B11" s="169">
        <f>'データ処理シート No. 3'!B19</f>
        <v>0.88662737289378846</v>
      </c>
      <c r="C11" s="75"/>
      <c r="D11" s="5"/>
      <c r="E11" s="5"/>
      <c r="F11" s="5"/>
      <c r="G11" s="5"/>
      <c r="H11" s="5"/>
      <c r="I11" s="5"/>
      <c r="J11" s="5"/>
      <c r="K11" s="1"/>
    </row>
    <row r="12" spans="1:11" customFormat="1" x14ac:dyDescent="0.15">
      <c r="A12" s="75" t="s">
        <v>95</v>
      </c>
      <c r="B12" s="170">
        <f>'データ処理シート No. 3'!B20</f>
        <v>1.1538135773161695</v>
      </c>
      <c r="C12" s="75"/>
      <c r="D12" s="5"/>
      <c r="E12" s="5"/>
      <c r="F12" s="5"/>
      <c r="G12" s="5"/>
      <c r="H12" s="5"/>
      <c r="I12" s="5"/>
      <c r="J12" s="5"/>
      <c r="K12" s="1"/>
    </row>
    <row r="13" spans="1:11" customFormat="1" ht="15" x14ac:dyDescent="0.15">
      <c r="A13" s="75" t="s">
        <v>96</v>
      </c>
      <c r="B13" s="171">
        <f>'データ処理シート No. 3'!B21</f>
        <v>0.99890888385433751</v>
      </c>
      <c r="C13" s="75"/>
      <c r="D13" s="5"/>
      <c r="E13" s="5"/>
      <c r="F13" s="5"/>
      <c r="G13" s="5"/>
      <c r="H13" s="5"/>
      <c r="I13" s="5"/>
      <c r="J13" s="5"/>
      <c r="K13" s="1"/>
    </row>
    <row r="14" spans="1:11" customFormat="1" x14ac:dyDescent="0.15">
      <c r="A14" s="1"/>
      <c r="B14" s="1"/>
      <c r="C14" s="75"/>
      <c r="D14" s="5"/>
      <c r="E14" s="5"/>
      <c r="F14" s="5"/>
      <c r="G14" s="5"/>
      <c r="H14" s="5"/>
      <c r="I14" s="5"/>
      <c r="J14" s="5"/>
      <c r="K14" s="5"/>
    </row>
    <row r="15" spans="1:11" customFormat="1" x14ac:dyDescent="0.1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customFormat="1" ht="15" thickBot="1" x14ac:dyDescent="0.2">
      <c r="A16" t="s">
        <v>23</v>
      </c>
      <c r="B16" s="1"/>
      <c r="C16" s="5"/>
      <c r="D16" s="5"/>
      <c r="E16" s="5"/>
      <c r="F16" s="5"/>
      <c r="G16" s="5"/>
      <c r="H16" s="5"/>
      <c r="I16" s="5"/>
      <c r="J16" s="5"/>
      <c r="K16" s="5"/>
    </row>
    <row r="17" spans="1:16" customFormat="1" ht="15" thickBot="1" x14ac:dyDescent="0.2">
      <c r="A17" s="1"/>
      <c r="B17" s="202" t="s">
        <v>304</v>
      </c>
      <c r="C17" s="5"/>
      <c r="D17" s="5"/>
      <c r="E17" s="5"/>
      <c r="F17" s="5"/>
      <c r="G17" s="5"/>
      <c r="H17" s="5"/>
      <c r="I17" s="5"/>
      <c r="J17" s="5"/>
      <c r="K17" s="5"/>
    </row>
    <row r="18" spans="1:16" customFormat="1" x14ac:dyDescent="0.15">
      <c r="A18" s="1"/>
      <c r="B18" s="1"/>
      <c r="C18" s="5"/>
      <c r="D18" s="5"/>
      <c r="E18" s="5"/>
      <c r="F18" s="5"/>
      <c r="G18" s="5"/>
      <c r="H18" s="5"/>
      <c r="I18" s="5"/>
      <c r="J18" s="5"/>
      <c r="K18" s="5"/>
    </row>
    <row r="19" spans="1:16" customFormat="1" x14ac:dyDescent="0.15">
      <c r="A19" t="s">
        <v>20</v>
      </c>
      <c r="B19" s="1"/>
      <c r="C19" s="5"/>
      <c r="D19" s="5"/>
      <c r="E19" s="5"/>
      <c r="F19" s="5"/>
      <c r="G19" s="5"/>
      <c r="H19" s="5"/>
      <c r="I19" s="5"/>
      <c r="J19" s="5"/>
      <c r="K19" s="5"/>
    </row>
    <row r="20" spans="1:16" customFormat="1" x14ac:dyDescent="0.15">
      <c r="A20" s="1"/>
      <c r="B20" s="172"/>
      <c r="C20" s="5"/>
      <c r="D20" s="5"/>
      <c r="E20" s="5"/>
      <c r="F20" s="5"/>
      <c r="G20" s="5"/>
      <c r="H20" s="5"/>
      <c r="I20" s="5"/>
      <c r="J20" s="5"/>
      <c r="K20" s="5"/>
    </row>
    <row r="21" spans="1:16" ht="14.25" customHeight="1" x14ac:dyDescent="0.15">
      <c r="A21" s="175"/>
      <c r="B21" s="175"/>
      <c r="C21" s="175"/>
      <c r="D21" s="175"/>
      <c r="E21" s="173"/>
      <c r="F21" s="176"/>
      <c r="G21" s="173"/>
      <c r="H21" s="177"/>
      <c r="I21" s="178"/>
      <c r="J21" s="178"/>
      <c r="K21" s="174"/>
      <c r="L21"/>
    </row>
    <row r="22" spans="1:16" ht="18" x14ac:dyDescent="0.15">
      <c r="A22" s="168" t="s">
        <v>250</v>
      </c>
    </row>
    <row r="23" spans="1:16" x14ac:dyDescent="0.15">
      <c r="A23" s="54"/>
    </row>
    <row r="24" spans="1:16" ht="18" thickBot="1" x14ac:dyDescent="0.2">
      <c r="A24" s="180" t="s">
        <v>33</v>
      </c>
    </row>
    <row r="25" spans="1:16" ht="15" thickBot="1" x14ac:dyDescent="0.2">
      <c r="A25" s="179" t="s">
        <v>32</v>
      </c>
      <c r="B25" s="53"/>
      <c r="C25" s="53"/>
      <c r="E25" s="202" t="s">
        <v>304</v>
      </c>
    </row>
    <row r="26" spans="1:16" ht="15" thickBot="1" x14ac:dyDescent="0.2">
      <c r="A26" s="72"/>
    </row>
    <row r="27" spans="1:16" ht="15" customHeight="1" x14ac:dyDescent="0.15">
      <c r="A27" s="103" t="s">
        <v>257</v>
      </c>
      <c r="B27" s="104"/>
      <c r="C27" s="105"/>
      <c r="D27" s="120" t="str">
        <f>"Trolox "&amp;ROUND('1. 実験内容を入力するシート'!D33,2)&amp;" uM"</f>
        <v>Trolox 6.24 uM</v>
      </c>
      <c r="E27" s="104"/>
      <c r="F27" s="105"/>
      <c r="G27" s="120" t="str">
        <f>"Trolox "&amp;ROUND('1. 実験内容を入力するシート'!C33,2)&amp;" uM"</f>
        <v>Trolox 12.49 uM</v>
      </c>
      <c r="H27" s="104"/>
      <c r="I27" s="105"/>
      <c r="K27" s="387" t="str">
        <f>'4. レポート (手を加えず印刷)'!A28</f>
        <v>サンプル</v>
      </c>
      <c r="L27" s="388">
        <f>'4. レポート (手を加えず印刷)'!B28</f>
        <v>0</v>
      </c>
      <c r="M27" s="388">
        <f>'4. レポート (手を加えず印刷)'!C28</f>
        <v>0</v>
      </c>
      <c r="N27" s="388">
        <f>'4. レポート (手を加えず印刷)'!D28</f>
        <v>0</v>
      </c>
      <c r="O27" s="391" t="str">
        <f>'4. レポート (手を加えず印刷)'!E28</f>
        <v>希釈倍率</v>
      </c>
      <c r="P27" s="385" t="str">
        <f>'4. レポート (手を加えず印刷)'!F28</f>
        <v>検量線_x000D_範囲</v>
      </c>
    </row>
    <row r="28" spans="1:16" ht="15" thickBot="1" x14ac:dyDescent="0.2">
      <c r="A28" s="106"/>
      <c r="B28" s="53"/>
      <c r="C28" s="107"/>
      <c r="D28" s="106"/>
      <c r="E28" s="53"/>
      <c r="F28" s="107"/>
      <c r="G28" s="106"/>
      <c r="H28" s="53"/>
      <c r="I28" s="107"/>
      <c r="K28" s="389">
        <f>'4. レポート (手を加えず印刷)'!A29</f>
        <v>0</v>
      </c>
      <c r="L28" s="390">
        <f>'4. レポート (手を加えず印刷)'!B29</f>
        <v>0</v>
      </c>
      <c r="M28" s="390">
        <f>'4. レポート (手を加えず印刷)'!C29</f>
        <v>0</v>
      </c>
      <c r="N28" s="390">
        <f>'4. レポート (手を加えず印刷)'!D29</f>
        <v>0</v>
      </c>
      <c r="O28" s="392">
        <f>'4. レポート (手を加えず印刷)'!E29</f>
        <v>0</v>
      </c>
      <c r="P28" s="386">
        <f>'4. レポート (手を加えず印刷)'!F29</f>
        <v>0</v>
      </c>
    </row>
    <row r="29" spans="1:16" ht="14.25" customHeight="1" x14ac:dyDescent="0.15">
      <c r="A29" s="106"/>
      <c r="B29" s="53"/>
      <c r="C29" s="107"/>
      <c r="D29" s="106"/>
      <c r="E29" s="53"/>
      <c r="F29" s="107"/>
      <c r="G29" s="106"/>
      <c r="H29" s="53"/>
      <c r="I29" s="107"/>
      <c r="K29" s="379" t="str">
        <f>'4. レポート (手を加えず印刷)'!A30</f>
        <v>フェルラ酸</v>
      </c>
      <c r="L29" s="380"/>
      <c r="M29" s="380"/>
      <c r="N29" s="381"/>
      <c r="O29" s="139">
        <f>'4. レポート (手を加えず印刷)'!E30</f>
        <v>680</v>
      </c>
      <c r="P29" s="140" t="str">
        <f>'4. レポート (手を加えず印刷)'!F30</f>
        <v>OK</v>
      </c>
    </row>
    <row r="30" spans="1:16" ht="14.25" customHeight="1" thickBot="1" x14ac:dyDescent="0.2">
      <c r="A30" s="106"/>
      <c r="B30" s="53"/>
      <c r="C30" s="107"/>
      <c r="D30" s="106"/>
      <c r="E30" s="53"/>
      <c r="F30" s="107"/>
      <c r="G30" s="106"/>
      <c r="H30" s="53"/>
      <c r="I30" s="107"/>
      <c r="K30" s="382"/>
      <c r="L30" s="383"/>
      <c r="M30" s="383"/>
      <c r="N30" s="384"/>
      <c r="O30" s="141">
        <f>'4. レポート (手を加えず印刷)'!E31</f>
        <v>1360</v>
      </c>
      <c r="P30" s="194" t="str">
        <f>'4. レポート (手を加えず印刷)'!F31</f>
        <v>OK</v>
      </c>
    </row>
    <row r="31" spans="1:16" ht="14.25" customHeight="1" x14ac:dyDescent="0.15">
      <c r="A31" s="106"/>
      <c r="B31" s="53"/>
      <c r="C31" s="107"/>
      <c r="D31" s="106"/>
      <c r="E31" s="53"/>
      <c r="F31" s="107"/>
      <c r="G31" s="106"/>
      <c r="H31" s="53"/>
      <c r="I31" s="107"/>
      <c r="K31" s="379" t="str">
        <f>'4. レポート (手を加えず印刷)'!A32</f>
        <v>キュウリ</v>
      </c>
      <c r="L31" s="380"/>
      <c r="M31" s="380"/>
      <c r="N31" s="381"/>
      <c r="O31" s="271">
        <f>'4. レポート (手を加えず印刷)'!E32</f>
        <v>26</v>
      </c>
      <c r="P31" s="138" t="str">
        <f>'4. レポート (手を加えず印刷)'!F32</f>
        <v>OK</v>
      </c>
    </row>
    <row r="32" spans="1:16" ht="15" customHeight="1" thickBot="1" x14ac:dyDescent="0.2">
      <c r="A32" s="106"/>
      <c r="B32" s="53"/>
      <c r="C32" s="107"/>
      <c r="D32" s="106"/>
      <c r="E32" s="53"/>
      <c r="F32" s="107"/>
      <c r="G32" s="106"/>
      <c r="H32" s="53"/>
      <c r="I32" s="107"/>
      <c r="K32" s="382"/>
      <c r="L32" s="383"/>
      <c r="M32" s="383"/>
      <c r="N32" s="384"/>
      <c r="O32" s="141">
        <f>'4. レポート (手を加えず印刷)'!E33</f>
        <v>52</v>
      </c>
      <c r="P32" s="194" t="str">
        <f>'4. レポート (手を加えず印刷)'!F33</f>
        <v>OK</v>
      </c>
    </row>
    <row r="33" spans="1:16" ht="14.25" customHeight="1" x14ac:dyDescent="0.15">
      <c r="A33" s="106"/>
      <c r="B33" s="53"/>
      <c r="C33" s="107"/>
      <c r="D33" s="106"/>
      <c r="E33" s="53"/>
      <c r="F33" s="107"/>
      <c r="G33" s="106"/>
      <c r="H33" s="53"/>
      <c r="I33" s="107"/>
      <c r="K33" s="379" t="str">
        <f>'4. レポート (手を加えず印刷)'!A34</f>
        <v>レタス</v>
      </c>
      <c r="L33" s="380"/>
      <c r="M33" s="380"/>
      <c r="N33" s="381"/>
      <c r="O33" s="139">
        <f>'4. レポート (手を加えず印刷)'!E34</f>
        <v>80</v>
      </c>
      <c r="P33" s="140" t="str">
        <f>'4. レポート (手を加えず印刷)'!F34</f>
        <v>OK</v>
      </c>
    </row>
    <row r="34" spans="1:16" ht="14.25" customHeight="1" thickBot="1" x14ac:dyDescent="0.2">
      <c r="A34" s="106"/>
      <c r="B34" s="53"/>
      <c r="C34" s="107"/>
      <c r="D34" s="106"/>
      <c r="E34" s="53"/>
      <c r="F34" s="107"/>
      <c r="G34" s="106"/>
      <c r="H34" s="53"/>
      <c r="I34" s="107"/>
      <c r="K34" s="382"/>
      <c r="L34" s="383"/>
      <c r="M34" s="383"/>
      <c r="N34" s="384"/>
      <c r="O34" s="141">
        <f>'4. レポート (手を加えず印刷)'!E35</f>
        <v>160</v>
      </c>
      <c r="P34" s="194" t="str">
        <f>'4. レポート (手を加えず印刷)'!F35</f>
        <v>OK</v>
      </c>
    </row>
    <row r="35" spans="1:16" ht="15" customHeight="1" thickBot="1" x14ac:dyDescent="0.2">
      <c r="A35" s="64"/>
      <c r="B35" s="92"/>
      <c r="C35" s="109"/>
      <c r="D35" s="108"/>
      <c r="E35" s="92"/>
      <c r="F35" s="109"/>
      <c r="G35" s="108"/>
      <c r="H35" s="92"/>
      <c r="I35" s="109"/>
      <c r="K35" s="379">
        <f>'4. レポート (手を加えず印刷)'!A36</f>
        <v>0</v>
      </c>
      <c r="L35" s="380"/>
      <c r="M35" s="380"/>
      <c r="N35" s="381"/>
      <c r="O35" s="271">
        <f>'4. レポート (手を加えず印刷)'!E36</f>
        <v>690</v>
      </c>
      <c r="P35" s="138" t="str">
        <f>'4. レポート (手を加えず印刷)'!F36</f>
        <v>NG</v>
      </c>
    </row>
    <row r="36" spans="1:16" ht="15.75" customHeight="1" thickBot="1" x14ac:dyDescent="0.2">
      <c r="A36" s="120" t="str">
        <f>"Trolox "&amp;ROUND('1. 実験内容を入力するシート'!B33,2)&amp;" uM"</f>
        <v>Trolox 24.97 uM</v>
      </c>
      <c r="B36" s="104"/>
      <c r="C36" s="104"/>
      <c r="D36" s="120" t="str">
        <f>"Trolox "&amp;ROUND('1. 実験内容を入力するシート'!A33,2)&amp;" uM"</f>
        <v>Trolox 49.94 uM</v>
      </c>
      <c r="E36" s="104"/>
      <c r="F36" s="105"/>
      <c r="G36" s="119" t="s">
        <v>19</v>
      </c>
      <c r="H36" s="104"/>
      <c r="I36" s="105"/>
      <c r="K36" s="382"/>
      <c r="L36" s="383"/>
      <c r="M36" s="383"/>
      <c r="N36" s="384"/>
      <c r="O36" s="141">
        <f>'4. レポート (手を加えず印刷)'!E37</f>
        <v>1380</v>
      </c>
      <c r="P36" s="194" t="str">
        <f>'4. レポート (手を加えず印刷)'!F37</f>
        <v>NG</v>
      </c>
    </row>
    <row r="37" spans="1:16" ht="14.25" customHeight="1" x14ac:dyDescent="0.15">
      <c r="A37" s="106"/>
      <c r="B37" s="53"/>
      <c r="C37" s="53"/>
      <c r="D37" s="106"/>
      <c r="E37" s="53"/>
      <c r="F37" s="107"/>
      <c r="G37" s="53"/>
      <c r="H37" s="53"/>
      <c r="I37" s="107"/>
      <c r="K37" s="379">
        <f>'4. レポート (手を加えず印刷)'!A38</f>
        <v>0</v>
      </c>
      <c r="L37" s="380"/>
      <c r="M37" s="380"/>
      <c r="N37" s="381"/>
      <c r="O37" s="139">
        <f>'4. レポート (手を加えず印刷)'!E38</f>
        <v>25</v>
      </c>
      <c r="P37" s="140" t="str">
        <f>'4. レポート (手を加えず印刷)'!F38</f>
        <v>NG</v>
      </c>
    </row>
    <row r="38" spans="1:16" ht="14.25" customHeight="1" thickBot="1" x14ac:dyDescent="0.2">
      <c r="A38" s="106"/>
      <c r="B38" s="53"/>
      <c r="C38" s="53"/>
      <c r="D38" s="106"/>
      <c r="E38" s="53"/>
      <c r="F38" s="107"/>
      <c r="G38" s="53"/>
      <c r="H38" s="53"/>
      <c r="I38" s="107"/>
      <c r="K38" s="382"/>
      <c r="L38" s="383"/>
      <c r="M38" s="383"/>
      <c r="N38" s="384"/>
      <c r="O38" s="141">
        <f>'4. レポート (手を加えず印刷)'!E39</f>
        <v>50</v>
      </c>
      <c r="P38" s="194" t="str">
        <f>'4. レポート (手を加えず印刷)'!F39</f>
        <v>NG</v>
      </c>
    </row>
    <row r="39" spans="1:16" ht="14.25" customHeight="1" x14ac:dyDescent="0.15">
      <c r="A39" s="106"/>
      <c r="B39" s="53"/>
      <c r="C39" s="53"/>
      <c r="D39" s="106"/>
      <c r="E39" s="53"/>
      <c r="F39" s="107"/>
      <c r="G39" s="53"/>
      <c r="H39" s="53"/>
      <c r="I39" s="107"/>
      <c r="K39" s="379">
        <f>'4. レポート (手を加えず印刷)'!A40</f>
        <v>0</v>
      </c>
      <c r="L39" s="380"/>
      <c r="M39" s="380"/>
      <c r="N39" s="381"/>
      <c r="O39" s="271">
        <f>'4. レポート (手を加えず印刷)'!E40</f>
        <v>77</v>
      </c>
      <c r="P39" s="138" t="str">
        <f>'4. レポート (手を加えず印刷)'!F40</f>
        <v>NG</v>
      </c>
    </row>
    <row r="40" spans="1:16" ht="15" customHeight="1" thickBot="1" x14ac:dyDescent="0.2">
      <c r="A40" s="106"/>
      <c r="B40" s="53"/>
      <c r="C40" s="53"/>
      <c r="D40" s="106"/>
      <c r="E40" s="53"/>
      <c r="F40" s="107"/>
      <c r="G40" s="53"/>
      <c r="H40" s="53"/>
      <c r="I40" s="107"/>
      <c r="K40" s="382"/>
      <c r="L40" s="383"/>
      <c r="M40" s="383"/>
      <c r="N40" s="384"/>
      <c r="O40" s="141">
        <f>'4. レポート (手を加えず印刷)'!E41</f>
        <v>154</v>
      </c>
      <c r="P40" s="194" t="str">
        <f>'4. レポート (手を加えず印刷)'!F41</f>
        <v>NG</v>
      </c>
    </row>
    <row r="41" spans="1:16" ht="14.25" customHeight="1" x14ac:dyDescent="0.15">
      <c r="A41" s="106"/>
      <c r="B41" s="53"/>
      <c r="C41" s="53"/>
      <c r="D41" s="106"/>
      <c r="E41" s="53"/>
      <c r="F41" s="107"/>
      <c r="G41" s="53"/>
      <c r="H41" s="53"/>
      <c r="I41" s="107"/>
      <c r="K41" s="379">
        <f>'4. レポート (手を加えず印刷)'!A42</f>
        <v>0</v>
      </c>
      <c r="L41" s="380"/>
      <c r="M41" s="380"/>
      <c r="N41" s="381"/>
      <c r="O41" s="139" t="e">
        <f>'4. レポート (手を加えず印刷)'!E42</f>
        <v>#DIV/0!</v>
      </c>
      <c r="P41" s="140" t="str">
        <f>'4. レポート (手を加えず印刷)'!F42</f>
        <v>NG</v>
      </c>
    </row>
    <row r="42" spans="1:16" ht="14.25" customHeight="1" thickBot="1" x14ac:dyDescent="0.2">
      <c r="A42" s="106"/>
      <c r="B42" s="53"/>
      <c r="C42" s="53"/>
      <c r="D42" s="106"/>
      <c r="E42" s="53"/>
      <c r="F42" s="107"/>
      <c r="G42" s="53"/>
      <c r="H42" s="53"/>
      <c r="I42" s="107"/>
      <c r="K42" s="382"/>
      <c r="L42" s="383"/>
      <c r="M42" s="383"/>
      <c r="N42" s="384"/>
      <c r="O42" s="141" t="e">
        <f>'4. レポート (手を加えず印刷)'!E43</f>
        <v>#DIV/0!</v>
      </c>
      <c r="P42" s="194" t="str">
        <f>'4. レポート (手を加えず印刷)'!F43</f>
        <v>NG</v>
      </c>
    </row>
    <row r="43" spans="1:16" ht="14.25" customHeight="1" x14ac:dyDescent="0.15">
      <c r="A43" s="106"/>
      <c r="B43" s="53"/>
      <c r="C43" s="53"/>
      <c r="D43" s="106"/>
      <c r="E43" s="53"/>
      <c r="F43" s="107"/>
      <c r="G43" s="53"/>
      <c r="H43" s="53"/>
      <c r="I43" s="107"/>
      <c r="K43" s="379">
        <f>'4. レポート (手を加えず印刷)'!A44</f>
        <v>0</v>
      </c>
      <c r="L43" s="380"/>
      <c r="M43" s="380"/>
      <c r="N43" s="381"/>
      <c r="O43" s="271" t="e">
        <f>'4. レポート (手を加えず印刷)'!E44</f>
        <v>#DIV/0!</v>
      </c>
      <c r="P43" s="138" t="str">
        <f>'4. レポート (手を加えず印刷)'!F44</f>
        <v>NG</v>
      </c>
    </row>
    <row r="44" spans="1:16" ht="15" customHeight="1" thickBot="1" x14ac:dyDescent="0.2">
      <c r="A44" s="108"/>
      <c r="B44" s="92"/>
      <c r="C44" s="92"/>
      <c r="D44" s="108"/>
      <c r="E44" s="92"/>
      <c r="F44" s="109"/>
      <c r="G44" s="92"/>
      <c r="H44" s="92"/>
      <c r="I44" s="109"/>
      <c r="K44" s="382"/>
      <c r="L44" s="383"/>
      <c r="M44" s="383"/>
      <c r="N44" s="384"/>
      <c r="O44" s="141" t="e">
        <f>'4. レポート (手を加えず印刷)'!E45</f>
        <v>#DIV/0!</v>
      </c>
      <c r="P44" s="194" t="str">
        <f>'4. レポート (手を加えず印刷)'!F45</f>
        <v>NG</v>
      </c>
    </row>
    <row r="45" spans="1:16" ht="14.25" customHeight="1" x14ac:dyDescent="0.15">
      <c r="A45" s="53"/>
      <c r="B45" s="53"/>
      <c r="C45" s="53"/>
      <c r="D45" s="53"/>
      <c r="E45" s="53"/>
      <c r="F45" s="53"/>
      <c r="G45" s="53"/>
      <c r="H45" s="53"/>
      <c r="I45" s="53"/>
      <c r="K45" s="379">
        <f>'4. レポート (手を加えず印刷)'!A46</f>
        <v>0</v>
      </c>
      <c r="L45" s="380"/>
      <c r="M45" s="380"/>
      <c r="N45" s="381"/>
      <c r="O45" s="139" t="e">
        <f>'4. レポート (手を加えず印刷)'!E46</f>
        <v>#DIV/0!</v>
      </c>
      <c r="P45" s="140" t="str">
        <f>'4. レポート (手を加えず印刷)'!F46</f>
        <v>NG</v>
      </c>
    </row>
    <row r="46" spans="1:16" ht="18" customHeight="1" thickBot="1" x14ac:dyDescent="0.2">
      <c r="A46" s="2" t="s">
        <v>30</v>
      </c>
      <c r="B46" s="53"/>
      <c r="C46" s="53"/>
      <c r="D46" s="53"/>
      <c r="E46" s="53"/>
      <c r="F46" s="53"/>
      <c r="G46" s="53"/>
      <c r="H46" s="53"/>
      <c r="I46" s="53"/>
      <c r="K46" s="382"/>
      <c r="L46" s="383"/>
      <c r="M46" s="383"/>
      <c r="N46" s="384"/>
      <c r="O46" s="141" t="e">
        <f>'4. レポート (手を加えず印刷)'!E47</f>
        <v>#DIV/0!</v>
      </c>
      <c r="P46" s="194" t="str">
        <f>'4. レポート (手を加えず印刷)'!F47</f>
        <v>NG</v>
      </c>
    </row>
    <row r="47" spans="1:16" ht="15.75" customHeight="1" thickBot="1" x14ac:dyDescent="0.2">
      <c r="A47" s="179" t="s">
        <v>32</v>
      </c>
      <c r="B47" s="53"/>
      <c r="C47" s="53"/>
      <c r="E47" s="203"/>
      <c r="F47" s="53"/>
      <c r="G47" s="53"/>
      <c r="H47" s="53"/>
      <c r="I47" s="53"/>
      <c r="K47" s="379">
        <f>'4. レポート (手を加えず印刷)'!A48</f>
        <v>0</v>
      </c>
      <c r="L47" s="380"/>
      <c r="M47" s="380"/>
      <c r="N47" s="381"/>
      <c r="O47" s="271" t="e">
        <f>'4. レポート (手を加えず印刷)'!E48</f>
        <v>#DIV/0!</v>
      </c>
      <c r="P47" s="138" t="str">
        <f>'4. レポート (手を加えず印刷)'!F48</f>
        <v>NG</v>
      </c>
    </row>
    <row r="48" spans="1:16" ht="15" customHeight="1" thickBot="1" x14ac:dyDescent="0.2">
      <c r="A48" s="53"/>
      <c r="B48" s="53"/>
      <c r="C48" s="53"/>
      <c r="D48" s="53"/>
      <c r="E48" s="53"/>
      <c r="F48" s="53"/>
      <c r="G48" s="53"/>
      <c r="H48" s="53"/>
      <c r="I48" s="53"/>
      <c r="K48" s="382"/>
      <c r="L48" s="383"/>
      <c r="M48" s="383"/>
      <c r="N48" s="384"/>
      <c r="O48" s="141" t="e">
        <f>'4. レポート (手を加えず印刷)'!E49</f>
        <v>#DIV/0!</v>
      </c>
      <c r="P48" s="194" t="str">
        <f>'4. レポート (手を加えず印刷)'!F49</f>
        <v>NG</v>
      </c>
    </row>
    <row r="49" spans="1:9" x14ac:dyDescent="0.15">
      <c r="A49" s="376" t="str">
        <f>'1. 実験内容を入力するシート'!A16</f>
        <v>フェルラ酸</v>
      </c>
      <c r="B49" s="377"/>
      <c r="C49" s="378"/>
      <c r="D49" s="376" t="str">
        <f>'1. 実験内容を入力するシート'!A17</f>
        <v>キュウリ</v>
      </c>
      <c r="E49" s="377"/>
      <c r="F49" s="378"/>
      <c r="G49" s="376" t="str">
        <f>'1. 実験内容を入力するシート'!A18</f>
        <v>レタス</v>
      </c>
      <c r="H49" s="377"/>
      <c r="I49" s="378"/>
    </row>
    <row r="50" spans="1:9" x14ac:dyDescent="0.15">
      <c r="A50" s="106"/>
      <c r="B50" s="53"/>
      <c r="C50" s="107"/>
      <c r="D50" s="106"/>
      <c r="E50" s="53"/>
      <c r="F50" s="107"/>
      <c r="G50" s="106"/>
      <c r="H50" s="53"/>
      <c r="I50" s="107"/>
    </row>
    <row r="51" spans="1:9" ht="13" customHeight="1" x14ac:dyDescent="0.15">
      <c r="A51" s="106"/>
      <c r="B51" s="53"/>
      <c r="C51" s="107"/>
      <c r="D51" s="106"/>
      <c r="E51" s="53"/>
      <c r="F51" s="107"/>
      <c r="G51" s="106"/>
      <c r="H51" s="53"/>
      <c r="I51" s="107"/>
    </row>
    <row r="52" spans="1:9" ht="13" customHeight="1" x14ac:dyDescent="0.15">
      <c r="A52" s="106"/>
      <c r="B52" s="53"/>
      <c r="C52" s="107"/>
      <c r="D52" s="106"/>
      <c r="E52" s="53"/>
      <c r="F52" s="107"/>
      <c r="G52" s="106"/>
      <c r="H52" s="53"/>
      <c r="I52" s="107"/>
    </row>
    <row r="53" spans="1:9" ht="13" customHeight="1" x14ac:dyDescent="0.15">
      <c r="A53" s="106"/>
      <c r="B53" s="53"/>
      <c r="C53" s="107"/>
      <c r="D53" s="106"/>
      <c r="E53" s="53"/>
      <c r="F53" s="107"/>
      <c r="G53" s="106"/>
      <c r="H53" s="53"/>
      <c r="I53" s="107"/>
    </row>
    <row r="54" spans="1:9" ht="13" customHeight="1" x14ac:dyDescent="0.15">
      <c r="A54" s="106"/>
      <c r="B54" s="53"/>
      <c r="C54" s="107"/>
      <c r="D54" s="106"/>
      <c r="E54" s="53"/>
      <c r="F54" s="107"/>
      <c r="G54" s="106"/>
      <c r="H54" s="53"/>
      <c r="I54" s="107"/>
    </row>
    <row r="55" spans="1:9" ht="13" customHeight="1" x14ac:dyDescent="0.15">
      <c r="A55" s="106"/>
      <c r="B55" s="53"/>
      <c r="C55" s="107"/>
      <c r="D55" s="106"/>
      <c r="E55" s="53"/>
      <c r="F55" s="107"/>
      <c r="G55" s="106"/>
      <c r="H55" s="53"/>
      <c r="I55" s="107"/>
    </row>
    <row r="56" spans="1:9" ht="13" customHeight="1" x14ac:dyDescent="0.15">
      <c r="A56" s="106"/>
      <c r="B56" s="53"/>
      <c r="C56" s="107"/>
      <c r="D56" s="106"/>
      <c r="E56" s="53"/>
      <c r="F56" s="107"/>
      <c r="G56" s="106"/>
      <c r="H56" s="53"/>
      <c r="I56" s="107"/>
    </row>
    <row r="57" spans="1:9" ht="15" thickBot="1" x14ac:dyDescent="0.2">
      <c r="A57" s="106"/>
      <c r="B57" s="53"/>
      <c r="C57" s="107"/>
      <c r="D57" s="106"/>
      <c r="E57" s="53"/>
      <c r="F57" s="107"/>
      <c r="G57" s="106"/>
      <c r="H57" s="53"/>
      <c r="I57" s="107"/>
    </row>
    <row r="58" spans="1:9" ht="17" customHeight="1" thickTop="1" x14ac:dyDescent="0.15">
      <c r="A58" s="123" t="str">
        <f>"x "&amp;'1. 実験内容を入力するシート'!C16</f>
        <v>x 680</v>
      </c>
      <c r="B58" s="114" t="s">
        <v>16</v>
      </c>
      <c r="C58" s="197" t="s">
        <v>305</v>
      </c>
      <c r="D58" s="123" t="str">
        <f>"x "&amp;'1. 実験内容を入力するシート'!C17</f>
        <v>x 26</v>
      </c>
      <c r="E58" s="114" t="s">
        <v>15</v>
      </c>
      <c r="F58" s="197" t="s">
        <v>305</v>
      </c>
      <c r="G58" s="123" t="str">
        <f>"x "&amp;'1. 実験内容を入力するシート'!C18</f>
        <v>x 80</v>
      </c>
      <c r="H58" s="114" t="s">
        <v>15</v>
      </c>
      <c r="I58" s="197" t="s">
        <v>305</v>
      </c>
    </row>
    <row r="59" spans="1:9" ht="17" customHeight="1" thickBot="1" x14ac:dyDescent="0.2">
      <c r="A59" s="122" t="str">
        <f>"x "&amp;'1. 実験内容を入力するシート'!D16</f>
        <v>x 1360</v>
      </c>
      <c r="B59" s="82" t="s">
        <v>18</v>
      </c>
      <c r="C59" s="198" t="s">
        <v>305</v>
      </c>
      <c r="D59" s="122" t="str">
        <f>"x "&amp;'1. 実験内容を入力するシート'!D17</f>
        <v>x 52</v>
      </c>
      <c r="E59" s="82" t="s">
        <v>17</v>
      </c>
      <c r="F59" s="198" t="s">
        <v>305</v>
      </c>
      <c r="G59" s="122" t="str">
        <f>"x "&amp;'1. 実験内容を入力するシート'!D18</f>
        <v>x 160</v>
      </c>
      <c r="H59" s="82" t="s">
        <v>17</v>
      </c>
      <c r="I59" s="198" t="s">
        <v>305</v>
      </c>
    </row>
    <row r="60" spans="1:9" ht="17" customHeight="1" x14ac:dyDescent="0.15">
      <c r="A60" s="376">
        <f>'1. 実験内容を入力するシート'!A19</f>
        <v>0</v>
      </c>
      <c r="B60" s="377"/>
      <c r="C60" s="378"/>
      <c r="D60" s="376">
        <f>'1. 実験内容を入力するシート'!A20</f>
        <v>0</v>
      </c>
      <c r="E60" s="377"/>
      <c r="F60" s="378"/>
      <c r="G60" s="120"/>
      <c r="H60" s="104"/>
      <c r="I60" s="104"/>
    </row>
    <row r="61" spans="1:9" ht="17" customHeight="1" x14ac:dyDescent="0.15">
      <c r="A61" s="106"/>
      <c r="B61" s="53"/>
      <c r="C61" s="107"/>
      <c r="D61" s="106"/>
      <c r="E61" s="53"/>
      <c r="F61" s="107"/>
      <c r="G61" s="181"/>
      <c r="H61" s="118"/>
      <c r="I61" s="53"/>
    </row>
    <row r="62" spans="1:9" x14ac:dyDescent="0.15">
      <c r="A62" s="106"/>
      <c r="B62" s="53"/>
      <c r="C62" s="107"/>
      <c r="D62" s="106"/>
      <c r="E62" s="53"/>
      <c r="F62" s="107"/>
      <c r="G62" s="181"/>
    </row>
    <row r="63" spans="1:9" ht="14" customHeight="1" x14ac:dyDescent="0.15">
      <c r="A63" s="106"/>
      <c r="B63" s="53"/>
      <c r="C63" s="107"/>
      <c r="D63" s="106"/>
      <c r="E63" s="53"/>
      <c r="F63" s="107"/>
      <c r="G63" s="181"/>
    </row>
    <row r="64" spans="1:9" x14ac:dyDescent="0.15">
      <c r="A64" s="106"/>
      <c r="B64" s="53"/>
      <c r="C64" s="107"/>
      <c r="D64" s="106"/>
      <c r="E64" s="53"/>
      <c r="F64" s="107"/>
      <c r="G64" s="181"/>
    </row>
    <row r="65" spans="1:15" ht="13" customHeight="1" x14ac:dyDescent="0.15">
      <c r="A65" s="106"/>
      <c r="B65" s="53"/>
      <c r="C65" s="107"/>
      <c r="D65" s="106"/>
      <c r="E65" s="53"/>
      <c r="F65" s="107"/>
      <c r="G65" s="181"/>
    </row>
    <row r="66" spans="1:15" ht="12" customHeight="1" x14ac:dyDescent="0.15">
      <c r="A66" s="106"/>
      <c r="B66" s="53"/>
      <c r="C66" s="107"/>
      <c r="D66" s="106"/>
      <c r="E66" s="53"/>
      <c r="F66" s="107"/>
      <c r="G66" s="106"/>
    </row>
    <row r="67" spans="1:15" x14ac:dyDescent="0.15">
      <c r="A67" s="106"/>
      <c r="B67" s="53"/>
      <c r="C67" s="107"/>
      <c r="D67" s="106"/>
      <c r="E67" s="53"/>
      <c r="F67" s="107"/>
      <c r="G67" s="182"/>
      <c r="H67" s="82"/>
      <c r="I67" s="84"/>
    </row>
    <row r="68" spans="1:15" ht="15" thickBot="1" x14ac:dyDescent="0.2">
      <c r="A68" s="106"/>
      <c r="B68" s="53"/>
      <c r="C68" s="107"/>
      <c r="D68" s="106"/>
      <c r="E68" s="53"/>
      <c r="F68" s="107"/>
      <c r="G68" s="181"/>
      <c r="H68" s="82"/>
      <c r="I68" s="84"/>
    </row>
    <row r="69" spans="1:15" ht="17" customHeight="1" thickTop="1" x14ac:dyDescent="0.15">
      <c r="A69" s="123" t="str">
        <f>"x "&amp;'1. 実験内容を入力するシート'!C19</f>
        <v>x 690</v>
      </c>
      <c r="B69" s="114" t="s">
        <v>15</v>
      </c>
      <c r="C69" s="197"/>
      <c r="D69" s="123" t="str">
        <f>"x "&amp;'1. 実験内容を入力するシート'!C20</f>
        <v>x 25</v>
      </c>
      <c r="E69" s="114" t="s">
        <v>15</v>
      </c>
      <c r="F69" s="197"/>
      <c r="G69" s="181"/>
      <c r="H69" s="118"/>
      <c r="I69" s="53"/>
    </row>
    <row r="70" spans="1:15" ht="15" thickBot="1" x14ac:dyDescent="0.2">
      <c r="A70" s="122" t="str">
        <f>"x "&amp;'1. 実験内容を入力するシート'!D19</f>
        <v>x 1380</v>
      </c>
      <c r="B70" s="82" t="s">
        <v>17</v>
      </c>
      <c r="C70" s="198"/>
      <c r="D70" s="122" t="str">
        <f>"x "&amp;'1. 実験内容を入力するシート'!D20</f>
        <v>x 50</v>
      </c>
      <c r="E70" s="82" t="s">
        <v>17</v>
      </c>
      <c r="F70" s="198"/>
      <c r="G70" s="181"/>
    </row>
    <row r="71" spans="1:15" ht="17" customHeight="1" x14ac:dyDescent="0.15">
      <c r="A71" s="376">
        <f>'1. 実験内容を入力するシート'!A21</f>
        <v>0</v>
      </c>
      <c r="B71" s="377"/>
      <c r="C71" s="378"/>
      <c r="D71" s="376">
        <f>'1. 実験内容を入力するシート'!A22</f>
        <v>0</v>
      </c>
      <c r="E71" s="377"/>
      <c r="F71" s="378"/>
      <c r="G71" s="376">
        <f>'1. 実験内容を入力するシート'!A23</f>
        <v>0</v>
      </c>
      <c r="H71" s="377"/>
      <c r="I71" s="378"/>
    </row>
    <row r="72" spans="1:15" ht="17" customHeight="1" x14ac:dyDescent="0.15">
      <c r="A72" s="106"/>
      <c r="B72" s="53"/>
      <c r="C72" s="107"/>
      <c r="D72" s="106"/>
      <c r="E72" s="53"/>
      <c r="F72" s="107"/>
      <c r="G72" s="106"/>
      <c r="H72" s="53"/>
      <c r="I72" s="107"/>
      <c r="K72" s="184" t="s">
        <v>37</v>
      </c>
      <c r="L72" s="185"/>
      <c r="M72" s="185"/>
      <c r="N72" s="185"/>
      <c r="O72" s="186"/>
    </row>
    <row r="73" spans="1:15" ht="17" customHeight="1" x14ac:dyDescent="0.15">
      <c r="A73" s="106"/>
      <c r="B73" s="53"/>
      <c r="C73" s="107"/>
      <c r="D73" s="106"/>
      <c r="E73" s="53"/>
      <c r="F73" s="107"/>
      <c r="G73" s="106"/>
      <c r="H73" s="53"/>
      <c r="I73" s="107"/>
      <c r="K73" s="187" t="s">
        <v>235</v>
      </c>
      <c r="L73" s="183" t="s">
        <v>234</v>
      </c>
      <c r="M73" s="53"/>
      <c r="N73" s="53"/>
      <c r="O73" s="188"/>
    </row>
    <row r="74" spans="1:15" ht="17" customHeight="1" x14ac:dyDescent="0.15">
      <c r="A74" s="106"/>
      <c r="B74" s="53"/>
      <c r="C74" s="107"/>
      <c r="D74" s="106"/>
      <c r="E74" s="53"/>
      <c r="F74" s="107"/>
      <c r="G74" s="106"/>
      <c r="H74" s="53"/>
      <c r="I74" s="107"/>
      <c r="K74" s="187" t="s">
        <v>135</v>
      </c>
      <c r="L74" s="183" t="s">
        <v>38</v>
      </c>
      <c r="M74" s="53"/>
      <c r="N74" s="53"/>
      <c r="O74" s="188"/>
    </row>
    <row r="75" spans="1:15" x14ac:dyDescent="0.15">
      <c r="A75" s="106"/>
      <c r="B75" s="53"/>
      <c r="C75" s="107"/>
      <c r="D75" s="106"/>
      <c r="E75" s="53"/>
      <c r="F75" s="107"/>
      <c r="G75" s="106"/>
      <c r="H75" s="53"/>
      <c r="I75" s="107"/>
      <c r="K75" s="187" t="s">
        <v>31</v>
      </c>
      <c r="L75" s="183" t="s">
        <v>36</v>
      </c>
      <c r="M75" s="53"/>
      <c r="N75" s="53"/>
      <c r="O75" s="188"/>
    </row>
    <row r="76" spans="1:15" x14ac:dyDescent="0.15">
      <c r="A76" s="106"/>
      <c r="B76" s="53"/>
      <c r="C76" s="107"/>
      <c r="D76" s="106"/>
      <c r="E76" s="53"/>
      <c r="F76" s="107"/>
      <c r="G76" s="106"/>
      <c r="H76" s="53"/>
      <c r="I76" s="107"/>
      <c r="K76" s="189" t="s">
        <v>236</v>
      </c>
      <c r="L76" s="190" t="s">
        <v>273</v>
      </c>
      <c r="M76" s="191"/>
      <c r="N76" s="191"/>
      <c r="O76" s="192"/>
    </row>
    <row r="77" spans="1:15" x14ac:dyDescent="0.15">
      <c r="A77" s="106"/>
      <c r="B77" s="53"/>
      <c r="C77" s="107"/>
      <c r="D77" s="106"/>
      <c r="E77" s="53"/>
      <c r="F77" s="107"/>
      <c r="G77" s="106"/>
      <c r="H77" s="53"/>
      <c r="I77" s="107"/>
    </row>
    <row r="78" spans="1:15" x14ac:dyDescent="0.15">
      <c r="A78" s="106"/>
      <c r="B78" s="53"/>
      <c r="C78" s="107"/>
      <c r="D78" s="106"/>
      <c r="E78" s="53"/>
      <c r="F78" s="107"/>
      <c r="G78" s="106"/>
      <c r="H78" s="53"/>
      <c r="I78" s="107"/>
    </row>
    <row r="79" spans="1:15" ht="15" thickBot="1" x14ac:dyDescent="0.2">
      <c r="A79" s="106"/>
      <c r="B79" s="53"/>
      <c r="C79" s="107"/>
      <c r="D79" s="106"/>
      <c r="E79" s="53"/>
      <c r="F79" s="107"/>
      <c r="G79" s="106"/>
      <c r="H79" s="53"/>
      <c r="I79" s="107"/>
    </row>
    <row r="80" spans="1:15" ht="15" thickTop="1" x14ac:dyDescent="0.15">
      <c r="A80" s="123" t="str">
        <f>"x "&amp;'1. 実験内容を入力するシート'!C21</f>
        <v>x 77</v>
      </c>
      <c r="B80" s="114" t="s">
        <v>15</v>
      </c>
      <c r="C80" s="197" t="s">
        <v>21</v>
      </c>
      <c r="D80" s="123" t="e">
        <f>"x "&amp;'1. 実験内容を入力するシート'!C22</f>
        <v>#DIV/0!</v>
      </c>
      <c r="E80" s="114" t="s">
        <v>15</v>
      </c>
      <c r="F80" s="197"/>
      <c r="G80" s="123" t="e">
        <f>"x "&amp;'1. 実験内容を入力するシート'!C23</f>
        <v>#DIV/0!</v>
      </c>
      <c r="H80" s="114" t="s">
        <v>15</v>
      </c>
      <c r="I80" s="197"/>
    </row>
    <row r="81" spans="1:9" ht="15" thickBot="1" x14ac:dyDescent="0.2">
      <c r="A81" s="122" t="str">
        <f>"x "&amp;'1. 実験内容を入力するシート'!D21</f>
        <v>x 154</v>
      </c>
      <c r="B81" s="82" t="s">
        <v>17</v>
      </c>
      <c r="C81" s="198"/>
      <c r="D81" s="122" t="e">
        <f>"x "&amp;'1. 実験内容を入力するシート'!D22</f>
        <v>#DIV/0!</v>
      </c>
      <c r="E81" s="82" t="s">
        <v>17</v>
      </c>
      <c r="F81" s="198"/>
      <c r="G81" s="122" t="e">
        <f>"x "&amp;'1. 実験内容を入力するシート'!D23</f>
        <v>#DIV/0!</v>
      </c>
      <c r="H81" s="82" t="s">
        <v>17</v>
      </c>
      <c r="I81" s="198"/>
    </row>
    <row r="82" spans="1:9" x14ac:dyDescent="0.15">
      <c r="A82" s="376">
        <f>'1. 実験内容を入力するシート'!A24</f>
        <v>0</v>
      </c>
      <c r="B82" s="377"/>
      <c r="C82" s="378"/>
      <c r="D82" s="376">
        <f>'1. 実験内容を入力するシート'!A25</f>
        <v>0</v>
      </c>
      <c r="E82" s="377"/>
      <c r="F82" s="378"/>
      <c r="G82" s="120"/>
      <c r="H82" s="104"/>
      <c r="I82" s="104"/>
    </row>
    <row r="83" spans="1:9" x14ac:dyDescent="0.15">
      <c r="A83" s="106"/>
      <c r="B83" s="53"/>
      <c r="C83" s="107"/>
      <c r="D83" s="106"/>
      <c r="E83" s="53"/>
      <c r="F83" s="107"/>
      <c r="G83" s="181"/>
      <c r="H83" s="118"/>
      <c r="I83" s="53"/>
    </row>
    <row r="84" spans="1:9" ht="17" customHeight="1" x14ac:dyDescent="0.15">
      <c r="A84" s="106"/>
      <c r="B84" s="53"/>
      <c r="C84" s="107"/>
      <c r="D84" s="106"/>
      <c r="E84" s="53"/>
      <c r="F84" s="107"/>
      <c r="G84" s="181"/>
    </row>
    <row r="85" spans="1:9" ht="17" customHeight="1" x14ac:dyDescent="0.15">
      <c r="A85" s="106"/>
      <c r="B85" s="53"/>
      <c r="C85" s="107"/>
      <c r="D85" s="106"/>
      <c r="E85" s="53"/>
      <c r="F85" s="107"/>
      <c r="G85" s="181"/>
    </row>
    <row r="86" spans="1:9" ht="17" customHeight="1" x14ac:dyDescent="0.15">
      <c r="A86" s="106"/>
      <c r="B86" s="53"/>
      <c r="C86" s="107"/>
      <c r="D86" s="106"/>
      <c r="E86" s="53"/>
      <c r="F86" s="107"/>
      <c r="G86" s="181"/>
    </row>
    <row r="87" spans="1:9" ht="17" customHeight="1" x14ac:dyDescent="0.15">
      <c r="A87" s="106"/>
      <c r="B87" s="53"/>
      <c r="C87" s="107"/>
      <c r="D87" s="106"/>
      <c r="E87" s="53"/>
      <c r="F87" s="107"/>
      <c r="G87" s="181"/>
    </row>
    <row r="88" spans="1:9" x14ac:dyDescent="0.15">
      <c r="A88" s="106"/>
      <c r="B88" s="53"/>
      <c r="C88" s="107"/>
      <c r="D88" s="106"/>
      <c r="E88" s="53"/>
      <c r="F88" s="107"/>
      <c r="G88" s="106"/>
    </row>
    <row r="89" spans="1:9" x14ac:dyDescent="0.15">
      <c r="A89" s="106"/>
      <c r="B89" s="53"/>
      <c r="C89" s="107"/>
      <c r="D89" s="106"/>
      <c r="E89" s="53"/>
      <c r="F89" s="107"/>
      <c r="G89" s="182"/>
      <c r="H89" s="82"/>
      <c r="I89" s="84"/>
    </row>
    <row r="90" spans="1:9" ht="15" thickBot="1" x14ac:dyDescent="0.2">
      <c r="A90" s="106"/>
      <c r="B90" s="53"/>
      <c r="C90" s="107"/>
      <c r="D90" s="106"/>
      <c r="E90" s="53"/>
      <c r="F90" s="107"/>
      <c r="G90" s="181"/>
      <c r="H90" s="82"/>
      <c r="I90" s="84"/>
    </row>
    <row r="91" spans="1:9" ht="16" customHeight="1" thickTop="1" x14ac:dyDescent="0.15">
      <c r="A91" s="123" t="e">
        <f>"x "&amp;'1. 実験内容を入力するシート'!C24</f>
        <v>#DIV/0!</v>
      </c>
      <c r="B91" s="114" t="s">
        <v>15</v>
      </c>
      <c r="C91" s="197"/>
      <c r="D91" s="123" t="e">
        <f>"x "&amp;'1. 実験内容を入力するシート'!C25</f>
        <v>#DIV/0!</v>
      </c>
      <c r="E91" s="114" t="s">
        <v>15</v>
      </c>
      <c r="F91" s="197"/>
      <c r="G91" s="181"/>
      <c r="H91" s="118"/>
      <c r="I91" s="53"/>
    </row>
    <row r="92" spans="1:9" ht="15" thickBot="1" x14ac:dyDescent="0.2">
      <c r="A92" s="124" t="e">
        <f>"x "&amp;'1. 実験内容を入力するシート'!D24</f>
        <v>#DIV/0!</v>
      </c>
      <c r="B92" s="121" t="s">
        <v>17</v>
      </c>
      <c r="C92" s="272"/>
      <c r="D92" s="124" t="e">
        <f>"x "&amp;'1. 実験内容を入力するシート'!D25</f>
        <v>#DIV/0!</v>
      </c>
      <c r="E92" s="121" t="s">
        <v>17</v>
      </c>
      <c r="F92" s="272"/>
      <c r="G92" s="181"/>
    </row>
    <row r="93" spans="1:9" x14ac:dyDescent="0.15">
      <c r="A93" s="106"/>
    </row>
    <row r="94" spans="1:9" x14ac:dyDescent="0.15">
      <c r="A94" s="106"/>
    </row>
    <row r="97" ht="19" customHeight="1" x14ac:dyDescent="0.15"/>
    <row r="98" ht="19" customHeight="1" x14ac:dyDescent="0.15"/>
    <row r="99" ht="19" customHeight="1" x14ac:dyDescent="0.15"/>
    <row r="100" ht="19" customHeight="1" x14ac:dyDescent="0.15"/>
  </sheetData>
  <sheetProtection password="BD4D" sheet="1" objects="1" scenarios="1"/>
  <mergeCells count="24">
    <mergeCell ref="B3:E3"/>
    <mergeCell ref="A60:C60"/>
    <mergeCell ref="D60:F60"/>
    <mergeCell ref="A49:C49"/>
    <mergeCell ref="D49:F49"/>
    <mergeCell ref="P27:P28"/>
    <mergeCell ref="K27:N28"/>
    <mergeCell ref="O27:O28"/>
    <mergeCell ref="K39:N40"/>
    <mergeCell ref="K41:N42"/>
    <mergeCell ref="K29:N30"/>
    <mergeCell ref="A82:C82"/>
    <mergeCell ref="D82:F82"/>
    <mergeCell ref="K31:N32"/>
    <mergeCell ref="K33:N34"/>
    <mergeCell ref="K35:N36"/>
    <mergeCell ref="K37:N38"/>
    <mergeCell ref="K43:N44"/>
    <mergeCell ref="G49:I49"/>
    <mergeCell ref="K45:N46"/>
    <mergeCell ref="K47:N48"/>
    <mergeCell ref="A71:C71"/>
    <mergeCell ref="D71:F71"/>
    <mergeCell ref="G71:I71"/>
  </mergeCells>
  <phoneticPr fontId="4"/>
  <dataValidations count="3">
    <dataValidation type="list" allowBlank="1" showInputMessage="1" showErrorMessage="1" sqref="H21">
      <formula1>"○"</formula1>
    </dataValidation>
    <dataValidation type="list" allowBlank="1" showInputMessage="1" showErrorMessage="1" sqref="B17 E25 E47">
      <formula1>コメント</formula1>
    </dataValidation>
    <dataValidation type="list" allowBlank="1" showInputMessage="1" showErrorMessage="1" sqref="C58:C59 F58:F59 C69:C70 F69:F70 I58:I59 C80:C81 F80:F81 C91:C92 F91:F92 I80:I81">
      <formula1>$K$73:$K$76</formula1>
    </dataValidation>
  </dataValidations>
  <pageMargins left="0.7" right="0.7" top="0.75" bottom="0.75" header="0.51200000000000001" footer="0.51200000000000001"/>
  <pageSetup paperSize="9" scale="90" fitToHeight="2" orientation="portrait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5"/>
  </sheetPr>
  <dimension ref="A1:L107"/>
  <sheetViews>
    <sheetView topLeftCell="A25" zoomScale="125" zoomScaleNormal="75" zoomScalePageLayoutView="75" workbookViewId="0">
      <selection activeCell="I32" sqref="I32:I33"/>
    </sheetView>
  </sheetViews>
  <sheetFormatPr baseColWidth="12" defaultColWidth="9" defaultRowHeight="14" x14ac:dyDescent="0.15"/>
  <cols>
    <col min="1" max="1" width="10.6640625" style="1" customWidth="1"/>
    <col min="2" max="2" width="10.33203125" style="1" bestFit="1" customWidth="1"/>
    <col min="3" max="4" width="9.5" style="1" customWidth="1"/>
    <col min="5" max="5" width="9.6640625" style="1" bestFit="1" customWidth="1"/>
    <col min="6" max="8" width="9.1640625" style="1" bestFit="1" customWidth="1"/>
    <col min="9" max="9" width="9" style="1"/>
    <col min="10" max="10" width="9.33203125" style="1" bestFit="1" customWidth="1"/>
    <col min="11" max="12" width="9" style="1"/>
    <col min="13" max="13" width="9.33203125" style="1" bestFit="1" customWidth="1"/>
    <col min="14" max="14" width="8.6640625" style="1" customWidth="1"/>
    <col min="15" max="15" width="9" style="1"/>
    <col min="16" max="16" width="9.33203125" style="1" bestFit="1" customWidth="1"/>
    <col min="17" max="16384" width="9" style="1"/>
  </cols>
  <sheetData>
    <row r="1" spans="1:12" ht="19" x14ac:dyDescent="0.15">
      <c r="A1" s="151" t="str">
        <f>'1. 実験内容を入力するシート'!B1</f>
        <v>ワークショップ用試料の測定</v>
      </c>
      <c r="H1" s="73"/>
      <c r="J1" s="73"/>
    </row>
    <row r="2" spans="1:12" x14ac:dyDescent="0.15">
      <c r="A2" s="54"/>
      <c r="G2" s="213" t="str">
        <f>"実験番号: "&amp;'1. 実験内容を入力するシート'!B6</f>
        <v>実験番号: 3</v>
      </c>
      <c r="H2" s="214"/>
    </row>
    <row r="3" spans="1:12" ht="14.25" customHeight="1" x14ac:dyDescent="0.15">
      <c r="A3" s="405" t="str">
        <f>"備考:"&amp;'1. 実験内容を入力するシート'!B12</f>
        <v>備考:特になし</v>
      </c>
      <c r="B3" s="406"/>
      <c r="C3" s="406"/>
      <c r="D3" s="406"/>
      <c r="E3" s="406"/>
      <c r="F3" s="407"/>
      <c r="G3" s="215" t="str">
        <f>"実験日: "&amp;'1. 実験内容を入力するシート'!B5</f>
        <v>実験日: 2016.9.12</v>
      </c>
      <c r="H3" s="216"/>
    </row>
    <row r="4" spans="1:12" ht="27" customHeight="1" x14ac:dyDescent="0.15">
      <c r="A4" s="408"/>
      <c r="B4" s="409"/>
      <c r="C4" s="409"/>
      <c r="D4" s="409"/>
      <c r="E4" s="409"/>
      <c r="F4" s="410"/>
      <c r="G4" s="411" t="str">
        <f>"実施機関: "&amp;'1. 実験内容を入力するシート'!B7</f>
        <v>実施機関: 農研機構　食品総合研究所　食品機能研究領域</v>
      </c>
      <c r="H4" s="412"/>
      <c r="I4" s="413"/>
      <c r="J4" s="413"/>
      <c r="L4" s="74"/>
    </row>
    <row r="5" spans="1:12" x14ac:dyDescent="0.15">
      <c r="A5" s="5"/>
      <c r="B5" s="5"/>
      <c r="C5" s="5"/>
      <c r="D5" s="5"/>
      <c r="E5" s="5"/>
      <c r="F5" s="5"/>
      <c r="G5" s="215" t="str">
        <f>"実験者: "&amp;'1. 実験内容を入力するシート'!B8</f>
        <v>実験者: 渡辺　純</v>
      </c>
      <c r="H5" s="216"/>
      <c r="I5" s="5"/>
    </row>
    <row r="6" spans="1:12" x14ac:dyDescent="0.15">
      <c r="A6" s="5"/>
      <c r="B6" s="5"/>
      <c r="C6" s="5"/>
      <c r="D6" s="5"/>
      <c r="E6" s="5"/>
      <c r="F6" s="5"/>
      <c r="G6" s="215" t="str">
        <f>"使用機器: "&amp;'1. 実験内容を入力するシート'!B9</f>
        <v>使用機器: POWERSCAN HT</v>
      </c>
      <c r="H6" s="216"/>
      <c r="I6" s="5"/>
    </row>
    <row r="7" spans="1:12" x14ac:dyDescent="0.15">
      <c r="A7" s="5"/>
      <c r="B7" s="5"/>
      <c r="C7" s="5"/>
      <c r="D7" s="5"/>
      <c r="E7" s="5"/>
      <c r="F7" s="5"/>
      <c r="G7" s="332" t="str">
        <f>"測光: "&amp;'1. 実験内容を入力するシート'!B10</f>
        <v>測光: 下方</v>
      </c>
      <c r="H7" s="216"/>
      <c r="I7" s="5"/>
    </row>
    <row r="8" spans="1:12" ht="15" thickBot="1" x14ac:dyDescent="0.2">
      <c r="A8" s="72" t="s">
        <v>100</v>
      </c>
      <c r="B8" s="5"/>
      <c r="C8" s="5"/>
      <c r="D8" s="5"/>
      <c r="E8" s="5"/>
      <c r="F8" s="5"/>
      <c r="G8" s="215" t="str">
        <f>"分注: "&amp;'1. 実験内容を入力するシート'!B11</f>
        <v>分注: 手動</v>
      </c>
      <c r="H8" s="5"/>
      <c r="I8" s="5"/>
    </row>
    <row r="9" spans="1:12" ht="15" thickBot="1" x14ac:dyDescent="0.2">
      <c r="A9" s="79" t="s">
        <v>105</v>
      </c>
      <c r="B9" s="393" t="s">
        <v>240</v>
      </c>
      <c r="C9" s="393"/>
      <c r="D9" s="393"/>
      <c r="E9" s="393"/>
      <c r="F9" s="76" t="s">
        <v>242</v>
      </c>
      <c r="G9" s="77" t="s">
        <v>99</v>
      </c>
      <c r="H9" s="78" t="s">
        <v>231</v>
      </c>
      <c r="I9" s="5"/>
    </row>
    <row r="10" spans="1:12" x14ac:dyDescent="0.15">
      <c r="A10" s="68">
        <f>ROUND('1. 実験内容を入力するシート'!D33,2)</f>
        <v>6.24</v>
      </c>
      <c r="B10" s="61">
        <f>'データ処理シート No. 2'!F54</f>
        <v>6.0528971400622336</v>
      </c>
      <c r="C10" s="61">
        <f>'データ処理シート No. 2'!G54</f>
        <v>5.9087567859402252</v>
      </c>
      <c r="D10" s="61">
        <f>'データ処理シート No. 2'!H54</f>
        <v>5.4981987353984483</v>
      </c>
      <c r="E10" s="61">
        <f>'データ処理シート No. 2'!I54</f>
        <v>5.4025257644079421</v>
      </c>
      <c r="F10" s="70">
        <f>AVERAGE(B10:E10)</f>
        <v>5.7155946064522123</v>
      </c>
      <c r="G10" s="62">
        <f>STDEV(B10:E10)</f>
        <v>0.31430223849794847</v>
      </c>
      <c r="H10" s="63">
        <f>G10/F10</f>
        <v>5.4990295872828249E-2</v>
      </c>
      <c r="I10" s="5"/>
    </row>
    <row r="11" spans="1:12" x14ac:dyDescent="0.15">
      <c r="A11" s="68">
        <f>ROUND('1. 実験内容を入力するシート'!C33,2)</f>
        <v>12.49</v>
      </c>
      <c r="B11" s="61">
        <f>'データ処理シート No. 2'!J54</f>
        <v>11.373732573353626</v>
      </c>
      <c r="C11" s="61">
        <f>'データ処理シート No. 2'!K54</f>
        <v>11.20783571710157</v>
      </c>
      <c r="D11" s="61">
        <f>'データ処理シート No. 2'!L54</f>
        <v>10.975145792303749</v>
      </c>
      <c r="E11" s="61">
        <f>'データ処理シート No. 2'!M54</f>
        <v>10.812166340292622</v>
      </c>
      <c r="F11" s="70">
        <f>AVERAGE(B11:E11)</f>
        <v>11.092220105762891</v>
      </c>
      <c r="G11" s="62">
        <f>STDEV(B11:E11)</f>
        <v>0.24816173853641443</v>
      </c>
      <c r="H11" s="63">
        <f>G11/F11</f>
        <v>2.2372594139876797E-2</v>
      </c>
      <c r="I11" s="5"/>
    </row>
    <row r="12" spans="1:12" x14ac:dyDescent="0.15">
      <c r="A12" s="68">
        <f>ROUND('1. 実験内容を入力するシート'!B33,2)</f>
        <v>24.97</v>
      </c>
      <c r="B12" s="61">
        <f>'データ処理シート No. 2'!N54</f>
        <v>20.680904793882981</v>
      </c>
      <c r="C12" s="61">
        <f>'データ処理シート No. 2'!O54</f>
        <v>20.256726554276739</v>
      </c>
      <c r="D12" s="61">
        <f>'データ処理シート No. 2'!P54</f>
        <v>20.864054117687509</v>
      </c>
      <c r="E12" s="61">
        <f>'データ処理シート No. 2'!Q54</f>
        <v>19.900935480401991</v>
      </c>
      <c r="F12" s="70">
        <f>AVERAGE(B12:E12)</f>
        <v>20.425655236562307</v>
      </c>
      <c r="G12" s="62">
        <f>STDEV(B12:E12)</f>
        <v>0.43251729741437667</v>
      </c>
      <c r="H12" s="63">
        <f>G12/F12</f>
        <v>2.1175198171374331E-2</v>
      </c>
      <c r="I12" s="5"/>
    </row>
    <row r="13" spans="1:12" ht="15" thickBot="1" x14ac:dyDescent="0.2">
      <c r="A13" s="69">
        <f>ROUND('1. 実験内容を入力するシート'!A33,2)</f>
        <v>49.94</v>
      </c>
      <c r="B13" s="65">
        <f>'データ処理シート No. 2'!R54</f>
        <v>36.863719420529833</v>
      </c>
      <c r="C13" s="65">
        <f>'データ処理シート No. 2'!S54</f>
        <v>35.694887727319262</v>
      </c>
      <c r="D13" s="65">
        <f>'データ処理シート No. 2'!T54</f>
        <v>36.320119922091514</v>
      </c>
      <c r="E13" s="65">
        <f>'データ処理シート No. 2'!U54</f>
        <v>35.832382044269558</v>
      </c>
      <c r="F13" s="71">
        <f>AVERAGE(B13:E13)</f>
        <v>36.177777278552547</v>
      </c>
      <c r="G13" s="66">
        <f>STDEV(B13:E13)</f>
        <v>0.5301755171216832</v>
      </c>
      <c r="H13" s="67">
        <f>G13/F13</f>
        <v>1.4654728869592269E-2</v>
      </c>
      <c r="I13" s="5"/>
    </row>
    <row r="14" spans="1:12" x14ac:dyDescent="0.15">
      <c r="A14" s="5"/>
      <c r="B14" s="5"/>
      <c r="C14" s="5"/>
      <c r="D14" s="5"/>
      <c r="E14" s="5"/>
      <c r="F14" s="5"/>
      <c r="G14" s="5"/>
      <c r="H14" s="5"/>
      <c r="I14" s="5"/>
    </row>
    <row r="15" spans="1:12" x14ac:dyDescent="0.15">
      <c r="A15" s="193" t="s">
        <v>39</v>
      </c>
      <c r="C15" s="5"/>
      <c r="D15" s="5"/>
      <c r="E15" s="5"/>
      <c r="F15" s="5"/>
      <c r="G15" s="5"/>
      <c r="H15" s="5"/>
      <c r="I15" s="5"/>
    </row>
    <row r="16" spans="1:12" x14ac:dyDescent="0.15">
      <c r="A16" s="199" t="s">
        <v>126</v>
      </c>
      <c r="B16" s="201" t="str">
        <f>"："&amp;'3. データを確認するシート'!B17</f>
        <v>：OK</v>
      </c>
      <c r="C16" s="146"/>
      <c r="D16" s="5"/>
      <c r="E16" s="5"/>
      <c r="F16" s="5"/>
      <c r="G16" s="5"/>
      <c r="H16" s="5"/>
      <c r="I16" s="5"/>
    </row>
    <row r="17" spans="1:10" x14ac:dyDescent="0.15">
      <c r="A17" s="200" t="s">
        <v>40</v>
      </c>
      <c r="B17" s="414" t="str">
        <f>"："&amp;'3. データを確認するシート'!E25</f>
        <v>：OK</v>
      </c>
      <c r="C17" s="414"/>
      <c r="D17" s="414"/>
      <c r="E17" s="414"/>
      <c r="F17" s="5"/>
      <c r="G17" s="5"/>
      <c r="H17" s="5"/>
      <c r="I17" s="5"/>
    </row>
    <row r="18" spans="1:10" x14ac:dyDescent="0.15">
      <c r="B18" s="414"/>
      <c r="C18" s="414"/>
      <c r="D18" s="414"/>
      <c r="E18" s="414"/>
    </row>
    <row r="19" spans="1:10" x14ac:dyDescent="0.15">
      <c r="A19" s="75"/>
      <c r="B19" s="414"/>
      <c r="C19" s="414"/>
      <c r="D19" s="414"/>
      <c r="E19" s="414"/>
    </row>
    <row r="20" spans="1:10" x14ac:dyDescent="0.15">
      <c r="B20" s="414"/>
      <c r="C20" s="414"/>
      <c r="D20" s="414"/>
      <c r="E20" s="414"/>
    </row>
    <row r="22" spans="1:10" x14ac:dyDescent="0.15">
      <c r="A22" s="200" t="s">
        <v>28</v>
      </c>
      <c r="B22" s="414" t="str">
        <f>"："&amp;'3. データを確認するシート'!E47</f>
        <v>：</v>
      </c>
      <c r="C22" s="414"/>
      <c r="D22" s="414"/>
      <c r="E22" s="414"/>
    </row>
    <row r="23" spans="1:10" x14ac:dyDescent="0.15">
      <c r="B23" s="414"/>
      <c r="C23" s="414"/>
      <c r="D23" s="414"/>
      <c r="E23" s="414"/>
    </row>
    <row r="24" spans="1:10" x14ac:dyDescent="0.15">
      <c r="B24" s="414"/>
      <c r="C24" s="414"/>
      <c r="D24" s="414"/>
      <c r="E24" s="414"/>
    </row>
    <row r="25" spans="1:10" x14ac:dyDescent="0.15">
      <c r="B25" s="414"/>
      <c r="C25" s="414"/>
      <c r="D25" s="414"/>
      <c r="E25" s="414"/>
    </row>
    <row r="26" spans="1:10" x14ac:dyDescent="0.15">
      <c r="G26" s="200" t="s">
        <v>252</v>
      </c>
    </row>
    <row r="27" spans="1:10" ht="15" thickBot="1" x14ac:dyDescent="0.2">
      <c r="A27" s="54" t="s">
        <v>169</v>
      </c>
    </row>
    <row r="28" spans="1:10" x14ac:dyDescent="0.15">
      <c r="A28" s="387" t="s">
        <v>104</v>
      </c>
      <c r="B28" s="396"/>
      <c r="C28" s="396"/>
      <c r="D28" s="397"/>
      <c r="E28" s="391" t="s">
        <v>128</v>
      </c>
      <c r="F28" s="385" t="s">
        <v>6</v>
      </c>
      <c r="G28" s="403" t="s">
        <v>9</v>
      </c>
      <c r="H28" s="401" t="s">
        <v>172</v>
      </c>
      <c r="I28" s="455"/>
    </row>
    <row r="29" spans="1:10" ht="28" thickBot="1" x14ac:dyDescent="0.2">
      <c r="A29" s="398"/>
      <c r="B29" s="399"/>
      <c r="C29" s="399"/>
      <c r="D29" s="400"/>
      <c r="E29" s="392"/>
      <c r="F29" s="386"/>
      <c r="G29" s="404"/>
      <c r="H29" s="402"/>
      <c r="I29" s="456" t="s">
        <v>281</v>
      </c>
      <c r="J29" s="53"/>
    </row>
    <row r="30" spans="1:10" ht="18" customHeight="1" x14ac:dyDescent="0.15">
      <c r="A30" s="415" t="str">
        <f>'1. 実験内容を入力するシート'!A16</f>
        <v>フェルラ酸</v>
      </c>
      <c r="B30" s="380"/>
      <c r="C30" s="380"/>
      <c r="D30" s="381"/>
      <c r="E30" s="139">
        <f>'1. 実験内容を入力するシート'!C16</f>
        <v>680</v>
      </c>
      <c r="F30" s="140" t="str">
        <f>'データ処理シート No. 3'!K27</f>
        <v>OK</v>
      </c>
      <c r="G30" s="143">
        <f>IF(F30="OK",AVERAGE('データ処理シート No. 3'!H27:H28),"------")</f>
        <v>18185.236528919922</v>
      </c>
      <c r="H30" s="145">
        <f>IF(F30="OK",'データ処理シート No. 3'!I27,"------")</f>
        <v>3.1125822620445578E-2</v>
      </c>
      <c r="I30" s="394">
        <f>'データ処理シート No. 3'!P27</f>
        <v>17749.323763938803</v>
      </c>
    </row>
    <row r="31" spans="1:10" ht="18" customHeight="1" thickBot="1" x14ac:dyDescent="0.2">
      <c r="A31" s="382"/>
      <c r="B31" s="383"/>
      <c r="C31" s="383"/>
      <c r="D31" s="384"/>
      <c r="E31" s="141">
        <f>'1. 実験内容を入力するシート'!D16</f>
        <v>1360</v>
      </c>
      <c r="F31" s="194" t="str">
        <f>'データ処理シート No. 3'!K29</f>
        <v>OK</v>
      </c>
      <c r="G31" s="195">
        <f>IF(F31="OK",AVERAGE('データ処理シート No. 3'!H29:H30),"------")</f>
        <v>17075.219451752295</v>
      </c>
      <c r="H31" s="196">
        <f>IF(F31="OK",'データ処理シート No. 3'!I29,"------")</f>
        <v>3.9450679925111504E-2</v>
      </c>
      <c r="I31" s="395"/>
    </row>
    <row r="32" spans="1:10" ht="18" customHeight="1" x14ac:dyDescent="0.15">
      <c r="A32" s="415" t="str">
        <f>'1. 実験内容を入力するシート'!A17</f>
        <v>キュウリ</v>
      </c>
      <c r="B32" s="380"/>
      <c r="C32" s="380"/>
      <c r="D32" s="381"/>
      <c r="E32" s="271">
        <f>'1. 実験内容を入力するシート'!C17</f>
        <v>26</v>
      </c>
      <c r="F32" s="138" t="str">
        <f>'データ処理シート No. 3'!K32</f>
        <v>OK</v>
      </c>
      <c r="G32" s="142">
        <f>IF(F32="OK",AVERAGE('データ処理シート No. 3'!H32:H33),"------")</f>
        <v>687.95306679103123</v>
      </c>
      <c r="H32" s="144">
        <f>IF(F32="OK",'データ処理シート No. 3'!I32,"------")</f>
        <v>3.4174077611055523E-2</v>
      </c>
      <c r="I32" s="394">
        <f>'データ処理シート No. 3'!P32</f>
        <v>659.48492637083393</v>
      </c>
    </row>
    <row r="33" spans="1:9" ht="18" customHeight="1" thickBot="1" x14ac:dyDescent="0.2">
      <c r="A33" s="382"/>
      <c r="B33" s="383"/>
      <c r="C33" s="383"/>
      <c r="D33" s="384"/>
      <c r="E33" s="141">
        <f>'1. 実験内容を入力するシート'!D17</f>
        <v>52</v>
      </c>
      <c r="F33" s="194" t="str">
        <f>'データ処理シート No. 3'!K34</f>
        <v>OK</v>
      </c>
      <c r="G33" s="195">
        <f>IF(F33="OK",AVERAGE('データ処理シート No. 3'!H34:H35),"------")</f>
        <v>608.28967885303814</v>
      </c>
      <c r="H33" s="196">
        <f>IF(F33="OK",'データ処理シート No. 3'!I34,"------")</f>
        <v>3.6810058297923026E-2</v>
      </c>
      <c r="I33" s="395"/>
    </row>
    <row r="34" spans="1:9" ht="18" customHeight="1" x14ac:dyDescent="0.15">
      <c r="A34" s="415" t="str">
        <f>'1. 実験内容を入力するシート'!A18</f>
        <v>レタス</v>
      </c>
      <c r="B34" s="380"/>
      <c r="C34" s="380"/>
      <c r="D34" s="381"/>
      <c r="E34" s="139">
        <f>'1. 実験内容を入力するシート'!C18</f>
        <v>80</v>
      </c>
      <c r="F34" s="140" t="str">
        <f>'データ処理シート No. 3'!K37</f>
        <v>OK</v>
      </c>
      <c r="G34" s="143">
        <f>IF(F34="OK",AVERAGE('データ処理シート No. 3'!H37:H38),"------")</f>
        <v>1947.8806530866964</v>
      </c>
      <c r="H34" s="145">
        <f>IF(F34="OK",'データ処理シート No. 3'!I37,"------")</f>
        <v>2.5466531154765663E-2</v>
      </c>
      <c r="I34" s="394">
        <f>'データ処理シート No. 3'!P37</f>
        <v>1924.9968239895129</v>
      </c>
    </row>
    <row r="35" spans="1:9" ht="18" customHeight="1" thickBot="1" x14ac:dyDescent="0.2">
      <c r="A35" s="382"/>
      <c r="B35" s="383"/>
      <c r="C35" s="383"/>
      <c r="D35" s="384"/>
      <c r="E35" s="141">
        <f>'1. 実験内容を入力するシート'!D18</f>
        <v>160</v>
      </c>
      <c r="F35" s="194" t="str">
        <f>'データ処理シート No. 3'!K39</f>
        <v>OK</v>
      </c>
      <c r="G35" s="195">
        <f>IF(F35="OK",AVERAGE('データ処理シート No. 3'!H39:H40),"------")</f>
        <v>1863.7310759762881</v>
      </c>
      <c r="H35" s="196">
        <f>IF(F35="OK",'データ処理シート No. 3'!I39,"------")</f>
        <v>2.4488020985319263E-2</v>
      </c>
      <c r="I35" s="395"/>
    </row>
    <row r="36" spans="1:9" ht="18" customHeight="1" x14ac:dyDescent="0.15">
      <c r="A36" s="415">
        <f>'1. 実験内容を入力するシート'!A19</f>
        <v>0</v>
      </c>
      <c r="B36" s="380"/>
      <c r="C36" s="380"/>
      <c r="D36" s="381"/>
      <c r="E36" s="271">
        <f>'1. 実験内容を入力するシート'!C19</f>
        <v>690</v>
      </c>
      <c r="F36" s="138" t="str">
        <f>'データ処理シート No. 3'!K42</f>
        <v>NG</v>
      </c>
      <c r="G36" s="142" t="str">
        <f>IF(F36="OK",AVERAGE('データ処理シート No. 3'!H42:H43),"------")</f>
        <v>------</v>
      </c>
      <c r="H36" s="144" t="str">
        <f>IF(F36="OK",'データ処理シート No. 3'!I42,"------")</f>
        <v>------</v>
      </c>
      <c r="I36" s="394">
        <f>'データ処理シート No. 3'!P42</f>
        <v>5055570.4475804763</v>
      </c>
    </row>
    <row r="37" spans="1:9" ht="18" customHeight="1" thickBot="1" x14ac:dyDescent="0.2">
      <c r="A37" s="382"/>
      <c r="B37" s="383"/>
      <c r="C37" s="383"/>
      <c r="D37" s="384"/>
      <c r="E37" s="141">
        <f>'1. 実験内容を入力するシート'!D19</f>
        <v>1380</v>
      </c>
      <c r="F37" s="194" t="str">
        <f>'データ処理シート No. 3'!K44</f>
        <v>NG</v>
      </c>
      <c r="G37" s="195" t="str">
        <f>IF(F37="OK",AVERAGE('データ処理シート No. 3'!H44:H45),"------")</f>
        <v>------</v>
      </c>
      <c r="H37" s="196" t="str">
        <f>IF(F37="OK",'データ処理シート No. 3'!I44,"------")</f>
        <v>------</v>
      </c>
      <c r="I37" s="395"/>
    </row>
    <row r="38" spans="1:9" ht="18" customHeight="1" x14ac:dyDescent="0.15">
      <c r="A38" s="415">
        <f>'1. 実験内容を入力するシート'!A20</f>
        <v>0</v>
      </c>
      <c r="B38" s="380"/>
      <c r="C38" s="380"/>
      <c r="D38" s="381"/>
      <c r="E38" s="139">
        <f>'1. 実験内容を入力するシート'!C20</f>
        <v>25</v>
      </c>
      <c r="F38" s="140" t="str">
        <f>'データ処理シート No. 3'!K47</f>
        <v>NG</v>
      </c>
      <c r="G38" s="143" t="str">
        <f>IF(F38="OK",AVERAGE('データ処理シート No. 3'!H47:H48),"------")</f>
        <v>------</v>
      </c>
      <c r="H38" s="145" t="str">
        <f>IF(F38="OK",'データ処理シート No. 3'!I47,"------")</f>
        <v>------</v>
      </c>
      <c r="I38" s="394">
        <f>'データ処理シート No. 3'!P47</f>
        <v>7.8202538090706326E-4</v>
      </c>
    </row>
    <row r="39" spans="1:9" ht="18" customHeight="1" thickBot="1" x14ac:dyDescent="0.2">
      <c r="A39" s="382"/>
      <c r="B39" s="383"/>
      <c r="C39" s="383"/>
      <c r="D39" s="384"/>
      <c r="E39" s="141">
        <f>'1. 実験内容を入力するシート'!D20</f>
        <v>50</v>
      </c>
      <c r="F39" s="194" t="str">
        <f>'データ処理シート No. 3'!K49</f>
        <v>NG</v>
      </c>
      <c r="G39" s="195" t="str">
        <f>IF(F39="OK",AVERAGE('データ処理シート No. 3'!H49:H50),"------")</f>
        <v>------</v>
      </c>
      <c r="H39" s="196" t="str">
        <f>IF(F39="OK",'データ処理シート No. 3'!I49,"------")</f>
        <v>------</v>
      </c>
      <c r="I39" s="395"/>
    </row>
    <row r="40" spans="1:9" ht="18" customHeight="1" x14ac:dyDescent="0.15">
      <c r="A40" s="415">
        <f>'1. 実験内容を入力するシート'!A21</f>
        <v>0</v>
      </c>
      <c r="B40" s="380"/>
      <c r="C40" s="380"/>
      <c r="D40" s="381"/>
      <c r="E40" s="271">
        <f>'1. 実験内容を入力するシート'!C21</f>
        <v>77</v>
      </c>
      <c r="F40" s="138" t="str">
        <f>'データ処理シート No. 3'!K52</f>
        <v>NG</v>
      </c>
      <c r="G40" s="142" t="str">
        <f>IF(F40="OK",AVERAGE('データ処理シート No. 3'!H52:H53),"------")</f>
        <v>------</v>
      </c>
      <c r="H40" s="144" t="str">
        <f>IF(F40="OK",'データ処理シート No. 3'!I52,"------")</f>
        <v>------</v>
      </c>
      <c r="I40" s="394" t="e">
        <f>'データ処理シート No. 3'!P52</f>
        <v>#NUM!</v>
      </c>
    </row>
    <row r="41" spans="1:9" ht="18" customHeight="1" thickBot="1" x14ac:dyDescent="0.2">
      <c r="A41" s="382"/>
      <c r="B41" s="383"/>
      <c r="C41" s="383"/>
      <c r="D41" s="384"/>
      <c r="E41" s="141">
        <f>'1. 実験内容を入力するシート'!D21</f>
        <v>154</v>
      </c>
      <c r="F41" s="194" t="str">
        <f>'データ処理シート No. 3'!K54</f>
        <v>NG</v>
      </c>
      <c r="G41" s="195" t="str">
        <f>IF(F41="OK",AVERAGE('データ処理シート No. 3'!H54:H55),"------")</f>
        <v>------</v>
      </c>
      <c r="H41" s="196" t="str">
        <f>IF(F41="OK",'データ処理シート No. 3'!I54,"------")</f>
        <v>------</v>
      </c>
      <c r="I41" s="395"/>
    </row>
    <row r="42" spans="1:9" ht="18" customHeight="1" x14ac:dyDescent="0.15">
      <c r="A42" s="415">
        <f>'1. 実験内容を入力するシート'!A22</f>
        <v>0</v>
      </c>
      <c r="B42" s="380"/>
      <c r="C42" s="380"/>
      <c r="D42" s="381"/>
      <c r="E42" s="139" t="e">
        <f>'1. 実験内容を入力するシート'!C22</f>
        <v>#DIV/0!</v>
      </c>
      <c r="F42" s="140" t="str">
        <f>'データ処理シート No. 3'!K57</f>
        <v>NG</v>
      </c>
      <c r="G42" s="143" t="str">
        <f>IF(F42="OK",AVERAGE('データ処理シート No. 3'!H57:H58),"------")</f>
        <v>------</v>
      </c>
      <c r="H42" s="145" t="str">
        <f>IF(F42="OK",'データ処理シート No. 3'!I57,"------")</f>
        <v>------</v>
      </c>
      <c r="I42" s="394" t="e">
        <f>'データ処理シート No. 3'!P57</f>
        <v>#DIV/0!</v>
      </c>
    </row>
    <row r="43" spans="1:9" ht="18" customHeight="1" thickBot="1" x14ac:dyDescent="0.2">
      <c r="A43" s="382"/>
      <c r="B43" s="383"/>
      <c r="C43" s="383"/>
      <c r="D43" s="384"/>
      <c r="E43" s="141" t="e">
        <f>'1. 実験内容を入力するシート'!D22</f>
        <v>#DIV/0!</v>
      </c>
      <c r="F43" s="194" t="str">
        <f>'データ処理シート No. 3'!K59</f>
        <v>NG</v>
      </c>
      <c r="G43" s="195" t="str">
        <f>IF(F43="OK",AVERAGE('データ処理シート No. 3'!H59:H60),"------")</f>
        <v>------</v>
      </c>
      <c r="H43" s="196" t="str">
        <f>IF(F43="OK",'データ処理シート No. 3'!I59,"------")</f>
        <v>------</v>
      </c>
      <c r="I43" s="395"/>
    </row>
    <row r="44" spans="1:9" ht="18" customHeight="1" x14ac:dyDescent="0.15">
      <c r="A44" s="415">
        <f>'1. 実験内容を入力するシート'!A23</f>
        <v>0</v>
      </c>
      <c r="B44" s="380"/>
      <c r="C44" s="380"/>
      <c r="D44" s="381"/>
      <c r="E44" s="271" t="e">
        <f>'1. 実験内容を入力するシート'!C23</f>
        <v>#DIV/0!</v>
      </c>
      <c r="F44" s="138" t="str">
        <f>'データ処理シート No. 3'!K62</f>
        <v>NG</v>
      </c>
      <c r="G44" s="142" t="str">
        <f>IF(F44="OK",AVERAGE('データ処理シート No. 3'!H62:H63),"------")</f>
        <v>------</v>
      </c>
      <c r="H44" s="144" t="str">
        <f>IF(F44="OK",'データ処理シート No. 3'!I62,"------")</f>
        <v>------</v>
      </c>
      <c r="I44" s="394" t="e">
        <f>'データ処理シート No. 3'!P62</f>
        <v>#DIV/0!</v>
      </c>
    </row>
    <row r="45" spans="1:9" ht="18" customHeight="1" thickBot="1" x14ac:dyDescent="0.2">
      <c r="A45" s="382"/>
      <c r="B45" s="383"/>
      <c r="C45" s="383"/>
      <c r="D45" s="384"/>
      <c r="E45" s="141" t="e">
        <f>'1. 実験内容を入力するシート'!D23</f>
        <v>#DIV/0!</v>
      </c>
      <c r="F45" s="194" t="str">
        <f>'データ処理シート No. 3'!K64</f>
        <v>NG</v>
      </c>
      <c r="G45" s="195" t="str">
        <f>IF(F45="OK",AVERAGE('データ処理シート No. 3'!H64:H65),"------")</f>
        <v>------</v>
      </c>
      <c r="H45" s="196" t="str">
        <f>IF(F45="OK",'データ処理シート No. 3'!I64,"------")</f>
        <v>------</v>
      </c>
      <c r="I45" s="395"/>
    </row>
    <row r="46" spans="1:9" ht="18" customHeight="1" x14ac:dyDescent="0.15">
      <c r="A46" s="415">
        <f>'1. 実験内容を入力するシート'!A24</f>
        <v>0</v>
      </c>
      <c r="B46" s="380"/>
      <c r="C46" s="380"/>
      <c r="D46" s="381"/>
      <c r="E46" s="139" t="e">
        <f>'1. 実験内容を入力するシート'!C24</f>
        <v>#DIV/0!</v>
      </c>
      <c r="F46" s="140" t="str">
        <f>'データ処理シート No. 3'!K67</f>
        <v>NG</v>
      </c>
      <c r="G46" s="143" t="str">
        <f>IF(F46="OK",AVERAGE('データ処理シート No. 3'!H67:H68),"------")</f>
        <v>------</v>
      </c>
      <c r="H46" s="145" t="str">
        <f>IF(F46="OK",'データ処理シート No. 3'!I67,"------")</f>
        <v>------</v>
      </c>
      <c r="I46" s="394" t="e">
        <f>'データ処理シート No. 3'!P67</f>
        <v>#DIV/0!</v>
      </c>
    </row>
    <row r="47" spans="1:9" ht="18" customHeight="1" thickBot="1" x14ac:dyDescent="0.2">
      <c r="A47" s="382"/>
      <c r="B47" s="383"/>
      <c r="C47" s="383"/>
      <c r="D47" s="384"/>
      <c r="E47" s="141" t="e">
        <f>'1. 実験内容を入力するシート'!D24</f>
        <v>#DIV/0!</v>
      </c>
      <c r="F47" s="194" t="str">
        <f>'データ処理シート No. 3'!K69</f>
        <v>NG</v>
      </c>
      <c r="G47" s="195" t="str">
        <f>IF(F47="OK",AVERAGE('データ処理シート No. 3'!H69:H70),"------")</f>
        <v>------</v>
      </c>
      <c r="H47" s="196" t="str">
        <f>IF(F47="OK",'データ処理シート No. 3'!I69,"------")</f>
        <v>------</v>
      </c>
      <c r="I47" s="395"/>
    </row>
    <row r="48" spans="1:9" ht="18" customHeight="1" x14ac:dyDescent="0.15">
      <c r="A48" s="415">
        <f>'1. 実験内容を入力するシート'!A25</f>
        <v>0</v>
      </c>
      <c r="B48" s="380"/>
      <c r="C48" s="380"/>
      <c r="D48" s="381"/>
      <c r="E48" s="271" t="e">
        <f>'1. 実験内容を入力するシート'!C25</f>
        <v>#DIV/0!</v>
      </c>
      <c r="F48" s="138" t="str">
        <f>'データ処理シート No. 3'!K72</f>
        <v>NG</v>
      </c>
      <c r="G48" s="142" t="str">
        <f>IF(F48="OK",AVERAGE('データ処理シート No. 3'!H72:H73),"------")</f>
        <v>------</v>
      </c>
      <c r="H48" s="144" t="str">
        <f>IF(F48="OK",'データ処理シート No. 3'!I72,"------")</f>
        <v>------</v>
      </c>
      <c r="I48" s="394" t="e">
        <f>'データ処理シート No. 3'!P72</f>
        <v>#DIV/0!</v>
      </c>
    </row>
    <row r="49" spans="1:9" ht="18" customHeight="1" thickBot="1" x14ac:dyDescent="0.2">
      <c r="A49" s="382"/>
      <c r="B49" s="383"/>
      <c r="C49" s="383"/>
      <c r="D49" s="384"/>
      <c r="E49" s="141" t="e">
        <f>'1. 実験内容を入力するシート'!D25</f>
        <v>#DIV/0!</v>
      </c>
      <c r="F49" s="194" t="str">
        <f>'データ処理シート No. 3'!K74</f>
        <v>NG</v>
      </c>
      <c r="G49" s="195" t="str">
        <f>IF(F49="OK",AVERAGE('データ処理シート No. 3'!H74:H75),"------")</f>
        <v>------</v>
      </c>
      <c r="H49" s="196" t="str">
        <f>IF(F49="OK",'データ処理シート No. 3'!I74,"------")</f>
        <v>------</v>
      </c>
      <c r="I49" s="395"/>
    </row>
    <row r="50" spans="1:9" ht="22" x14ac:dyDescent="0.15">
      <c r="A50" s="102" t="s">
        <v>253</v>
      </c>
    </row>
    <row r="51" spans="1:9" ht="15" thickBot="1" x14ac:dyDescent="0.2">
      <c r="A51" s="5"/>
    </row>
    <row r="52" spans="1:9" x14ac:dyDescent="0.15">
      <c r="A52" s="103" t="s">
        <v>257</v>
      </c>
      <c r="B52" s="104"/>
      <c r="C52" s="105"/>
      <c r="D52" s="120" t="str">
        <f>"Trolox "&amp;ROUND('1. 実験内容を入力するシート'!D33,2)&amp;" uM"</f>
        <v>Trolox 6.24 uM</v>
      </c>
      <c r="E52" s="104"/>
      <c r="F52" s="105"/>
      <c r="G52" s="120" t="str">
        <f>"Trolox "&amp;ROUND('1. 実験内容を入力するシート'!C33,2)&amp;" uM"</f>
        <v>Trolox 12.49 uM</v>
      </c>
      <c r="H52" s="104"/>
      <c r="I52" s="105"/>
    </row>
    <row r="53" spans="1:9" x14ac:dyDescent="0.15">
      <c r="A53" s="106"/>
      <c r="B53" s="53"/>
      <c r="C53" s="107"/>
      <c r="D53" s="106"/>
      <c r="E53" s="53"/>
      <c r="F53" s="107"/>
      <c r="G53" s="106"/>
      <c r="H53" s="53"/>
      <c r="I53" s="107"/>
    </row>
    <row r="54" spans="1:9" x14ac:dyDescent="0.15">
      <c r="A54" s="106"/>
      <c r="B54" s="53"/>
      <c r="C54" s="107"/>
      <c r="D54" s="106"/>
      <c r="E54" s="53"/>
      <c r="F54" s="107"/>
      <c r="G54" s="106"/>
      <c r="H54" s="53"/>
      <c r="I54" s="107"/>
    </row>
    <row r="55" spans="1:9" x14ac:dyDescent="0.15">
      <c r="A55" s="106"/>
      <c r="B55" s="53"/>
      <c r="C55" s="107"/>
      <c r="D55" s="106"/>
      <c r="E55" s="53"/>
      <c r="F55" s="107"/>
      <c r="G55" s="106"/>
      <c r="H55" s="53"/>
      <c r="I55" s="107"/>
    </row>
    <row r="56" spans="1:9" x14ac:dyDescent="0.15">
      <c r="A56" s="106"/>
      <c r="B56" s="53"/>
      <c r="C56" s="107"/>
      <c r="D56" s="106"/>
      <c r="E56" s="53"/>
      <c r="F56" s="107"/>
      <c r="G56" s="106"/>
      <c r="H56" s="53"/>
      <c r="I56" s="107"/>
    </row>
    <row r="57" spans="1:9" x14ac:dyDescent="0.15">
      <c r="A57" s="106"/>
      <c r="B57" s="53"/>
      <c r="C57" s="107"/>
      <c r="D57" s="106"/>
      <c r="E57" s="53"/>
      <c r="F57" s="107"/>
      <c r="G57" s="106"/>
      <c r="H57" s="53"/>
      <c r="I57" s="107"/>
    </row>
    <row r="58" spans="1:9" x14ac:dyDescent="0.15">
      <c r="A58" s="106"/>
      <c r="B58" s="53"/>
      <c r="C58" s="107"/>
      <c r="D58" s="106"/>
      <c r="E58" s="53"/>
      <c r="F58" s="107"/>
      <c r="G58" s="106"/>
      <c r="H58" s="53"/>
      <c r="I58" s="107"/>
    </row>
    <row r="59" spans="1:9" x14ac:dyDescent="0.15">
      <c r="A59" s="106"/>
      <c r="B59" s="53"/>
      <c r="C59" s="107"/>
      <c r="D59" s="106"/>
      <c r="E59" s="53"/>
      <c r="F59" s="107"/>
      <c r="G59" s="106"/>
      <c r="H59" s="53"/>
      <c r="I59" s="107"/>
    </row>
    <row r="60" spans="1:9" ht="15" thickBot="1" x14ac:dyDescent="0.2">
      <c r="A60" s="64"/>
      <c r="B60" s="92"/>
      <c r="C60" s="109"/>
      <c r="D60" s="108"/>
      <c r="E60" s="92"/>
      <c r="F60" s="109"/>
      <c r="G60" s="108"/>
      <c r="H60" s="92"/>
      <c r="I60" s="109"/>
    </row>
    <row r="61" spans="1:9" x14ac:dyDescent="0.15">
      <c r="A61" s="120" t="str">
        <f>"Trolox "&amp;ROUND('1. 実験内容を入力するシート'!B33,2)&amp;" uM"</f>
        <v>Trolox 24.97 uM</v>
      </c>
      <c r="B61" s="104"/>
      <c r="C61" s="104"/>
      <c r="D61" s="120" t="str">
        <f>"Trolox "&amp;ROUND('1. 実験内容を入力するシート'!A33,2)&amp;" uM"</f>
        <v>Trolox 49.94 uM</v>
      </c>
      <c r="E61" s="104"/>
      <c r="F61" s="105"/>
      <c r="G61" s="119" t="s">
        <v>11</v>
      </c>
      <c r="H61" s="104"/>
      <c r="I61" s="105"/>
    </row>
    <row r="62" spans="1:9" x14ac:dyDescent="0.15">
      <c r="A62" s="106"/>
      <c r="B62" s="53"/>
      <c r="C62" s="53"/>
      <c r="D62" s="106"/>
      <c r="E62" s="53"/>
      <c r="F62" s="107"/>
      <c r="G62" s="53"/>
      <c r="H62" s="53"/>
      <c r="I62" s="107"/>
    </row>
    <row r="63" spans="1:9" x14ac:dyDescent="0.15">
      <c r="A63" s="106"/>
      <c r="B63" s="53"/>
      <c r="C63" s="53"/>
      <c r="D63" s="106"/>
      <c r="E63" s="53"/>
      <c r="F63" s="107"/>
      <c r="G63" s="53"/>
      <c r="H63" s="53"/>
      <c r="I63" s="107"/>
    </row>
    <row r="64" spans="1:9" x14ac:dyDescent="0.15">
      <c r="A64" s="106"/>
      <c r="B64" s="53"/>
      <c r="C64" s="53"/>
      <c r="D64" s="106"/>
      <c r="E64" s="53"/>
      <c r="F64" s="107"/>
      <c r="G64" s="53"/>
      <c r="H64" s="53"/>
      <c r="I64" s="107"/>
    </row>
    <row r="65" spans="1:9" x14ac:dyDescent="0.15">
      <c r="A65" s="106"/>
      <c r="B65" s="53"/>
      <c r="C65" s="53"/>
      <c r="D65" s="106"/>
      <c r="E65" s="53"/>
      <c r="F65" s="107"/>
      <c r="G65" s="53"/>
      <c r="H65" s="53"/>
      <c r="I65" s="107"/>
    </row>
    <row r="66" spans="1:9" x14ac:dyDescent="0.15">
      <c r="A66" s="106"/>
      <c r="B66" s="53"/>
      <c r="C66" s="53"/>
      <c r="D66" s="106"/>
      <c r="E66" s="53"/>
      <c r="F66" s="107"/>
      <c r="G66" s="53"/>
      <c r="H66" s="53"/>
      <c r="I66" s="107"/>
    </row>
    <row r="67" spans="1:9" x14ac:dyDescent="0.15">
      <c r="A67" s="106"/>
      <c r="B67" s="53"/>
      <c r="C67" s="53"/>
      <c r="D67" s="106"/>
      <c r="E67" s="53"/>
      <c r="F67" s="107"/>
      <c r="G67" s="53"/>
      <c r="H67" s="53"/>
      <c r="I67" s="107"/>
    </row>
    <row r="68" spans="1:9" x14ac:dyDescent="0.15">
      <c r="A68" s="106"/>
      <c r="B68" s="53"/>
      <c r="C68" s="53"/>
      <c r="D68" s="106"/>
      <c r="E68" s="53"/>
      <c r="F68" s="107"/>
      <c r="G68" s="53"/>
      <c r="H68" s="53"/>
      <c r="I68" s="107"/>
    </row>
    <row r="69" spans="1:9" ht="15" thickBot="1" x14ac:dyDescent="0.2">
      <c r="A69" s="108"/>
      <c r="B69" s="92"/>
      <c r="C69" s="92"/>
      <c r="D69" s="108"/>
      <c r="E69" s="92"/>
      <c r="F69" s="109"/>
      <c r="G69" s="92"/>
      <c r="H69" s="92"/>
      <c r="I69" s="109"/>
    </row>
    <row r="71" spans="1:9" ht="15" thickBot="1" x14ac:dyDescent="0.2"/>
    <row r="72" spans="1:9" x14ac:dyDescent="0.15">
      <c r="A72" s="376" t="str">
        <f>'1. 実験内容を入力するシート'!A16</f>
        <v>フェルラ酸</v>
      </c>
      <c r="B72" s="377"/>
      <c r="C72" s="378"/>
      <c r="D72" s="376" t="str">
        <f>'1. 実験内容を入力するシート'!A17</f>
        <v>キュウリ</v>
      </c>
      <c r="E72" s="377"/>
      <c r="F72" s="378"/>
      <c r="G72" s="376" t="str">
        <f>'1. 実験内容を入力するシート'!A18</f>
        <v>レタス</v>
      </c>
      <c r="H72" s="377"/>
      <c r="I72" s="378"/>
    </row>
    <row r="73" spans="1:9" x14ac:dyDescent="0.15">
      <c r="A73" s="106"/>
      <c r="B73" s="53"/>
      <c r="C73" s="107"/>
      <c r="D73" s="106"/>
      <c r="E73" s="53"/>
      <c r="F73" s="107"/>
      <c r="G73" s="106"/>
      <c r="H73" s="53"/>
      <c r="I73" s="107"/>
    </row>
    <row r="74" spans="1:9" x14ac:dyDescent="0.15">
      <c r="A74" s="106"/>
      <c r="B74" s="53"/>
      <c r="C74" s="107"/>
      <c r="D74" s="106"/>
      <c r="E74" s="53"/>
      <c r="F74" s="107"/>
      <c r="G74" s="106"/>
      <c r="H74" s="53"/>
      <c r="I74" s="107"/>
    </row>
    <row r="75" spans="1:9" x14ac:dyDescent="0.15">
      <c r="A75" s="106"/>
      <c r="B75" s="53"/>
      <c r="C75" s="107"/>
      <c r="D75" s="106"/>
      <c r="E75" s="53"/>
      <c r="F75" s="107"/>
      <c r="G75" s="106"/>
      <c r="H75" s="53"/>
      <c r="I75" s="107"/>
    </row>
    <row r="76" spans="1:9" x14ac:dyDescent="0.15">
      <c r="A76" s="106"/>
      <c r="B76" s="53"/>
      <c r="C76" s="107"/>
      <c r="D76" s="106"/>
      <c r="E76" s="53"/>
      <c r="F76" s="107"/>
      <c r="G76" s="106"/>
      <c r="H76" s="53"/>
      <c r="I76" s="107"/>
    </row>
    <row r="77" spans="1:9" x14ac:dyDescent="0.15">
      <c r="A77" s="106"/>
      <c r="B77" s="53"/>
      <c r="C77" s="107"/>
      <c r="D77" s="106"/>
      <c r="E77" s="53"/>
      <c r="F77" s="107"/>
      <c r="G77" s="106"/>
      <c r="H77" s="53"/>
      <c r="I77" s="107"/>
    </row>
    <row r="78" spans="1:9" x14ac:dyDescent="0.15">
      <c r="A78" s="106"/>
      <c r="B78" s="53"/>
      <c r="C78" s="107"/>
      <c r="D78" s="106"/>
      <c r="E78" s="53"/>
      <c r="F78" s="107"/>
      <c r="G78" s="106"/>
      <c r="H78" s="53"/>
      <c r="I78" s="107"/>
    </row>
    <row r="79" spans="1:9" x14ac:dyDescent="0.15">
      <c r="A79" s="106"/>
      <c r="B79" s="53"/>
      <c r="C79" s="107"/>
      <c r="D79" s="106"/>
      <c r="E79" s="53"/>
      <c r="F79" s="107"/>
      <c r="G79" s="106"/>
      <c r="H79" s="53"/>
      <c r="I79" s="107"/>
    </row>
    <row r="80" spans="1:9" ht="15" thickBot="1" x14ac:dyDescent="0.2">
      <c r="A80" s="106"/>
      <c r="B80" s="53"/>
      <c r="C80" s="107"/>
      <c r="D80" s="106"/>
      <c r="E80" s="53"/>
      <c r="F80" s="107"/>
      <c r="G80" s="106"/>
      <c r="H80" s="53"/>
      <c r="I80" s="107"/>
    </row>
    <row r="81" spans="1:9" x14ac:dyDescent="0.15">
      <c r="A81" s="376">
        <f>'1. 実験内容を入力するシート'!A19</f>
        <v>0</v>
      </c>
      <c r="B81" s="377"/>
      <c r="C81" s="378"/>
      <c r="D81" s="376">
        <f>'1. 実験内容を入力するシート'!A20</f>
        <v>0</v>
      </c>
      <c r="E81" s="377"/>
      <c r="F81" s="378"/>
      <c r="G81" s="120"/>
      <c r="H81" s="104"/>
      <c r="I81" s="104"/>
    </row>
    <row r="82" spans="1:9" x14ac:dyDescent="0.15">
      <c r="A82" s="106"/>
      <c r="B82" s="53"/>
      <c r="C82" s="107"/>
      <c r="D82" s="106"/>
      <c r="E82" s="53"/>
      <c r="F82" s="107"/>
      <c r="G82" s="181"/>
      <c r="H82" s="118"/>
      <c r="I82" s="53"/>
    </row>
    <row r="83" spans="1:9" x14ac:dyDescent="0.15">
      <c r="A83" s="106"/>
      <c r="B83" s="53"/>
      <c r="C83" s="107"/>
      <c r="D83" s="106"/>
      <c r="E83" s="53"/>
      <c r="F83" s="107"/>
      <c r="G83" s="181"/>
    </row>
    <row r="84" spans="1:9" x14ac:dyDescent="0.15">
      <c r="A84" s="106"/>
      <c r="B84" s="53"/>
      <c r="C84" s="107"/>
      <c r="D84" s="106"/>
      <c r="E84" s="53"/>
      <c r="F84" s="107"/>
      <c r="G84" s="181"/>
    </row>
    <row r="85" spans="1:9" x14ac:dyDescent="0.15">
      <c r="A85" s="106"/>
      <c r="B85" s="53"/>
      <c r="C85" s="107"/>
      <c r="D85" s="106"/>
      <c r="E85" s="53"/>
      <c r="F85" s="107"/>
      <c r="G85" s="181"/>
    </row>
    <row r="86" spans="1:9" x14ac:dyDescent="0.15">
      <c r="A86" s="106"/>
      <c r="B86" s="53"/>
      <c r="C86" s="107"/>
      <c r="D86" s="106"/>
      <c r="E86" s="53"/>
      <c r="F86" s="107"/>
      <c r="G86" s="181"/>
    </row>
    <row r="87" spans="1:9" x14ac:dyDescent="0.15">
      <c r="A87" s="106"/>
      <c r="B87" s="53"/>
      <c r="C87" s="107"/>
      <c r="D87" s="106"/>
      <c r="E87" s="53"/>
      <c r="F87" s="107"/>
      <c r="G87" s="106"/>
    </row>
    <row r="88" spans="1:9" x14ac:dyDescent="0.15">
      <c r="A88" s="106"/>
      <c r="B88" s="53"/>
      <c r="C88" s="107"/>
      <c r="D88" s="106"/>
      <c r="E88" s="53"/>
      <c r="F88" s="107"/>
      <c r="G88" s="182"/>
      <c r="H88" s="82"/>
      <c r="I88" s="84"/>
    </row>
    <row r="89" spans="1:9" ht="15" thickBot="1" x14ac:dyDescent="0.2">
      <c r="A89" s="106"/>
      <c r="B89" s="53"/>
      <c r="C89" s="107"/>
      <c r="D89" s="106"/>
      <c r="E89" s="53"/>
      <c r="F89" s="107"/>
      <c r="G89" s="181"/>
      <c r="H89" s="82"/>
      <c r="I89" s="84"/>
    </row>
    <row r="90" spans="1:9" x14ac:dyDescent="0.15">
      <c r="A90" s="376">
        <f>'1. 実験内容を入力するシート'!A21</f>
        <v>0</v>
      </c>
      <c r="B90" s="377"/>
      <c r="C90" s="378"/>
      <c r="D90" s="376">
        <f>'1. 実験内容を入力するシート'!A22</f>
        <v>0</v>
      </c>
      <c r="E90" s="377"/>
      <c r="F90" s="378"/>
      <c r="G90" s="376">
        <f>'1. 実験内容を入力するシート'!A23</f>
        <v>0</v>
      </c>
      <c r="H90" s="377"/>
      <c r="I90" s="378"/>
    </row>
    <row r="91" spans="1:9" x14ac:dyDescent="0.15">
      <c r="A91" s="106"/>
      <c r="B91" s="53"/>
      <c r="C91" s="107"/>
      <c r="D91" s="106"/>
      <c r="E91" s="53"/>
      <c r="F91" s="107"/>
      <c r="G91" s="106"/>
      <c r="H91" s="53"/>
      <c r="I91" s="107"/>
    </row>
    <row r="92" spans="1:9" x14ac:dyDescent="0.15">
      <c r="A92" s="106"/>
      <c r="B92" s="53"/>
      <c r="C92" s="107"/>
      <c r="D92" s="106"/>
      <c r="E92" s="53"/>
      <c r="F92" s="107"/>
      <c r="G92" s="106"/>
      <c r="H92" s="53"/>
      <c r="I92" s="107"/>
    </row>
    <row r="93" spans="1:9" x14ac:dyDescent="0.15">
      <c r="A93" s="106"/>
      <c r="B93" s="53"/>
      <c r="C93" s="107"/>
      <c r="D93" s="106"/>
      <c r="E93" s="53"/>
      <c r="F93" s="107"/>
      <c r="G93" s="106"/>
      <c r="H93" s="53"/>
      <c r="I93" s="107"/>
    </row>
    <row r="94" spans="1:9" x14ac:dyDescent="0.15">
      <c r="A94" s="106"/>
      <c r="B94" s="53"/>
      <c r="C94" s="107"/>
      <c r="D94" s="106"/>
      <c r="E94" s="53"/>
      <c r="F94" s="107"/>
      <c r="G94" s="106"/>
      <c r="H94" s="53"/>
      <c r="I94" s="107"/>
    </row>
    <row r="95" spans="1:9" x14ac:dyDescent="0.15">
      <c r="A95" s="106"/>
      <c r="B95" s="53"/>
      <c r="C95" s="107"/>
      <c r="D95" s="106"/>
      <c r="E95" s="53"/>
      <c r="F95" s="107"/>
      <c r="G95" s="106"/>
      <c r="H95" s="53"/>
      <c r="I95" s="107"/>
    </row>
    <row r="96" spans="1:9" x14ac:dyDescent="0.15">
      <c r="A96" s="106"/>
      <c r="B96" s="53"/>
      <c r="C96" s="107"/>
      <c r="D96" s="106"/>
      <c r="E96" s="53"/>
      <c r="F96" s="107"/>
      <c r="G96" s="106"/>
      <c r="H96" s="53"/>
      <c r="I96" s="107"/>
    </row>
    <row r="97" spans="1:9" x14ac:dyDescent="0.15">
      <c r="A97" s="106"/>
      <c r="B97" s="53"/>
      <c r="C97" s="107"/>
      <c r="D97" s="106"/>
      <c r="E97" s="53"/>
      <c r="F97" s="107"/>
      <c r="G97" s="106"/>
      <c r="H97" s="53"/>
      <c r="I97" s="107"/>
    </row>
    <row r="98" spans="1:9" ht="15" thickBot="1" x14ac:dyDescent="0.2">
      <c r="A98" s="106"/>
      <c r="B98" s="53"/>
      <c r="C98" s="107"/>
      <c r="D98" s="106"/>
      <c r="E98" s="53"/>
      <c r="F98" s="107"/>
      <c r="G98" s="106"/>
      <c r="H98" s="53"/>
      <c r="I98" s="107"/>
    </row>
    <row r="99" spans="1:9" x14ac:dyDescent="0.15">
      <c r="A99" s="376">
        <f>'1. 実験内容を入力するシート'!A24</f>
        <v>0</v>
      </c>
      <c r="B99" s="377"/>
      <c r="C99" s="378"/>
      <c r="D99" s="376">
        <f>'1. 実験内容を入力するシート'!A25</f>
        <v>0</v>
      </c>
      <c r="E99" s="377"/>
      <c r="F99" s="378"/>
      <c r="G99" s="120"/>
      <c r="H99" s="104"/>
      <c r="I99" s="104"/>
    </row>
    <row r="100" spans="1:9" x14ac:dyDescent="0.15">
      <c r="A100" s="106"/>
      <c r="B100" s="53"/>
      <c r="C100" s="107"/>
      <c r="D100" s="106"/>
      <c r="E100" s="53"/>
      <c r="F100" s="107"/>
      <c r="G100" s="181"/>
      <c r="H100" s="118"/>
      <c r="I100" s="53"/>
    </row>
    <row r="101" spans="1:9" x14ac:dyDescent="0.15">
      <c r="A101" s="106"/>
      <c r="B101" s="53"/>
      <c r="C101" s="107"/>
      <c r="D101" s="106"/>
      <c r="E101" s="53"/>
      <c r="F101" s="107"/>
      <c r="G101" s="181"/>
    </row>
    <row r="102" spans="1:9" x14ac:dyDescent="0.15">
      <c r="A102" s="106"/>
      <c r="B102" s="53"/>
      <c r="C102" s="107"/>
      <c r="D102" s="106"/>
      <c r="E102" s="53"/>
      <c r="F102" s="107"/>
      <c r="G102" s="181"/>
    </row>
    <row r="103" spans="1:9" x14ac:dyDescent="0.15">
      <c r="A103" s="106"/>
      <c r="B103" s="53"/>
      <c r="C103" s="107"/>
      <c r="D103" s="106"/>
      <c r="E103" s="53"/>
      <c r="F103" s="107"/>
      <c r="G103" s="181"/>
    </row>
    <row r="104" spans="1:9" x14ac:dyDescent="0.15">
      <c r="A104" s="106"/>
      <c r="B104" s="53"/>
      <c r="C104" s="107"/>
      <c r="D104" s="106"/>
      <c r="E104" s="53"/>
      <c r="F104" s="107"/>
      <c r="G104" s="181"/>
    </row>
    <row r="105" spans="1:9" x14ac:dyDescent="0.15">
      <c r="A105" s="106"/>
      <c r="B105" s="53"/>
      <c r="C105" s="107"/>
      <c r="D105" s="106"/>
      <c r="E105" s="53"/>
      <c r="F105" s="107"/>
      <c r="G105" s="106"/>
    </row>
    <row r="106" spans="1:9" x14ac:dyDescent="0.15">
      <c r="A106" s="106"/>
      <c r="B106" s="53"/>
      <c r="C106" s="107"/>
      <c r="D106" s="106"/>
      <c r="E106" s="53"/>
      <c r="F106" s="107"/>
      <c r="G106" s="182"/>
      <c r="H106" s="82"/>
      <c r="I106" s="84"/>
    </row>
    <row r="107" spans="1:9" ht="15" customHeight="1" thickBot="1" x14ac:dyDescent="0.2">
      <c r="A107" s="108"/>
      <c r="B107" s="92"/>
      <c r="C107" s="109"/>
      <c r="D107" s="108"/>
      <c r="E107" s="92"/>
      <c r="F107" s="109"/>
      <c r="G107" s="181"/>
      <c r="H107" s="82"/>
      <c r="I107" s="84"/>
    </row>
  </sheetData>
  <sheetProtection password="BD4D" sheet="1" objects="1" scenarios="1"/>
  <mergeCells count="40">
    <mergeCell ref="G90:I90"/>
    <mergeCell ref="A99:C99"/>
    <mergeCell ref="D99:F99"/>
    <mergeCell ref="A36:D37"/>
    <mergeCell ref="A38:D39"/>
    <mergeCell ref="A40:D41"/>
    <mergeCell ref="A81:C81"/>
    <mergeCell ref="D81:F81"/>
    <mergeCell ref="A90:C90"/>
    <mergeCell ref="D90:F90"/>
    <mergeCell ref="A72:C72"/>
    <mergeCell ref="D72:F72"/>
    <mergeCell ref="G72:I72"/>
    <mergeCell ref="I48:I49"/>
    <mergeCell ref="A48:D49"/>
    <mergeCell ref="A30:D31"/>
    <mergeCell ref="A32:D33"/>
    <mergeCell ref="A34:D35"/>
    <mergeCell ref="I46:I47"/>
    <mergeCell ref="I40:I41"/>
    <mergeCell ref="I42:I43"/>
    <mergeCell ref="I44:I45"/>
    <mergeCell ref="I30:I31"/>
    <mergeCell ref="I32:I33"/>
    <mergeCell ref="I34:I35"/>
    <mergeCell ref="I36:I37"/>
    <mergeCell ref="I38:I39"/>
    <mergeCell ref="A42:D43"/>
    <mergeCell ref="A44:D45"/>
    <mergeCell ref="A46:D47"/>
    <mergeCell ref="B9:E9"/>
    <mergeCell ref="A3:F4"/>
    <mergeCell ref="G4:J4"/>
    <mergeCell ref="B17:E20"/>
    <mergeCell ref="B22:E25"/>
    <mergeCell ref="A28:D29"/>
    <mergeCell ref="H28:H29"/>
    <mergeCell ref="G28:G29"/>
    <mergeCell ref="F28:F29"/>
    <mergeCell ref="E28:E29"/>
  </mergeCells>
  <phoneticPr fontId="4"/>
  <pageMargins left="0.7" right="0.7" top="0.75" bottom="0.75" header="0.51200000000000001" footer="0.51200000000000001"/>
  <pageSetup paperSize="9" scale="90" fitToHeight="2" orientation="portrait" verticalDpi="1200"/>
  <rowBreaks count="1" manualBreakCount="1">
    <brk id="49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M210"/>
  <sheetViews>
    <sheetView workbookViewId="0">
      <pane ySplit="3" topLeftCell="A4" activePane="bottomLeft" state="frozen"/>
      <selection pane="bottomLeft" activeCell="H27" sqref="H27"/>
    </sheetView>
  </sheetViews>
  <sheetFormatPr baseColWidth="12" defaultColWidth="9" defaultRowHeight="14" x14ac:dyDescent="0.15"/>
  <cols>
    <col min="1" max="1" width="4.5" style="1" bestFit="1" customWidth="1"/>
    <col min="2" max="2" width="72.33203125" style="1" customWidth="1"/>
    <col min="3" max="3" width="11.1640625" style="1" bestFit="1" customWidth="1"/>
    <col min="4" max="4" width="9" style="1"/>
    <col min="5" max="5" width="12.33203125" style="1" bestFit="1" customWidth="1"/>
    <col min="6" max="6" width="8.33203125" style="1" bestFit="1" customWidth="1"/>
    <col min="7" max="8" width="9" style="1"/>
    <col min="9" max="9" width="36.5" style="1" bestFit="1" customWidth="1"/>
    <col min="10" max="16384" width="9" style="1"/>
  </cols>
  <sheetData>
    <row r="1" spans="1:13" ht="18" x14ac:dyDescent="0.15">
      <c r="A1" s="2" t="s">
        <v>92</v>
      </c>
    </row>
    <row r="3" spans="1:13" x14ac:dyDescent="0.15">
      <c r="A3"/>
      <c r="B3" s="147" t="s">
        <v>130</v>
      </c>
      <c r="C3"/>
      <c r="E3" s="147" t="s">
        <v>7</v>
      </c>
      <c r="G3" s="147" t="s">
        <v>238</v>
      </c>
      <c r="I3" s="147" t="s">
        <v>152</v>
      </c>
      <c r="K3" s="147" t="s">
        <v>268</v>
      </c>
      <c r="M3" s="147" t="s">
        <v>278</v>
      </c>
    </row>
    <row r="4" spans="1:13" x14ac:dyDescent="0.15">
      <c r="A4"/>
      <c r="B4" s="206" t="s">
        <v>283</v>
      </c>
      <c r="C4"/>
      <c r="E4" s="136" t="s">
        <v>288</v>
      </c>
      <c r="G4" s="134" t="s">
        <v>239</v>
      </c>
      <c r="I4" s="148" t="s">
        <v>269</v>
      </c>
      <c r="K4" s="149" t="s">
        <v>160</v>
      </c>
      <c r="M4" s="331" t="s">
        <v>279</v>
      </c>
    </row>
    <row r="5" spans="1:13" x14ac:dyDescent="0.15">
      <c r="A5"/>
      <c r="B5" s="206" t="s">
        <v>284</v>
      </c>
      <c r="C5"/>
      <c r="E5" s="136" t="s">
        <v>289</v>
      </c>
      <c r="G5" s="135"/>
      <c r="I5" s="333" t="s">
        <v>270</v>
      </c>
      <c r="K5" s="136" t="s">
        <v>161</v>
      </c>
      <c r="M5" s="136" t="s">
        <v>280</v>
      </c>
    </row>
    <row r="6" spans="1:13" x14ac:dyDescent="0.15">
      <c r="A6"/>
      <c r="B6" s="206"/>
      <c r="C6"/>
      <c r="E6" s="330"/>
      <c r="I6" s="136" t="s">
        <v>271</v>
      </c>
      <c r="K6" s="149"/>
      <c r="M6" s="149"/>
    </row>
    <row r="7" spans="1:13" x14ac:dyDescent="0.15">
      <c r="A7"/>
      <c r="B7" s="205"/>
      <c r="C7"/>
      <c r="E7" s="330"/>
      <c r="I7" s="136" t="s">
        <v>129</v>
      </c>
      <c r="K7" s="136"/>
      <c r="M7" s="136"/>
    </row>
    <row r="8" spans="1:13" x14ac:dyDescent="0.15">
      <c r="A8"/>
      <c r="B8" s="206"/>
      <c r="C8"/>
      <c r="E8" s="330"/>
      <c r="I8" s="136" t="s">
        <v>158</v>
      </c>
      <c r="K8" s="149"/>
      <c r="M8" s="149"/>
    </row>
    <row r="9" spans="1:13" x14ac:dyDescent="0.15">
      <c r="A9"/>
      <c r="B9" s="206"/>
      <c r="C9"/>
      <c r="E9" s="330"/>
      <c r="I9" s="136" t="s">
        <v>159</v>
      </c>
      <c r="K9" s="136"/>
      <c r="M9" s="136"/>
    </row>
    <row r="10" spans="1:13" x14ac:dyDescent="0.15">
      <c r="A10"/>
      <c r="B10" s="206"/>
      <c r="C10"/>
      <c r="E10" s="330"/>
      <c r="I10" s="136" t="s">
        <v>293</v>
      </c>
      <c r="K10" s="136"/>
      <c r="M10" s="136"/>
    </row>
    <row r="11" spans="1:13" x14ac:dyDescent="0.15">
      <c r="A11"/>
      <c r="B11" s="206"/>
      <c r="C11"/>
      <c r="E11" s="330"/>
      <c r="I11" s="136" t="s">
        <v>306</v>
      </c>
      <c r="K11" s="149"/>
      <c r="M11" s="149"/>
    </row>
    <row r="12" spans="1:13" x14ac:dyDescent="0.15">
      <c r="A12"/>
      <c r="B12" s="206"/>
      <c r="C12"/>
      <c r="E12" s="330"/>
      <c r="I12" s="136"/>
      <c r="K12" s="136"/>
      <c r="M12" s="136"/>
    </row>
    <row r="13" spans="1:13" x14ac:dyDescent="0.15">
      <c r="A13"/>
      <c r="B13" s="206"/>
      <c r="C13"/>
      <c r="E13" s="330"/>
      <c r="I13" s="149"/>
      <c r="K13" s="149"/>
      <c r="M13" s="149"/>
    </row>
    <row r="14" spans="1:13" x14ac:dyDescent="0.15">
      <c r="A14"/>
      <c r="B14" s="206"/>
      <c r="C14"/>
      <c r="E14" s="331"/>
      <c r="I14" s="136"/>
      <c r="K14" s="136"/>
      <c r="M14" s="136"/>
    </row>
    <row r="15" spans="1:13" x14ac:dyDescent="0.15">
      <c r="A15"/>
      <c r="B15" s="206"/>
      <c r="C15"/>
      <c r="E15" s="136"/>
      <c r="I15" s="149"/>
      <c r="K15" s="137"/>
      <c r="M15" s="137"/>
    </row>
    <row r="16" spans="1:13" x14ac:dyDescent="0.15">
      <c r="A16"/>
      <c r="B16" s="136"/>
      <c r="C16"/>
      <c r="E16" s="149"/>
      <c r="I16" s="136"/>
    </row>
    <row r="17" spans="1:9" x14ac:dyDescent="0.15">
      <c r="A17"/>
      <c r="B17" s="149"/>
      <c r="C17"/>
      <c r="E17" s="136"/>
      <c r="I17" s="136"/>
    </row>
    <row r="18" spans="1:9" x14ac:dyDescent="0.15">
      <c r="A18"/>
      <c r="B18" s="136"/>
      <c r="C18"/>
      <c r="E18" s="149"/>
      <c r="I18" s="149"/>
    </row>
    <row r="19" spans="1:9" x14ac:dyDescent="0.15">
      <c r="A19"/>
      <c r="B19" s="149"/>
      <c r="C19"/>
      <c r="E19" s="136"/>
      <c r="I19" s="136"/>
    </row>
    <row r="20" spans="1:9" x14ac:dyDescent="0.15">
      <c r="A20"/>
      <c r="B20" s="136"/>
      <c r="C20"/>
      <c r="E20" s="149"/>
      <c r="I20" s="149"/>
    </row>
    <row r="21" spans="1:9" x14ac:dyDescent="0.15">
      <c r="A21"/>
      <c r="B21" s="149"/>
      <c r="C21"/>
      <c r="E21" s="136"/>
      <c r="I21" s="136"/>
    </row>
    <row r="22" spans="1:9" x14ac:dyDescent="0.15">
      <c r="A22"/>
      <c r="B22" s="136"/>
      <c r="C22"/>
      <c r="E22" s="136"/>
      <c r="I22" s="137"/>
    </row>
    <row r="23" spans="1:9" x14ac:dyDescent="0.15">
      <c r="A23"/>
      <c r="B23" s="136"/>
      <c r="C23"/>
      <c r="E23" s="149"/>
    </row>
    <row r="24" spans="1:9" x14ac:dyDescent="0.15">
      <c r="A24"/>
      <c r="B24" s="149"/>
      <c r="C24"/>
      <c r="E24" s="136"/>
      <c r="I24" s="1" t="s">
        <v>294</v>
      </c>
    </row>
    <row r="25" spans="1:9" x14ac:dyDescent="0.15">
      <c r="A25"/>
      <c r="B25" s="136"/>
      <c r="C25"/>
      <c r="E25" s="149"/>
      <c r="I25" s="1" t="s">
        <v>295</v>
      </c>
    </row>
    <row r="26" spans="1:9" x14ac:dyDescent="0.15">
      <c r="A26"/>
      <c r="B26" s="149"/>
      <c r="C26"/>
      <c r="E26" s="136"/>
      <c r="I26" s="1" t="s">
        <v>296</v>
      </c>
    </row>
    <row r="27" spans="1:9" x14ac:dyDescent="0.15">
      <c r="A27"/>
      <c r="B27" s="136"/>
      <c r="C27"/>
      <c r="E27" s="137"/>
    </row>
    <row r="28" spans="1:9" x14ac:dyDescent="0.15">
      <c r="A28"/>
      <c r="B28" s="137"/>
      <c r="C28"/>
    </row>
    <row r="29" spans="1:9" x14ac:dyDescent="0.15">
      <c r="A29"/>
      <c r="B29"/>
      <c r="C29"/>
      <c r="E29" s="1" t="s">
        <v>290</v>
      </c>
    </row>
    <row r="30" spans="1:9" x14ac:dyDescent="0.15">
      <c r="A30"/>
      <c r="B30" s="1" t="s">
        <v>285</v>
      </c>
      <c r="C30"/>
      <c r="E30" s="1" t="s">
        <v>291</v>
      </c>
    </row>
    <row r="31" spans="1:9" x14ac:dyDescent="0.15">
      <c r="A31"/>
      <c r="B31" s="1" t="s">
        <v>286</v>
      </c>
      <c r="C31"/>
      <c r="E31" s="1" t="s">
        <v>292</v>
      </c>
    </row>
    <row r="32" spans="1:9" x14ac:dyDescent="0.15">
      <c r="A32"/>
      <c r="B32" s="1" t="s">
        <v>287</v>
      </c>
      <c r="C32"/>
    </row>
    <row r="33" spans="1:3" x14ac:dyDescent="0.15">
      <c r="A33"/>
      <c r="B33"/>
      <c r="C33"/>
    </row>
    <row r="34" spans="1:3" x14ac:dyDescent="0.15">
      <c r="A34"/>
      <c r="B34"/>
      <c r="C34"/>
    </row>
    <row r="35" spans="1:3" x14ac:dyDescent="0.15">
      <c r="A35"/>
      <c r="B35"/>
      <c r="C35"/>
    </row>
    <row r="36" spans="1:3" x14ac:dyDescent="0.15">
      <c r="A36"/>
      <c r="B36"/>
      <c r="C36"/>
    </row>
    <row r="37" spans="1:3" x14ac:dyDescent="0.15">
      <c r="A37"/>
      <c r="B37"/>
      <c r="C37"/>
    </row>
    <row r="38" spans="1:3" x14ac:dyDescent="0.15">
      <c r="A38"/>
      <c r="B38"/>
      <c r="C38"/>
    </row>
    <row r="39" spans="1:3" x14ac:dyDescent="0.15">
      <c r="A39"/>
      <c r="B39"/>
      <c r="C39"/>
    </row>
    <row r="40" spans="1:3" x14ac:dyDescent="0.15">
      <c r="A40"/>
      <c r="B40"/>
      <c r="C40"/>
    </row>
    <row r="41" spans="1:3" x14ac:dyDescent="0.15">
      <c r="A41"/>
      <c r="B41"/>
      <c r="C41"/>
    </row>
    <row r="42" spans="1:3" x14ac:dyDescent="0.15">
      <c r="A42"/>
      <c r="B42"/>
      <c r="C42"/>
    </row>
    <row r="43" spans="1:3" x14ac:dyDescent="0.15">
      <c r="A43"/>
      <c r="B43"/>
      <c r="C43"/>
    </row>
    <row r="44" spans="1:3" x14ac:dyDescent="0.15">
      <c r="A44"/>
      <c r="B44"/>
      <c r="C44"/>
    </row>
    <row r="45" spans="1:3" x14ac:dyDescent="0.15">
      <c r="A45"/>
      <c r="B45"/>
      <c r="C45"/>
    </row>
    <row r="46" spans="1:3" x14ac:dyDescent="0.15">
      <c r="A46"/>
      <c r="B46"/>
      <c r="C46"/>
    </row>
    <row r="47" spans="1:3" x14ac:dyDescent="0.15">
      <c r="A47"/>
      <c r="B47"/>
      <c r="C47"/>
    </row>
    <row r="48" spans="1:3" x14ac:dyDescent="0.15">
      <c r="A48"/>
      <c r="B48"/>
      <c r="C48"/>
    </row>
    <row r="49" spans="1:3" x14ac:dyDescent="0.15">
      <c r="A49"/>
      <c r="B49"/>
      <c r="C49"/>
    </row>
    <row r="50" spans="1:3" x14ac:dyDescent="0.15">
      <c r="A50"/>
      <c r="B50"/>
      <c r="C50"/>
    </row>
    <row r="51" spans="1:3" x14ac:dyDescent="0.15">
      <c r="A51"/>
      <c r="B51"/>
      <c r="C51"/>
    </row>
    <row r="52" spans="1:3" x14ac:dyDescent="0.15">
      <c r="A52"/>
      <c r="B52"/>
      <c r="C52"/>
    </row>
    <row r="53" spans="1:3" x14ac:dyDescent="0.15">
      <c r="A53"/>
      <c r="B53"/>
      <c r="C53"/>
    </row>
    <row r="54" spans="1:3" x14ac:dyDescent="0.15">
      <c r="A54"/>
      <c r="B54"/>
      <c r="C54"/>
    </row>
    <row r="55" spans="1:3" x14ac:dyDescent="0.15">
      <c r="A55"/>
      <c r="B55"/>
      <c r="C55"/>
    </row>
    <row r="56" spans="1:3" x14ac:dyDescent="0.15">
      <c r="A56"/>
      <c r="B56"/>
      <c r="C56"/>
    </row>
    <row r="57" spans="1:3" x14ac:dyDescent="0.15">
      <c r="A57"/>
      <c r="B57"/>
      <c r="C57"/>
    </row>
    <row r="58" spans="1:3" x14ac:dyDescent="0.15">
      <c r="A58"/>
      <c r="B58"/>
      <c r="C58"/>
    </row>
    <row r="59" spans="1:3" x14ac:dyDescent="0.15">
      <c r="A59"/>
      <c r="B59"/>
      <c r="C59"/>
    </row>
    <row r="60" spans="1:3" x14ac:dyDescent="0.15">
      <c r="A60"/>
      <c r="B60"/>
      <c r="C60"/>
    </row>
    <row r="61" spans="1:3" x14ac:dyDescent="0.15">
      <c r="A61"/>
      <c r="B61"/>
      <c r="C61"/>
    </row>
    <row r="62" spans="1:3" x14ac:dyDescent="0.15">
      <c r="A62"/>
      <c r="B62"/>
      <c r="C62"/>
    </row>
    <row r="63" spans="1:3" x14ac:dyDescent="0.15">
      <c r="A63"/>
      <c r="B63"/>
      <c r="C63"/>
    </row>
    <row r="64" spans="1:3" x14ac:dyDescent="0.15">
      <c r="A64"/>
      <c r="B64"/>
      <c r="C64"/>
    </row>
    <row r="65" spans="1:3" x14ac:dyDescent="0.15">
      <c r="A65"/>
      <c r="B65"/>
      <c r="C65"/>
    </row>
    <row r="66" spans="1:3" x14ac:dyDescent="0.15">
      <c r="A66"/>
      <c r="B66"/>
      <c r="C66"/>
    </row>
    <row r="67" spans="1:3" x14ac:dyDescent="0.15">
      <c r="A67"/>
      <c r="B67"/>
      <c r="C67"/>
    </row>
    <row r="68" spans="1:3" x14ac:dyDescent="0.15">
      <c r="A68"/>
      <c r="B68"/>
      <c r="C68"/>
    </row>
    <row r="69" spans="1:3" x14ac:dyDescent="0.15">
      <c r="A69"/>
      <c r="B69"/>
      <c r="C69"/>
    </row>
    <row r="70" spans="1:3" x14ac:dyDescent="0.15">
      <c r="A70"/>
      <c r="B70"/>
      <c r="C70"/>
    </row>
    <row r="71" spans="1:3" x14ac:dyDescent="0.15">
      <c r="A71"/>
      <c r="B71"/>
      <c r="C71"/>
    </row>
    <row r="72" spans="1:3" x14ac:dyDescent="0.15">
      <c r="A72"/>
      <c r="B72"/>
      <c r="C72"/>
    </row>
    <row r="73" spans="1:3" x14ac:dyDescent="0.15">
      <c r="A73"/>
      <c r="B73"/>
      <c r="C73"/>
    </row>
    <row r="74" spans="1:3" x14ac:dyDescent="0.15">
      <c r="A74"/>
      <c r="B74"/>
      <c r="C74"/>
    </row>
    <row r="75" spans="1:3" x14ac:dyDescent="0.15">
      <c r="A75"/>
      <c r="B75"/>
      <c r="C75"/>
    </row>
    <row r="76" spans="1:3" x14ac:dyDescent="0.15">
      <c r="A76"/>
      <c r="B76"/>
      <c r="C76"/>
    </row>
    <row r="77" spans="1:3" x14ac:dyDescent="0.15">
      <c r="C77" s="133"/>
    </row>
    <row r="78" spans="1:3" x14ac:dyDescent="0.15">
      <c r="C78" s="133"/>
    </row>
    <row r="79" spans="1:3" x14ac:dyDescent="0.15">
      <c r="C79" s="133"/>
    </row>
    <row r="80" spans="1:3" x14ac:dyDescent="0.15">
      <c r="C80" s="133"/>
    </row>
    <row r="81" spans="3:3" x14ac:dyDescent="0.15">
      <c r="C81" s="133"/>
    </row>
    <row r="82" spans="3:3" x14ac:dyDescent="0.15">
      <c r="C82" s="133"/>
    </row>
    <row r="83" spans="3:3" x14ac:dyDescent="0.15">
      <c r="C83" s="133"/>
    </row>
    <row r="84" spans="3:3" x14ac:dyDescent="0.15">
      <c r="C84" s="133"/>
    </row>
    <row r="85" spans="3:3" x14ac:dyDescent="0.15">
      <c r="C85" s="133"/>
    </row>
    <row r="86" spans="3:3" x14ac:dyDescent="0.15">
      <c r="C86" s="133"/>
    </row>
    <row r="87" spans="3:3" x14ac:dyDescent="0.15">
      <c r="C87" s="133"/>
    </row>
    <row r="88" spans="3:3" x14ac:dyDescent="0.15">
      <c r="C88" s="133"/>
    </row>
    <row r="89" spans="3:3" x14ac:dyDescent="0.15">
      <c r="C89" s="133"/>
    </row>
    <row r="90" spans="3:3" x14ac:dyDescent="0.15">
      <c r="C90" s="133"/>
    </row>
    <row r="91" spans="3:3" x14ac:dyDescent="0.15">
      <c r="C91" s="133"/>
    </row>
    <row r="92" spans="3:3" x14ac:dyDescent="0.15">
      <c r="C92" s="133"/>
    </row>
    <row r="93" spans="3:3" x14ac:dyDescent="0.15">
      <c r="C93" s="133"/>
    </row>
    <row r="94" spans="3:3" x14ac:dyDescent="0.15">
      <c r="C94" s="133"/>
    </row>
    <row r="95" spans="3:3" x14ac:dyDescent="0.15">
      <c r="C95" s="133"/>
    </row>
    <row r="96" spans="3:3" x14ac:dyDescent="0.15">
      <c r="C96" s="133"/>
    </row>
    <row r="97" spans="3:3" x14ac:dyDescent="0.15">
      <c r="C97" s="133"/>
    </row>
    <row r="98" spans="3:3" x14ac:dyDescent="0.15">
      <c r="C98" s="133"/>
    </row>
    <row r="99" spans="3:3" x14ac:dyDescent="0.15">
      <c r="C99" s="133"/>
    </row>
    <row r="100" spans="3:3" x14ac:dyDescent="0.15">
      <c r="C100" s="133"/>
    </row>
    <row r="101" spans="3:3" x14ac:dyDescent="0.15">
      <c r="C101" s="133"/>
    </row>
    <row r="102" spans="3:3" x14ac:dyDescent="0.15">
      <c r="C102" s="133"/>
    </row>
    <row r="103" spans="3:3" x14ac:dyDescent="0.15">
      <c r="C103" s="133"/>
    </row>
    <row r="104" spans="3:3" x14ac:dyDescent="0.15">
      <c r="C104" s="133"/>
    </row>
    <row r="105" spans="3:3" x14ac:dyDescent="0.15">
      <c r="C105" s="133"/>
    </row>
    <row r="106" spans="3:3" x14ac:dyDescent="0.15">
      <c r="C106" s="133"/>
    </row>
    <row r="107" spans="3:3" x14ac:dyDescent="0.15">
      <c r="C107" s="133"/>
    </row>
    <row r="108" spans="3:3" x14ac:dyDescent="0.15">
      <c r="C108" s="133"/>
    </row>
    <row r="109" spans="3:3" x14ac:dyDescent="0.15">
      <c r="C109" s="133"/>
    </row>
    <row r="110" spans="3:3" x14ac:dyDescent="0.15">
      <c r="C110" s="133"/>
    </row>
    <row r="111" spans="3:3" x14ac:dyDescent="0.15">
      <c r="C111" s="133"/>
    </row>
    <row r="112" spans="3:3" x14ac:dyDescent="0.15">
      <c r="C112" s="133"/>
    </row>
    <row r="113" spans="3:3" x14ac:dyDescent="0.15">
      <c r="C113" s="133"/>
    </row>
    <row r="114" spans="3:3" x14ac:dyDescent="0.15">
      <c r="C114" s="133"/>
    </row>
    <row r="115" spans="3:3" x14ac:dyDescent="0.15">
      <c r="C115" s="133"/>
    </row>
    <row r="116" spans="3:3" x14ac:dyDescent="0.15">
      <c r="C116" s="133"/>
    </row>
    <row r="117" spans="3:3" x14ac:dyDescent="0.15">
      <c r="C117" s="133"/>
    </row>
    <row r="118" spans="3:3" x14ac:dyDescent="0.15">
      <c r="C118" s="133"/>
    </row>
    <row r="119" spans="3:3" x14ac:dyDescent="0.15">
      <c r="C119" s="133"/>
    </row>
    <row r="120" spans="3:3" x14ac:dyDescent="0.15">
      <c r="C120" s="133"/>
    </row>
    <row r="121" spans="3:3" x14ac:dyDescent="0.15">
      <c r="C121" s="133"/>
    </row>
    <row r="122" spans="3:3" x14ac:dyDescent="0.15">
      <c r="C122" s="133"/>
    </row>
    <row r="123" spans="3:3" x14ac:dyDescent="0.15">
      <c r="C123" s="133"/>
    </row>
    <row r="124" spans="3:3" x14ac:dyDescent="0.15">
      <c r="C124" s="133"/>
    </row>
    <row r="125" spans="3:3" x14ac:dyDescent="0.15">
      <c r="C125" s="133"/>
    </row>
    <row r="126" spans="3:3" x14ac:dyDescent="0.15">
      <c r="C126" s="133"/>
    </row>
    <row r="127" spans="3:3" x14ac:dyDescent="0.15">
      <c r="C127" s="133"/>
    </row>
    <row r="128" spans="3:3" x14ac:dyDescent="0.15">
      <c r="C128" s="133"/>
    </row>
    <row r="129" spans="3:3" x14ac:dyDescent="0.15">
      <c r="C129" s="133"/>
    </row>
    <row r="130" spans="3:3" x14ac:dyDescent="0.15">
      <c r="C130" s="133"/>
    </row>
    <row r="131" spans="3:3" x14ac:dyDescent="0.15">
      <c r="C131" s="133"/>
    </row>
    <row r="132" spans="3:3" x14ac:dyDescent="0.15">
      <c r="C132" s="133"/>
    </row>
    <row r="133" spans="3:3" x14ac:dyDescent="0.15">
      <c r="C133" s="133"/>
    </row>
    <row r="134" spans="3:3" x14ac:dyDescent="0.15">
      <c r="C134" s="133"/>
    </row>
    <row r="135" spans="3:3" x14ac:dyDescent="0.15">
      <c r="C135" s="133"/>
    </row>
    <row r="136" spans="3:3" x14ac:dyDescent="0.15">
      <c r="C136" s="133"/>
    </row>
    <row r="137" spans="3:3" x14ac:dyDescent="0.15">
      <c r="C137" s="133"/>
    </row>
    <row r="138" spans="3:3" x14ac:dyDescent="0.15">
      <c r="C138" s="133"/>
    </row>
    <row r="139" spans="3:3" x14ac:dyDescent="0.15">
      <c r="C139" s="133"/>
    </row>
    <row r="140" spans="3:3" x14ac:dyDescent="0.15">
      <c r="C140" s="133"/>
    </row>
    <row r="141" spans="3:3" x14ac:dyDescent="0.15">
      <c r="C141" s="133"/>
    </row>
    <row r="142" spans="3:3" x14ac:dyDescent="0.15">
      <c r="C142" s="133"/>
    </row>
    <row r="143" spans="3:3" x14ac:dyDescent="0.15">
      <c r="C143" s="133"/>
    </row>
    <row r="144" spans="3:3" x14ac:dyDescent="0.15">
      <c r="C144" s="133"/>
    </row>
    <row r="145" spans="3:3" x14ac:dyDescent="0.15">
      <c r="C145" s="133"/>
    </row>
    <row r="146" spans="3:3" x14ac:dyDescent="0.15">
      <c r="C146" s="133"/>
    </row>
    <row r="147" spans="3:3" x14ac:dyDescent="0.15">
      <c r="C147" s="133"/>
    </row>
    <row r="148" spans="3:3" x14ac:dyDescent="0.15">
      <c r="C148" s="133"/>
    </row>
    <row r="149" spans="3:3" x14ac:dyDescent="0.15">
      <c r="C149" s="133"/>
    </row>
    <row r="150" spans="3:3" x14ac:dyDescent="0.15">
      <c r="C150" s="133"/>
    </row>
    <row r="151" spans="3:3" x14ac:dyDescent="0.15">
      <c r="C151" s="133"/>
    </row>
    <row r="152" spans="3:3" x14ac:dyDescent="0.15">
      <c r="C152" s="133"/>
    </row>
    <row r="153" spans="3:3" x14ac:dyDescent="0.15">
      <c r="C153" s="133"/>
    </row>
    <row r="154" spans="3:3" x14ac:dyDescent="0.15">
      <c r="C154" s="133"/>
    </row>
    <row r="155" spans="3:3" x14ac:dyDescent="0.15">
      <c r="C155" s="133"/>
    </row>
    <row r="156" spans="3:3" x14ac:dyDescent="0.15">
      <c r="C156" s="133"/>
    </row>
    <row r="157" spans="3:3" x14ac:dyDescent="0.15">
      <c r="C157" s="133"/>
    </row>
    <row r="158" spans="3:3" x14ac:dyDescent="0.15">
      <c r="C158" s="133"/>
    </row>
    <row r="159" spans="3:3" x14ac:dyDescent="0.15">
      <c r="C159" s="133"/>
    </row>
    <row r="160" spans="3:3" x14ac:dyDescent="0.15">
      <c r="C160" s="133"/>
    </row>
    <row r="161" spans="3:3" x14ac:dyDescent="0.15">
      <c r="C161" s="133"/>
    </row>
    <row r="162" spans="3:3" x14ac:dyDescent="0.15">
      <c r="C162" s="133"/>
    </row>
    <row r="163" spans="3:3" x14ac:dyDescent="0.15">
      <c r="C163" s="133"/>
    </row>
    <row r="164" spans="3:3" x14ac:dyDescent="0.15">
      <c r="C164" s="133"/>
    </row>
    <row r="165" spans="3:3" x14ac:dyDescent="0.15">
      <c r="C165" s="133"/>
    </row>
    <row r="166" spans="3:3" x14ac:dyDescent="0.15">
      <c r="C166" s="133"/>
    </row>
    <row r="167" spans="3:3" x14ac:dyDescent="0.15">
      <c r="C167" s="133"/>
    </row>
    <row r="168" spans="3:3" x14ac:dyDescent="0.15">
      <c r="C168" s="133"/>
    </row>
    <row r="169" spans="3:3" x14ac:dyDescent="0.15">
      <c r="C169" s="133"/>
    </row>
    <row r="170" spans="3:3" x14ac:dyDescent="0.15">
      <c r="C170" s="133"/>
    </row>
    <row r="171" spans="3:3" x14ac:dyDescent="0.15">
      <c r="C171" s="133"/>
    </row>
    <row r="172" spans="3:3" x14ac:dyDescent="0.15">
      <c r="C172" s="133"/>
    </row>
    <row r="173" spans="3:3" x14ac:dyDescent="0.15">
      <c r="C173" s="133"/>
    </row>
    <row r="174" spans="3:3" x14ac:dyDescent="0.15">
      <c r="C174" s="133"/>
    </row>
    <row r="175" spans="3:3" x14ac:dyDescent="0.15">
      <c r="C175" s="133"/>
    </row>
    <row r="176" spans="3:3" x14ac:dyDescent="0.15">
      <c r="C176" s="133"/>
    </row>
    <row r="177" spans="3:3" x14ac:dyDescent="0.15">
      <c r="C177" s="133"/>
    </row>
    <row r="178" spans="3:3" x14ac:dyDescent="0.15">
      <c r="C178" s="133"/>
    </row>
    <row r="179" spans="3:3" x14ac:dyDescent="0.15">
      <c r="C179" s="133"/>
    </row>
    <row r="180" spans="3:3" x14ac:dyDescent="0.15">
      <c r="C180" s="133"/>
    </row>
    <row r="181" spans="3:3" x14ac:dyDescent="0.15">
      <c r="C181" s="133"/>
    </row>
    <row r="182" spans="3:3" x14ac:dyDescent="0.15">
      <c r="C182" s="133"/>
    </row>
    <row r="183" spans="3:3" x14ac:dyDescent="0.15">
      <c r="C183" s="133"/>
    </row>
    <row r="184" spans="3:3" x14ac:dyDescent="0.15">
      <c r="C184" s="133"/>
    </row>
    <row r="185" spans="3:3" x14ac:dyDescent="0.15">
      <c r="C185" s="133"/>
    </row>
    <row r="186" spans="3:3" x14ac:dyDescent="0.15">
      <c r="C186" s="133"/>
    </row>
    <row r="187" spans="3:3" x14ac:dyDescent="0.15">
      <c r="C187" s="133"/>
    </row>
    <row r="188" spans="3:3" x14ac:dyDescent="0.15">
      <c r="C188" s="133"/>
    </row>
    <row r="189" spans="3:3" x14ac:dyDescent="0.15">
      <c r="C189" s="133"/>
    </row>
    <row r="190" spans="3:3" x14ac:dyDescent="0.15">
      <c r="C190" s="133"/>
    </row>
    <row r="191" spans="3:3" x14ac:dyDescent="0.15">
      <c r="C191" s="133"/>
    </row>
    <row r="192" spans="3:3" x14ac:dyDescent="0.15">
      <c r="C192" s="133"/>
    </row>
    <row r="193" spans="3:3" x14ac:dyDescent="0.15">
      <c r="C193" s="133"/>
    </row>
    <row r="194" spans="3:3" x14ac:dyDescent="0.15">
      <c r="C194" s="133"/>
    </row>
    <row r="195" spans="3:3" x14ac:dyDescent="0.15">
      <c r="C195" s="133"/>
    </row>
    <row r="196" spans="3:3" x14ac:dyDescent="0.15">
      <c r="C196" s="133"/>
    </row>
    <row r="197" spans="3:3" x14ac:dyDescent="0.15">
      <c r="C197" s="133"/>
    </row>
    <row r="198" spans="3:3" x14ac:dyDescent="0.15">
      <c r="C198" s="133"/>
    </row>
    <row r="199" spans="3:3" x14ac:dyDescent="0.15">
      <c r="C199" s="133"/>
    </row>
    <row r="200" spans="3:3" x14ac:dyDescent="0.15">
      <c r="C200" s="133"/>
    </row>
    <row r="201" spans="3:3" x14ac:dyDescent="0.15">
      <c r="C201" s="133"/>
    </row>
    <row r="202" spans="3:3" x14ac:dyDescent="0.15">
      <c r="C202" s="133"/>
    </row>
    <row r="203" spans="3:3" x14ac:dyDescent="0.15">
      <c r="C203" s="133"/>
    </row>
    <row r="204" spans="3:3" x14ac:dyDescent="0.15">
      <c r="C204" s="133"/>
    </row>
    <row r="205" spans="3:3" x14ac:dyDescent="0.15">
      <c r="C205" s="133"/>
    </row>
    <row r="206" spans="3:3" x14ac:dyDescent="0.15">
      <c r="C206" s="133"/>
    </row>
    <row r="207" spans="3:3" x14ac:dyDescent="0.15">
      <c r="C207" s="133"/>
    </row>
    <row r="208" spans="3:3" x14ac:dyDescent="0.15">
      <c r="C208" s="133"/>
    </row>
    <row r="209" spans="3:3" x14ac:dyDescent="0.15">
      <c r="C209" s="133"/>
    </row>
    <row r="210" spans="3:3" x14ac:dyDescent="0.15">
      <c r="C210" s="133"/>
    </row>
  </sheetData>
  <phoneticPr fontId="4"/>
  <pageMargins left="0.7" right="0.7" top="0.75" bottom="0.75" header="0.51200000000000001" footer="0.51200000000000001"/>
  <pageSetup paperSize="9" orientation="portrait" horizontalDpi="1200" verticalDpi="1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"/>
  <sheetViews>
    <sheetView topLeftCell="C1" workbookViewId="0">
      <selection activeCell="J26" sqref="J26"/>
    </sheetView>
  </sheetViews>
  <sheetFormatPr baseColWidth="12" defaultColWidth="8.83203125" defaultRowHeight="14" x14ac:dyDescent="0.15"/>
  <sheetData/>
  <phoneticPr fontId="4"/>
  <pageMargins left="0.7" right="0.7" top="0.75" bottom="0.75" header="0.51200000000000001" footer="0.5120000000000000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BI64"/>
  <sheetViews>
    <sheetView workbookViewId="0">
      <pane xSplit="1" ySplit="6" topLeftCell="AR7" activePane="bottomRight" state="frozen"/>
      <selection pane="topRight" activeCell="B1" sqref="B1"/>
      <selection pane="bottomLeft" activeCell="A7" sqref="A7"/>
      <selection pane="bottomRight" activeCell="V53" sqref="V53"/>
    </sheetView>
  </sheetViews>
  <sheetFormatPr baseColWidth="12" defaultColWidth="9" defaultRowHeight="14" x14ac:dyDescent="0.15"/>
  <cols>
    <col min="1" max="1" width="15.6640625" style="1" customWidth="1"/>
    <col min="2" max="2" width="9.6640625" style="1" bestFit="1" customWidth="1"/>
    <col min="3" max="4" width="9.1640625" style="1" customWidth="1"/>
    <col min="5" max="7" width="9.6640625" style="1" bestFit="1" customWidth="1"/>
    <col min="8" max="9" width="9.1640625" style="1" customWidth="1"/>
    <col min="10" max="11" width="9.6640625" style="1" bestFit="1" customWidth="1"/>
    <col min="12" max="13" width="9.5" style="1" customWidth="1"/>
    <col min="14" max="15" width="9.6640625" style="1" bestFit="1" customWidth="1"/>
    <col min="16" max="19" width="9.5" style="1" customWidth="1"/>
    <col min="20" max="26" width="9.5" style="1" bestFit="1" customWidth="1"/>
    <col min="27" max="29" width="9.1640625" style="1" bestFit="1" customWidth="1"/>
    <col min="30" max="33" width="9.5" style="1" bestFit="1" customWidth="1"/>
    <col min="34" max="37" width="9.1640625" style="1" bestFit="1" customWidth="1"/>
    <col min="38" max="39" width="9.5" style="1" bestFit="1" customWidth="1"/>
    <col min="40" max="45" width="9.1640625" style="1" bestFit="1" customWidth="1"/>
    <col min="46" max="47" width="9.5" style="1" bestFit="1" customWidth="1"/>
    <col min="48" max="53" width="9.1640625" style="1" bestFit="1" customWidth="1"/>
    <col min="54" max="55" width="9.5" style="1" bestFit="1" customWidth="1"/>
    <col min="56" max="61" width="9.1640625" style="1" bestFit="1" customWidth="1"/>
    <col min="62" max="16384" width="9" style="1"/>
  </cols>
  <sheetData>
    <row r="1" spans="1:61" ht="18" x14ac:dyDescent="0.15">
      <c r="A1" s="2" t="s">
        <v>255</v>
      </c>
    </row>
    <row r="3" spans="1:61" ht="21" thickBot="1" x14ac:dyDescent="0.2">
      <c r="A3" s="3" t="s">
        <v>98</v>
      </c>
    </row>
    <row r="4" spans="1:61" x14ac:dyDescent="0.15">
      <c r="A4" s="419" t="s">
        <v>260</v>
      </c>
      <c r="B4" s="362" t="s">
        <v>45</v>
      </c>
      <c r="C4" s="363"/>
      <c r="D4" s="363"/>
      <c r="E4" s="364"/>
      <c r="F4" s="368" t="str">
        <f>ROUND('1. 実験内容を入力するシート'!A33,2)&amp;"uM"</f>
        <v>49.94uM</v>
      </c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70"/>
      <c r="V4" s="357" t="str">
        <f>'3. データシート'!V4:Y4</f>
        <v>フェルラ酸</v>
      </c>
      <c r="W4" s="358"/>
      <c r="X4" s="358"/>
      <c r="Y4" s="359"/>
      <c r="Z4" s="357" t="str">
        <f>'3. データシート'!Z4:AC4</f>
        <v>キュウリ</v>
      </c>
      <c r="AA4" s="358"/>
      <c r="AB4" s="358"/>
      <c r="AC4" s="359"/>
      <c r="AD4" s="357" t="str">
        <f>'3. データシート'!AD4:AG4</f>
        <v>レタス</v>
      </c>
      <c r="AE4" s="358"/>
      <c r="AF4" s="358"/>
      <c r="AG4" s="359"/>
      <c r="AH4" s="357">
        <f>'3. データシート'!AH4:AK4</f>
        <v>0</v>
      </c>
      <c r="AI4" s="358"/>
      <c r="AJ4" s="358"/>
      <c r="AK4" s="359"/>
      <c r="AL4" s="357">
        <f>'3. データシート'!AL4:AO4</f>
        <v>0</v>
      </c>
      <c r="AM4" s="358"/>
      <c r="AN4" s="358"/>
      <c r="AO4" s="359"/>
      <c r="AP4" s="357">
        <f>'3. データシート'!AP4:AS4</f>
        <v>0</v>
      </c>
      <c r="AQ4" s="358"/>
      <c r="AR4" s="358"/>
      <c r="AS4" s="359"/>
      <c r="AT4" s="357">
        <f>'3. データシート'!AT4:AW4</f>
        <v>0</v>
      </c>
      <c r="AU4" s="358"/>
      <c r="AV4" s="358"/>
      <c r="AW4" s="359"/>
      <c r="AX4" s="357">
        <f>'3. データシート'!AX4:BA4</f>
        <v>0</v>
      </c>
      <c r="AY4" s="358"/>
      <c r="AZ4" s="358"/>
      <c r="BA4" s="359"/>
      <c r="BB4" s="357">
        <f>'3. データシート'!BB4:BE4</f>
        <v>0</v>
      </c>
      <c r="BC4" s="358"/>
      <c r="BD4" s="358"/>
      <c r="BE4" s="359"/>
      <c r="BF4" s="357">
        <f>'3. データシート'!BF4:BI4</f>
        <v>0</v>
      </c>
      <c r="BG4" s="358"/>
      <c r="BH4" s="358"/>
      <c r="BI4" s="359"/>
    </row>
    <row r="5" spans="1:61" ht="14.25" customHeight="1" x14ac:dyDescent="0.15">
      <c r="A5" s="420"/>
      <c r="B5" s="365"/>
      <c r="C5" s="366"/>
      <c r="D5" s="366"/>
      <c r="E5" s="367"/>
      <c r="F5" s="371" t="str">
        <f>ROUND('1. 実験内容を入力するシート'!D33,2)&amp;"uM"</f>
        <v>6.24uM</v>
      </c>
      <c r="G5" s="372"/>
      <c r="H5" s="372"/>
      <c r="I5" s="373"/>
      <c r="J5" s="374" t="str">
        <f>ROUND('1. 実験内容を入力するシート'!C33,2)&amp;"uM"</f>
        <v>12.49uM</v>
      </c>
      <c r="K5" s="372"/>
      <c r="L5" s="372"/>
      <c r="M5" s="373"/>
      <c r="N5" s="374" t="str">
        <f>ROUND('1. 実験内容を入力するシート'!B33,2)&amp;"uM"</f>
        <v>24.97uM</v>
      </c>
      <c r="O5" s="372"/>
      <c r="P5" s="372"/>
      <c r="Q5" s="373"/>
      <c r="R5" s="374" t="s">
        <v>47</v>
      </c>
      <c r="S5" s="372"/>
      <c r="T5" s="372"/>
      <c r="U5" s="375"/>
      <c r="V5" s="352">
        <f>'3. データシート'!V5:W5</f>
        <v>680</v>
      </c>
      <c r="W5" s="353"/>
      <c r="X5" s="356">
        <f>'3. データシート'!X5:Y5</f>
        <v>1360</v>
      </c>
      <c r="Y5" s="353"/>
      <c r="Z5" s="352">
        <f>'3. データシート'!Z5:AA5</f>
        <v>26</v>
      </c>
      <c r="AA5" s="353"/>
      <c r="AB5" s="356">
        <f>'3. データシート'!AB5:AC5</f>
        <v>52</v>
      </c>
      <c r="AC5" s="353"/>
      <c r="AD5" s="352">
        <f>'3. データシート'!AD5:AE5</f>
        <v>80</v>
      </c>
      <c r="AE5" s="353"/>
      <c r="AF5" s="356">
        <f>'3. データシート'!AF5:AG5</f>
        <v>160</v>
      </c>
      <c r="AG5" s="353"/>
      <c r="AH5" s="352">
        <f>'3. データシート'!AH5:AI5</f>
        <v>690</v>
      </c>
      <c r="AI5" s="356"/>
      <c r="AJ5" s="354">
        <f>'3. データシート'!AJ5:AK5</f>
        <v>1380</v>
      </c>
      <c r="AK5" s="355"/>
      <c r="AL5" s="352">
        <f>'3. データシート'!AL5:AM5</f>
        <v>25</v>
      </c>
      <c r="AM5" s="353"/>
      <c r="AN5" s="356">
        <f>'3. データシート'!AN5:AO5</f>
        <v>50</v>
      </c>
      <c r="AO5" s="353"/>
      <c r="AP5" s="352">
        <f>'3. データシート'!AP5:AQ5</f>
        <v>77</v>
      </c>
      <c r="AQ5" s="353"/>
      <c r="AR5" s="356">
        <f>'3. データシート'!AR5:AS5</f>
        <v>154</v>
      </c>
      <c r="AS5" s="353"/>
      <c r="AT5" s="352" t="e">
        <f>'3. データシート'!AT5:AU5</f>
        <v>#DIV/0!</v>
      </c>
      <c r="AU5" s="353"/>
      <c r="AV5" s="356" t="e">
        <f>'3. データシート'!AV5:AW5</f>
        <v>#DIV/0!</v>
      </c>
      <c r="AW5" s="353"/>
      <c r="AX5" s="352" t="e">
        <f>'3. データシート'!AX5:AY5</f>
        <v>#DIV/0!</v>
      </c>
      <c r="AY5" s="353"/>
      <c r="AZ5" s="356" t="e">
        <f>'3. データシート'!AZ5:BA5</f>
        <v>#DIV/0!</v>
      </c>
      <c r="BA5" s="353"/>
      <c r="BB5" s="352" t="e">
        <f>'3. データシート'!BB5:BC5</f>
        <v>#DIV/0!</v>
      </c>
      <c r="BC5" s="353"/>
      <c r="BD5" s="356" t="e">
        <f>'3. データシート'!BD5:BE5</f>
        <v>#DIV/0!</v>
      </c>
      <c r="BE5" s="353"/>
      <c r="BF5" s="352" t="e">
        <f>'3. データシート'!BF5:BG5</f>
        <v>#DIV/0!</v>
      </c>
      <c r="BG5" s="353"/>
      <c r="BH5" s="354" t="e">
        <f>'3. データシート'!BH5:BI5</f>
        <v>#DIV/0!</v>
      </c>
      <c r="BI5" s="355"/>
    </row>
    <row r="6" spans="1:61" s="5" customFormat="1" x14ac:dyDescent="0.15">
      <c r="A6" s="421"/>
      <c r="B6" s="15" t="s">
        <v>149</v>
      </c>
      <c r="C6" s="17" t="s">
        <v>246</v>
      </c>
      <c r="D6" s="16" t="s">
        <v>247</v>
      </c>
      <c r="E6" s="8" t="s">
        <v>248</v>
      </c>
      <c r="F6" s="9" t="s">
        <v>150</v>
      </c>
      <c r="G6" s="4" t="s">
        <v>151</v>
      </c>
      <c r="H6" s="4" t="s">
        <v>244</v>
      </c>
      <c r="I6" s="4" t="s">
        <v>245</v>
      </c>
      <c r="J6" s="4" t="s">
        <v>258</v>
      </c>
      <c r="K6" s="4" t="s">
        <v>259</v>
      </c>
      <c r="L6" s="4" t="s">
        <v>249</v>
      </c>
      <c r="M6" s="4" t="s">
        <v>243</v>
      </c>
      <c r="N6" s="4" t="s">
        <v>34</v>
      </c>
      <c r="O6" s="4" t="s">
        <v>35</v>
      </c>
      <c r="P6" s="4" t="s">
        <v>44</v>
      </c>
      <c r="Q6" s="4" t="s">
        <v>233</v>
      </c>
      <c r="R6" s="4" t="s">
        <v>237</v>
      </c>
      <c r="S6" s="4" t="s">
        <v>153</v>
      </c>
      <c r="T6" s="4" t="s">
        <v>154</v>
      </c>
      <c r="U6" s="10" t="s">
        <v>155</v>
      </c>
      <c r="V6" s="223" t="s">
        <v>71</v>
      </c>
      <c r="W6" s="224" t="s">
        <v>224</v>
      </c>
      <c r="X6" s="225" t="s">
        <v>72</v>
      </c>
      <c r="Y6" s="226" t="s">
        <v>214</v>
      </c>
      <c r="Z6" s="244" t="s">
        <v>73</v>
      </c>
      <c r="AA6" s="224" t="s">
        <v>223</v>
      </c>
      <c r="AB6" s="225" t="s">
        <v>74</v>
      </c>
      <c r="AC6" s="226" t="s">
        <v>213</v>
      </c>
      <c r="AD6" s="223" t="s">
        <v>75</v>
      </c>
      <c r="AE6" s="224" t="s">
        <v>76</v>
      </c>
      <c r="AF6" s="246" t="s">
        <v>77</v>
      </c>
      <c r="AG6" s="247" t="s">
        <v>78</v>
      </c>
      <c r="AH6" s="244" t="s">
        <v>79</v>
      </c>
      <c r="AI6" s="224" t="s">
        <v>80</v>
      </c>
      <c r="AJ6" s="225" t="s">
        <v>81</v>
      </c>
      <c r="AK6" s="226" t="s">
        <v>82</v>
      </c>
      <c r="AL6" s="223" t="s">
        <v>83</v>
      </c>
      <c r="AM6" s="224" t="s">
        <v>84</v>
      </c>
      <c r="AN6" s="246" t="s">
        <v>85</v>
      </c>
      <c r="AO6" s="247" t="s">
        <v>86</v>
      </c>
      <c r="AP6" s="244" t="s">
        <v>87</v>
      </c>
      <c r="AQ6" s="224" t="s">
        <v>88</v>
      </c>
      <c r="AR6" s="225" t="s">
        <v>89</v>
      </c>
      <c r="AS6" s="226" t="s">
        <v>90</v>
      </c>
      <c r="AT6" s="223" t="s">
        <v>91</v>
      </c>
      <c r="AU6" s="224" t="s">
        <v>263</v>
      </c>
      <c r="AV6" s="246" t="s">
        <v>264</v>
      </c>
      <c r="AW6" s="247" t="s">
        <v>265</v>
      </c>
      <c r="AX6" s="244" t="s">
        <v>266</v>
      </c>
      <c r="AY6" s="224" t="s">
        <v>267</v>
      </c>
      <c r="AZ6" s="225" t="s">
        <v>137</v>
      </c>
      <c r="BA6" s="226" t="s">
        <v>138</v>
      </c>
      <c r="BB6" s="223" t="s">
        <v>193</v>
      </c>
      <c r="BC6" s="224" t="s">
        <v>139</v>
      </c>
      <c r="BD6" s="246" t="s">
        <v>203</v>
      </c>
      <c r="BE6" s="247" t="s">
        <v>140</v>
      </c>
      <c r="BF6" s="244" t="s">
        <v>194</v>
      </c>
      <c r="BG6" s="224" t="s">
        <v>141</v>
      </c>
      <c r="BH6" s="225" t="s">
        <v>204</v>
      </c>
      <c r="BI6" s="226" t="s">
        <v>142</v>
      </c>
    </row>
    <row r="7" spans="1:61" x14ac:dyDescent="0.15">
      <c r="A7" s="6">
        <v>0</v>
      </c>
      <c r="B7" s="18">
        <f>'3. データシート'!B7/'3. データシート'!B$7</f>
        <v>1</v>
      </c>
      <c r="C7" s="22">
        <f>'3. データシート'!C7/'3. データシート'!C$7</f>
        <v>1</v>
      </c>
      <c r="D7" s="20">
        <f>'3. データシート'!D7/'3. データシート'!D$7</f>
        <v>1</v>
      </c>
      <c r="E7" s="11">
        <f>'3. データシート'!E7/'3. データシート'!E$7</f>
        <v>1</v>
      </c>
      <c r="F7" s="24">
        <f>'3. データシート'!F7/'3. データシート'!F$7</f>
        <v>1</v>
      </c>
      <c r="G7" s="25">
        <f>'3. データシート'!G7/'3. データシート'!G$7</f>
        <v>1</v>
      </c>
      <c r="H7" s="25">
        <f>'3. データシート'!H7/'3. データシート'!H$7</f>
        <v>1</v>
      </c>
      <c r="I7" s="25">
        <f>'3. データシート'!I7/'3. データシート'!I$7</f>
        <v>1</v>
      </c>
      <c r="J7" s="25">
        <f>'3. データシート'!J7/'3. データシート'!J$7</f>
        <v>1</v>
      </c>
      <c r="K7" s="25">
        <f>'3. データシート'!K7/'3. データシート'!K$7</f>
        <v>1</v>
      </c>
      <c r="L7" s="25">
        <f>'3. データシート'!L7/'3. データシート'!L$7</f>
        <v>1</v>
      </c>
      <c r="M7" s="25">
        <f>'3. データシート'!M7/'3. データシート'!M$7</f>
        <v>1</v>
      </c>
      <c r="N7" s="25">
        <f>'3. データシート'!N7/'3. データシート'!N$7</f>
        <v>1</v>
      </c>
      <c r="O7" s="25">
        <f>'3. データシート'!O7/'3. データシート'!O$7</f>
        <v>1</v>
      </c>
      <c r="P7" s="25">
        <f>'3. データシート'!P7/'3. データシート'!P$7</f>
        <v>1</v>
      </c>
      <c r="Q7" s="25">
        <f>'3. データシート'!Q7/'3. データシート'!Q$7</f>
        <v>1</v>
      </c>
      <c r="R7" s="25">
        <f>'3. データシート'!R7/'3. データシート'!R$7</f>
        <v>1</v>
      </c>
      <c r="S7" s="25">
        <f>'3. データシート'!S7/'3. データシート'!S$7</f>
        <v>1</v>
      </c>
      <c r="T7" s="25">
        <f>'3. データシート'!T7/'3. データシート'!T$7</f>
        <v>1</v>
      </c>
      <c r="U7" s="26">
        <f>'3. データシート'!U7/'3. データシート'!U$7</f>
        <v>1</v>
      </c>
      <c r="V7" s="248">
        <f>'3. データシート'!V7/'3. データシート'!V$7</f>
        <v>1</v>
      </c>
      <c r="W7" s="249">
        <f>'3. データシート'!W7/'3. データシート'!W$7</f>
        <v>1</v>
      </c>
      <c r="X7" s="250">
        <f>'3. データシート'!X7/'3. データシート'!X$7</f>
        <v>1</v>
      </c>
      <c r="Y7" s="251">
        <f>'3. データシート'!Y7/'3. データシート'!Y$7</f>
        <v>1</v>
      </c>
      <c r="Z7" s="248">
        <f>'3. データシート'!Z7/'3. データシート'!Z$7</f>
        <v>1</v>
      </c>
      <c r="AA7" s="249">
        <f>'3. データシート'!AA7/'3. データシート'!AA$7</f>
        <v>1</v>
      </c>
      <c r="AB7" s="250">
        <f>'3. データシート'!AB7/'3. データシート'!AB$7</f>
        <v>1</v>
      </c>
      <c r="AC7" s="251">
        <f>'3. データシート'!AC7/'3. データシート'!AC$7</f>
        <v>1</v>
      </c>
      <c r="AD7" s="248">
        <f>'3. データシート'!AD7/'3. データシート'!AD$7</f>
        <v>1</v>
      </c>
      <c r="AE7" s="249">
        <f>'3. データシート'!AE7/'3. データシート'!AE$7</f>
        <v>1</v>
      </c>
      <c r="AF7" s="250">
        <f>'3. データシート'!AF7/'3. データシート'!AF$7</f>
        <v>1</v>
      </c>
      <c r="AG7" s="251">
        <f>'3. データシート'!AG7/'3. データシート'!AG$7</f>
        <v>1</v>
      </c>
      <c r="AH7" s="248">
        <f>'3. データシート'!AH7/'3. データシート'!AH$7</f>
        <v>1</v>
      </c>
      <c r="AI7" s="249">
        <f>'3. データシート'!AI7/'3. データシート'!AI$7</f>
        <v>1</v>
      </c>
      <c r="AJ7" s="250">
        <f>'3. データシート'!AJ7/'3. データシート'!AJ$7</f>
        <v>1</v>
      </c>
      <c r="AK7" s="251">
        <f>'3. データシート'!AK7/'3. データシート'!AK$7</f>
        <v>1</v>
      </c>
      <c r="AL7" s="248">
        <f>'3. データシート'!AL7/'3. データシート'!AL$7</f>
        <v>1</v>
      </c>
      <c r="AM7" s="249">
        <f>'3. データシート'!AM7/'3. データシート'!AM$7</f>
        <v>1</v>
      </c>
      <c r="AN7" s="250">
        <f>'3. データシート'!AN7/'3. データシート'!AN$7</f>
        <v>1</v>
      </c>
      <c r="AO7" s="251">
        <f>'3. データシート'!AO7/'3. データシート'!AO$7</f>
        <v>1</v>
      </c>
      <c r="AP7" s="248">
        <f>'3. データシート'!AP7/'3. データシート'!AP$7</f>
        <v>1</v>
      </c>
      <c r="AQ7" s="249">
        <f>'3. データシート'!AQ7/'3. データシート'!AQ$7</f>
        <v>1</v>
      </c>
      <c r="AR7" s="250">
        <f>'3. データシート'!AR7/'3. データシート'!AR$7</f>
        <v>1</v>
      </c>
      <c r="AS7" s="251">
        <f>'3. データシート'!AS7/'3. データシート'!AS$7</f>
        <v>1</v>
      </c>
      <c r="AT7" s="248">
        <f>'3. データシート'!AT7/'3. データシート'!AT$7</f>
        <v>1</v>
      </c>
      <c r="AU7" s="249">
        <f>'3. データシート'!AU7/'3. データシート'!AU$7</f>
        <v>1</v>
      </c>
      <c r="AV7" s="250">
        <f>'3. データシート'!AV7/'3. データシート'!AV$7</f>
        <v>1</v>
      </c>
      <c r="AW7" s="251">
        <f>'3. データシート'!AW7/'3. データシート'!AW$7</f>
        <v>1</v>
      </c>
      <c r="AX7" s="248">
        <f>'3. データシート'!AX7/'3. データシート'!AX$7</f>
        <v>1</v>
      </c>
      <c r="AY7" s="249">
        <f>'3. データシート'!AY7/'3. データシート'!AY$7</f>
        <v>1</v>
      </c>
      <c r="AZ7" s="250">
        <f>'3. データシート'!AZ7/'3. データシート'!AZ$7</f>
        <v>1</v>
      </c>
      <c r="BA7" s="251">
        <f>'3. データシート'!BA7/'3. データシート'!BA$7</f>
        <v>1</v>
      </c>
      <c r="BB7" s="248">
        <f>'3. データシート'!BB7/'3. データシート'!BB$7</f>
        <v>1</v>
      </c>
      <c r="BC7" s="249">
        <f>'3. データシート'!BC7/'3. データシート'!BC$7</f>
        <v>1</v>
      </c>
      <c r="BD7" s="250">
        <f>'3. データシート'!BD7/'3. データシート'!BD$7</f>
        <v>1</v>
      </c>
      <c r="BE7" s="251">
        <f>'3. データシート'!BE7/'3. データシート'!BE$7</f>
        <v>1</v>
      </c>
      <c r="BF7" s="248">
        <f>'3. データシート'!BF7/'3. データシート'!BF$7</f>
        <v>1</v>
      </c>
      <c r="BG7" s="249">
        <f>'3. データシート'!BG7/'3. データシート'!BG$7</f>
        <v>1</v>
      </c>
      <c r="BH7" s="250">
        <f>'3. データシート'!BH7/'3. データシート'!BH$7</f>
        <v>1</v>
      </c>
      <c r="BI7" s="251">
        <f>'3. データシート'!BI7/'3. データシート'!BI$7</f>
        <v>1</v>
      </c>
    </row>
    <row r="8" spans="1:61" x14ac:dyDescent="0.15">
      <c r="A8" s="6">
        <v>2</v>
      </c>
      <c r="B8" s="18">
        <f>'3. データシート'!B8/'3. データシート'!B$7</f>
        <v>0.90474818070466168</v>
      </c>
      <c r="C8" s="22">
        <f>'3. データシート'!C8/'3. データシート'!C$7</f>
        <v>0.87742402315484802</v>
      </c>
      <c r="D8" s="20">
        <f>'3. データシート'!D8/'3. データシート'!D$7</f>
        <v>0.85639763417949377</v>
      </c>
      <c r="E8" s="11">
        <f>'3. データシート'!E8/'3. データシート'!E$7</f>
        <v>0.83956534465095856</v>
      </c>
      <c r="F8" s="27">
        <f>'3. データシート'!F8/'3. データシート'!F$7</f>
        <v>0.98512581681649158</v>
      </c>
      <c r="G8" s="22">
        <f>'3. データシート'!G8/'3. データシート'!G$7</f>
        <v>0.9810368886185552</v>
      </c>
      <c r="H8" s="22">
        <f>'3. データシート'!H8/'3. データシート'!H$7</f>
        <v>0.98228812305871915</v>
      </c>
      <c r="I8" s="22">
        <f>'3. データシート'!I8/'3. データシート'!I$7</f>
        <v>0.98318348924398502</v>
      </c>
      <c r="J8" s="22">
        <f>'3. データシート'!J8/'3. データシート'!J$7</f>
        <v>0.98481437810411976</v>
      </c>
      <c r="K8" s="22">
        <f>'3. データシート'!K8/'3. データシート'!K$7</f>
        <v>0.98672821696480095</v>
      </c>
      <c r="L8" s="22">
        <f>'3. データシート'!L8/'3. データシート'!L$7</f>
        <v>0.98644291367433679</v>
      </c>
      <c r="M8" s="22">
        <f>'3. データシート'!M8/'3. データシート'!M$7</f>
        <v>0.98535296061084399</v>
      </c>
      <c r="N8" s="22">
        <f>'3. データシート'!N8/'3. データシート'!N$7</f>
        <v>0.99085586236807865</v>
      </c>
      <c r="O8" s="22">
        <f>'3. データシート'!O8/'3. データシート'!O$7</f>
        <v>0.98795093271394352</v>
      </c>
      <c r="P8" s="22">
        <f>'3. データシート'!P8/'3. データシート'!P$7</f>
        <v>0.98322258526377615</v>
      </c>
      <c r="Q8" s="22">
        <f>'3. データシート'!Q8/'3. データシート'!Q$7</f>
        <v>0.98466302367941716</v>
      </c>
      <c r="R8" s="22">
        <f>'3. データシート'!R8/'3. データシート'!R$7</f>
        <v>0.98817099917304863</v>
      </c>
      <c r="S8" s="22">
        <f>'3. データシート'!S8/'3. データシート'!S$7</f>
        <v>0.98831210995274343</v>
      </c>
      <c r="T8" s="22">
        <f>'3. データシート'!T8/'3. データシート'!T$7</f>
        <v>0.98502841323036572</v>
      </c>
      <c r="U8" s="28">
        <f>'3. データシート'!U8/'3. データシート'!U$7</f>
        <v>0.98340769145680473</v>
      </c>
      <c r="V8" s="252">
        <f>'3. データシート'!V8/'3. データシート'!V$7</f>
        <v>0.98252818905580175</v>
      </c>
      <c r="W8" s="253">
        <f>'3. データシート'!W8/'3. データシート'!W$7</f>
        <v>0.98034299832860983</v>
      </c>
      <c r="X8" s="254">
        <f>'3. データシート'!X8/'3. データシート'!X$7</f>
        <v>0.98022885283893391</v>
      </c>
      <c r="Y8" s="11">
        <f>'3. データシート'!Y8/'3. データシート'!Y$7</f>
        <v>0.97501192529262837</v>
      </c>
      <c r="Z8" s="252">
        <f>'3. データシート'!Z8/'3. データシート'!Z$7</f>
        <v>0.98399855517428214</v>
      </c>
      <c r="AA8" s="253">
        <f>'3. データシート'!AA8/'3. データシート'!AA$7</f>
        <v>0.97671202969216209</v>
      </c>
      <c r="AB8" s="254">
        <f>'3. データシート'!AB8/'3. データシート'!AB$7</f>
        <v>0.97481026382363567</v>
      </c>
      <c r="AC8" s="11">
        <f>'3. データシート'!AC8/'3. データシート'!AC$7</f>
        <v>0.96410627146213623</v>
      </c>
      <c r="AD8" s="252">
        <f>'3. データシート'!AD8/'3. データシート'!AD$7</f>
        <v>0.98101743663490926</v>
      </c>
      <c r="AE8" s="253">
        <f>'3. データシート'!AE8/'3. データシート'!AE$7</f>
        <v>0.98348902889419942</v>
      </c>
      <c r="AF8" s="254">
        <f>'3. データシート'!AF8/'3. データシート'!AF$7</f>
        <v>0.98740100791936647</v>
      </c>
      <c r="AG8" s="11">
        <f>'3. データシート'!AG8/'3. データシート'!AG$7</f>
        <v>0.97896451846488053</v>
      </c>
      <c r="AH8" s="252">
        <f>'3. データシート'!AH8/'3. データシート'!AH$7</f>
        <v>0.88794233289646129</v>
      </c>
      <c r="AI8" s="253">
        <f>'3. データシート'!AI8/'3. データシート'!AI$7</f>
        <v>0.85007314375423704</v>
      </c>
      <c r="AJ8" s="254">
        <f>'3. データシート'!AJ8/'3. データシート'!AJ$7</f>
        <v>0.87853559611484688</v>
      </c>
      <c r="AK8" s="11">
        <f>'3. データシート'!AK8/'3. データシート'!AK$7</f>
        <v>0.85909534656687281</v>
      </c>
      <c r="AL8" s="252">
        <f>'3. データシート'!AL8/'3. データシート'!AL$7</f>
        <v>0.88476422531173859</v>
      </c>
      <c r="AM8" s="253">
        <f>'3. データシート'!AM8/'3. データシート'!AM$7</f>
        <v>0.85281588447653434</v>
      </c>
      <c r="AN8" s="254">
        <f>'3. データシート'!AN8/'3. データシート'!AN$7</f>
        <v>0.87192523899889007</v>
      </c>
      <c r="AO8" s="11">
        <f>'3. データシート'!AO8/'3. データシート'!AO$7</f>
        <v>0.86955589695951985</v>
      </c>
      <c r="AP8" s="252">
        <f>'3. データシート'!AP8/'3. データシート'!AP$7</f>
        <v>0.87665007574118159</v>
      </c>
      <c r="AQ8" s="253">
        <f>'3. データシート'!AQ8/'3. データシート'!AQ$7</f>
        <v>0.85731689838039271</v>
      </c>
      <c r="AR8" s="254">
        <f>'3. データシート'!AR8/'3. データシート'!AR$7</f>
        <v>0.86846711677919475</v>
      </c>
      <c r="AS8" s="11">
        <f>'3. データシート'!AS8/'3. データシート'!AS$7</f>
        <v>0.86246284957209873</v>
      </c>
      <c r="AT8" s="252">
        <f>'3. データシート'!AT8/'3. データシート'!AT$7</f>
        <v>0.87654454022988504</v>
      </c>
      <c r="AU8" s="253">
        <f>'3. データシート'!AU8/'3. データシート'!AU$7</f>
        <v>0.86490085291683161</v>
      </c>
      <c r="AV8" s="254">
        <f>'3. データシート'!AV8/'3. データシート'!AV$7</f>
        <v>0.8682386076406442</v>
      </c>
      <c r="AW8" s="11">
        <f>'3. データシート'!AW8/'3. データシート'!AW$7</f>
        <v>0.86696858194169257</v>
      </c>
      <c r="AX8" s="252">
        <f>'3. データシート'!AX8/'3. データシート'!AX$7</f>
        <v>0.87695305452314798</v>
      </c>
      <c r="AY8" s="253">
        <f>'3. データシート'!AY8/'3. データシート'!AY$7</f>
        <v>0.85800440576360548</v>
      </c>
      <c r="AZ8" s="254">
        <f>'3. データシート'!AZ8/'3. データシート'!AZ$7</f>
        <v>0.86362013566583362</v>
      </c>
      <c r="BA8" s="11">
        <f>'3. データシート'!BA8/'3. データシート'!BA$7</f>
        <v>0.87068934774080808</v>
      </c>
      <c r="BB8" s="252">
        <f>'3. データシート'!BB8/'3. データシート'!BB$7</f>
        <v>0.87179023508137432</v>
      </c>
      <c r="BC8" s="253">
        <f>'3. データシート'!BC8/'3. データシート'!BC$7</f>
        <v>0.86885958556730913</v>
      </c>
      <c r="BD8" s="254">
        <f>'3. データシート'!BD8/'3. データシート'!BD$7</f>
        <v>0.86462693029297155</v>
      </c>
      <c r="BE8" s="11">
        <f>'3. データシート'!BE8/'3. データシート'!BE$7</f>
        <v>0.87262686782646359</v>
      </c>
      <c r="BF8" s="252">
        <f>'3. データシート'!BF8/'3. データシート'!BF$7</f>
        <v>0.8738902634259933</v>
      </c>
      <c r="BG8" s="253">
        <f>'3. データシート'!BG8/'3. データシート'!BG$7</f>
        <v>0.87533175786220685</v>
      </c>
      <c r="BH8" s="254">
        <f>'3. データシート'!BH8/'3. データシート'!BH$7</f>
        <v>0.85879554546437453</v>
      </c>
      <c r="BI8" s="11">
        <f>'3. データシート'!BI8/'3. データシート'!BI$7</f>
        <v>0.87965967265123657</v>
      </c>
    </row>
    <row r="9" spans="1:61" x14ac:dyDescent="0.15">
      <c r="A9" s="6">
        <v>4</v>
      </c>
      <c r="B9" s="18">
        <f>'3. データシート'!B9/'3. データシート'!B$7</f>
        <v>0.78986238201599535</v>
      </c>
      <c r="C9" s="22">
        <f>'3. データシート'!C9/'3. データシート'!C$7</f>
        <v>0.751808972503618</v>
      </c>
      <c r="D9" s="20">
        <f>'3. データシート'!D9/'3. データシート'!D$7</f>
        <v>0.722126299548143</v>
      </c>
      <c r="E9" s="11">
        <f>'3. データシート'!E9/'3. データシート'!E$7</f>
        <v>0.69918044782672328</v>
      </c>
      <c r="F9" s="27">
        <f>'3. データシート'!F9/'3. データシート'!F$7</f>
        <v>0.98768908624860108</v>
      </c>
      <c r="G9" s="22">
        <f>'3. データシート'!G9/'3. データシート'!G$7</f>
        <v>0.98271852302407958</v>
      </c>
      <c r="H9" s="22">
        <f>'3. データシート'!H9/'3. データシート'!H$7</f>
        <v>0.98280579795888179</v>
      </c>
      <c r="I9" s="22">
        <f>'3. データシート'!I9/'3. データシート'!I$7</f>
        <v>0.98340188548756957</v>
      </c>
      <c r="J9" s="22">
        <f>'3. データシート'!J9/'3. データシート'!J$7</f>
        <v>0.98595776610569197</v>
      </c>
      <c r="K9" s="22">
        <f>'3. データシート'!K9/'3. データシート'!K$7</f>
        <v>0.98741344489324867</v>
      </c>
      <c r="L9" s="22">
        <f>'3. データシート'!L9/'3. データシート'!L$7</f>
        <v>0.98574673897112708</v>
      </c>
      <c r="M9" s="22">
        <f>'3. データシート'!M9/'3. データシート'!M$7</f>
        <v>0.98715171983407368</v>
      </c>
      <c r="N9" s="22">
        <f>'3. データシート'!N9/'3. データシート'!N$7</f>
        <v>0.99201243313575249</v>
      </c>
      <c r="O9" s="22">
        <f>'3. データシート'!O9/'3. データシート'!O$7</f>
        <v>0.98951150468171589</v>
      </c>
      <c r="P9" s="22">
        <f>'3. データシート'!P9/'3. データシート'!P$7</f>
        <v>0.98626968684606631</v>
      </c>
      <c r="Q9" s="22">
        <f>'3. データシート'!Q9/'3. データシート'!Q$7</f>
        <v>0.98484517304189434</v>
      </c>
      <c r="R9" s="22">
        <f>'3. データシート'!R9/'3. データシート'!R$7</f>
        <v>0.9896810843849998</v>
      </c>
      <c r="S9" s="22">
        <f>'3. データシート'!S9/'3. データシート'!S$7</f>
        <v>0.98971898560657989</v>
      </c>
      <c r="T9" s="22">
        <f>'3. データシート'!T9/'3. データシート'!T$7</f>
        <v>0.98437272329884895</v>
      </c>
      <c r="U9" s="28">
        <f>'3. データシート'!U9/'3. データシート'!U$7</f>
        <v>0.98687364035249436</v>
      </c>
      <c r="V9" s="252">
        <f>'3. データシート'!V9/'3. データシート'!V$7</f>
        <v>0.97939407039158466</v>
      </c>
      <c r="W9" s="253">
        <f>'3. データシート'!W9/'3. データシート'!W$7</f>
        <v>0.98255940701983868</v>
      </c>
      <c r="X9" s="254">
        <f>'3. データシート'!X9/'3. データシート'!X$7</f>
        <v>0.97450753186558514</v>
      </c>
      <c r="Y9" s="11">
        <f>'3. データシート'!Y9/'3. データシート'!Y$7</f>
        <v>0.97225993468608962</v>
      </c>
      <c r="Z9" s="252">
        <f>'3. データシート'!Z9/'3. データシート'!Z$7</f>
        <v>0.9800975257359581</v>
      </c>
      <c r="AA9" s="253">
        <f>'3. データシート'!AA9/'3. データシート'!AA$7</f>
        <v>0.97376464595007639</v>
      </c>
      <c r="AB9" s="254">
        <f>'3. データシート'!AB9/'3. データシート'!AB$7</f>
        <v>0.95901698590531259</v>
      </c>
      <c r="AC9" s="11">
        <f>'3. データシート'!AC9/'3. データシート'!AC$7</f>
        <v>0.94465931682631488</v>
      </c>
      <c r="AD9" s="252">
        <f>'3. データシート'!AD9/'3. データシート'!AD$7</f>
        <v>0.98410929354664745</v>
      </c>
      <c r="AE9" s="253">
        <f>'3. データシート'!AE9/'3. データシート'!AE$7</f>
        <v>0.98472011007314075</v>
      </c>
      <c r="AF9" s="254">
        <f>'3. データシート'!AF9/'3. データシート'!AF$7</f>
        <v>0.98880489560835139</v>
      </c>
      <c r="AG9" s="11">
        <f>'3. データシート'!AG9/'3. データシート'!AG$7</f>
        <v>0.98330919623461255</v>
      </c>
      <c r="AH9" s="252">
        <f>'3. データシート'!AH9/'3. データシート'!AH$7</f>
        <v>0.76944080384447355</v>
      </c>
      <c r="AI9" s="253">
        <f>'3. データシート'!AI9/'3. データシート'!AI$7</f>
        <v>0.71852142576800937</v>
      </c>
      <c r="AJ9" s="254">
        <f>'3. データシート'!AJ9/'3. データシート'!AJ$7</f>
        <v>0.76215889280250471</v>
      </c>
      <c r="AK9" s="11">
        <f>'3. データシート'!AK9/'3. データシート'!AK$7</f>
        <v>0.7309180316014029</v>
      </c>
      <c r="AL9" s="252">
        <f>'3. データシート'!AL9/'3. データシート'!AL$7</f>
        <v>0.76960011466246236</v>
      </c>
      <c r="AM9" s="253">
        <f>'3. データシート'!AM9/'3. データシート'!AM$7</f>
        <v>0.72368231046931408</v>
      </c>
      <c r="AN9" s="254">
        <f>'3. データシート'!AN9/'3. データシート'!AN$7</f>
        <v>0.7483977227970926</v>
      </c>
      <c r="AO9" s="11">
        <f>'3. データシート'!AO9/'3. データシート'!AO$7</f>
        <v>0.74900853906891995</v>
      </c>
      <c r="AP9" s="252">
        <f>'3. データシート'!AP9/'3. データシート'!AP$7</f>
        <v>0.755969126451706</v>
      </c>
      <c r="AQ9" s="253">
        <f>'3. データシート'!AQ9/'3. データシート'!AQ$7</f>
        <v>0.72738999570015761</v>
      </c>
      <c r="AR9" s="254">
        <f>'3. データシート'!AR9/'3. データシート'!AR$7</f>
        <v>0.7435787518308149</v>
      </c>
      <c r="AS9" s="11">
        <f>'3. データシート'!AS9/'3. データシート'!AS$7</f>
        <v>0.7374583736169299</v>
      </c>
      <c r="AT9" s="252">
        <f>'3. データシート'!AT9/'3. データシート'!AT$7</f>
        <v>0.75197557471264365</v>
      </c>
      <c r="AU9" s="253">
        <f>'3. データシート'!AU9/'3. データシート'!AU$7</f>
        <v>0.73746716090258035</v>
      </c>
      <c r="AV9" s="254">
        <f>'3. データシート'!AV9/'3. データシート'!AV$7</f>
        <v>0.74113526395609153</v>
      </c>
      <c r="AW9" s="11">
        <f>'3. データシート'!AW9/'3. データシート'!AW$7</f>
        <v>0.74586045853382399</v>
      </c>
      <c r="AX9" s="252">
        <f>'3. データシート'!AX9/'3. データシート'!AX$7</f>
        <v>0.75296792119222022</v>
      </c>
      <c r="AY9" s="253">
        <f>'3. データシート'!AY9/'3. データシート'!AY$7</f>
        <v>0.72655375392726884</v>
      </c>
      <c r="AZ9" s="254">
        <f>'3. データシート'!AZ9/'3. データシート'!AZ$7</f>
        <v>0.73563013209568007</v>
      </c>
      <c r="BA9" s="11">
        <f>'3. データシート'!BA9/'3. データシート'!BA$7</f>
        <v>0.74362540565600366</v>
      </c>
      <c r="BB9" s="252">
        <f>'3. データシート'!BB9/'3. データシート'!BB$7</f>
        <v>0.74940325497287519</v>
      </c>
      <c r="BC9" s="253">
        <f>'3. データシート'!BC9/'3. データシート'!BC$7</f>
        <v>0.74384147225039854</v>
      </c>
      <c r="BD9" s="254">
        <f>'3. データシート'!BD9/'3. データシート'!BD$7</f>
        <v>0.73513494010679747</v>
      </c>
      <c r="BE9" s="11">
        <f>'3. データシート'!BE9/'3. データシート'!BE$7</f>
        <v>0.75131740417238146</v>
      </c>
      <c r="BF9" s="252">
        <f>'3. データシート'!BF9/'3. データシート'!BF$7</f>
        <v>0.74905399505166648</v>
      </c>
      <c r="BG9" s="253">
        <f>'3. データシート'!BG9/'3. データシート'!BG$7</f>
        <v>0.75179058353026718</v>
      </c>
      <c r="BH9" s="254">
        <f>'3. データシート'!BH9/'3. データシート'!BH$7</f>
        <v>0.7291238692471258</v>
      </c>
      <c r="BI9" s="11">
        <f>'3. データシート'!BI9/'3. データシート'!BI$7</f>
        <v>0.75546182132814188</v>
      </c>
    </row>
    <row r="10" spans="1:61" x14ac:dyDescent="0.15">
      <c r="A10" s="6">
        <v>6</v>
      </c>
      <c r="B10" s="18">
        <f>'3. データシート'!B10/'3. データシート'!B$7</f>
        <v>0.63628503494488076</v>
      </c>
      <c r="C10" s="22">
        <f>'3. データシート'!C10/'3. データシート'!C$7</f>
        <v>0.59012301013024604</v>
      </c>
      <c r="D10" s="20">
        <f>'3. データシート'!D10/'3. データシート'!D$7</f>
        <v>0.56111090702031519</v>
      </c>
      <c r="E10" s="11">
        <f>'3. データシート'!E10/'3. データシート'!E$7</f>
        <v>0.53816039806819849</v>
      </c>
      <c r="F10" s="27">
        <f>'3. データシート'!F10/'3. データシート'!F$7</f>
        <v>0.98440376908913674</v>
      </c>
      <c r="G10" s="22">
        <f>'3. データシート'!G10/'3. データシート'!G$7</f>
        <v>0.98024974059894809</v>
      </c>
      <c r="H10" s="22">
        <f>'3. データシート'!H10/'3. データシート'!H$7</f>
        <v>0.97744416506433962</v>
      </c>
      <c r="I10" s="22">
        <f>'3. データシート'!I10/'3. データシート'!I$7</f>
        <v>0.97768718378043895</v>
      </c>
      <c r="J10" s="22">
        <f>'3. データシート'!J10/'3. データシート'!J$7</f>
        <v>0.98513595597956194</v>
      </c>
      <c r="K10" s="22">
        <f>'3. データシート'!K10/'3. データシート'!K$7</f>
        <v>0.9891445470282747</v>
      </c>
      <c r="L10" s="22">
        <f>'3. データシート'!L10/'3. データシート'!L$7</f>
        <v>0.98717572915139973</v>
      </c>
      <c r="M10" s="22">
        <f>'3. データシート'!M10/'3. データシート'!M$7</f>
        <v>0.98392129510664073</v>
      </c>
      <c r="N10" s="22">
        <f>'3. データシート'!N10/'3. データシート'!N$7</f>
        <v>0.99128957640595639</v>
      </c>
      <c r="O10" s="22">
        <f>'3. データシート'!O10/'3. データシート'!O$7</f>
        <v>0.98657182260288889</v>
      </c>
      <c r="P10" s="22">
        <f>'3. データシート'!P10/'3. データシート'!P$7</f>
        <v>0.98447079555049744</v>
      </c>
      <c r="Q10" s="22">
        <f>'3. データシート'!Q10/'3. データシート'!Q$7</f>
        <v>0.98502732240437163</v>
      </c>
      <c r="R10" s="22">
        <f>'3. データシート'!R10/'3. データシート'!R$7</f>
        <v>0.98784740948477334</v>
      </c>
      <c r="S10" s="22">
        <f>'3. データシート'!S10/'3. データシート'!S$7</f>
        <v>0.98852855236102599</v>
      </c>
      <c r="T10" s="22">
        <f>'3. データシート'!T10/'3. データシート'!T$7</f>
        <v>0.98131283695177041</v>
      </c>
      <c r="U10" s="28">
        <f>'3. データシート'!U10/'3. データシート'!U$7</f>
        <v>0.98444010176615904</v>
      </c>
      <c r="V10" s="252">
        <f>'3. データシート'!V10/'3. データシート'!V$7</f>
        <v>0.98123131236716021</v>
      </c>
      <c r="W10" s="253">
        <f>'3. データシート'!W10/'3. データシート'!W$7</f>
        <v>0.9813603662524526</v>
      </c>
      <c r="X10" s="254">
        <f>'3. データシート'!X10/'3. データシート'!X$7</f>
        <v>0.96704808806488995</v>
      </c>
      <c r="Y10" s="11">
        <f>'3. データシート'!Y10/'3. データシート'!Y$7</f>
        <v>0.96547169118996079</v>
      </c>
      <c r="Z10" s="252">
        <f>'3. データシート'!Z10/'3. データシート'!Z$7</f>
        <v>0.97229546685931012</v>
      </c>
      <c r="AA10" s="253">
        <f>'3. データシート'!AA10/'3. データシート'!AA$7</f>
        <v>0.96157484899206758</v>
      </c>
      <c r="AB10" s="254">
        <f>'3. データシート'!AB10/'3. データシート'!AB$7</f>
        <v>0.93050234911456453</v>
      </c>
      <c r="AC10" s="11">
        <f>'3. データシート'!AC10/'3. データシート'!AC$7</f>
        <v>0.91668172781492863</v>
      </c>
      <c r="AD10" s="252">
        <f>'3. データシート'!AD10/'3. データシート'!AD$7</f>
        <v>0.9855833183534064</v>
      </c>
      <c r="AE10" s="253">
        <f>'3. データシート'!AE10/'3. データシート'!AE$7</f>
        <v>0.98363386197407487</v>
      </c>
      <c r="AF10" s="254">
        <f>'3. データシート'!AF10/'3. データシート'!AF$7</f>
        <v>0.9883729301655868</v>
      </c>
      <c r="AG10" s="11">
        <f>'3. データシート'!AG10/'3. データシート'!AG$7</f>
        <v>0.97791455467052857</v>
      </c>
      <c r="AH10" s="252">
        <f>'3. データシート'!AH10/'3. データシート'!AH$7</f>
        <v>0.61486092908111256</v>
      </c>
      <c r="AI10" s="253">
        <f>'3. データシート'!AI10/'3. データシート'!AI$7</f>
        <v>0.56235059050201597</v>
      </c>
      <c r="AJ10" s="254">
        <f>'3. データシート'!AJ10/'3. データシート'!AJ$7</f>
        <v>0.60785569431102571</v>
      </c>
      <c r="AK10" s="11">
        <f>'3. データシート'!AK10/'3. データシート'!AK$7</f>
        <v>0.57435730556459486</v>
      </c>
      <c r="AL10" s="252">
        <f>'3. データシート'!AL10/'3. データシート'!AL$7</f>
        <v>0.61656155940948831</v>
      </c>
      <c r="AM10" s="253">
        <f>'3. データシート'!AM10/'3. データシート'!AM$7</f>
        <v>0.56480144404332133</v>
      </c>
      <c r="AN10" s="254">
        <f>'3. データシート'!AN10/'3. データシート'!AN$7</f>
        <v>0.59407784023774568</v>
      </c>
      <c r="AO10" s="11">
        <f>'3. データシート'!AO10/'3. データシート'!AO$7</f>
        <v>0.59555539676301406</v>
      </c>
      <c r="AP10" s="252">
        <f>'3. データシート'!AP10/'3. データシート'!AP$7</f>
        <v>0.5981028637380077</v>
      </c>
      <c r="AQ10" s="253">
        <f>'3. データシート'!AQ10/'3. データシート'!AQ$7</f>
        <v>0.57259567149204527</v>
      </c>
      <c r="AR10" s="254">
        <f>'3. データシート'!AR10/'3. データシート'!AR$7</f>
        <v>0.58761118851141358</v>
      </c>
      <c r="AS10" s="11">
        <f>'3. データシート'!AS10/'3. データシート'!AS$7</f>
        <v>0.58180255666559244</v>
      </c>
      <c r="AT10" s="252">
        <f>'3. データシート'!AT10/'3. データシート'!AT$7</f>
        <v>0.59554597701149425</v>
      </c>
      <c r="AU10" s="253">
        <f>'3. データシート'!AU10/'3. データシート'!AU$7</f>
        <v>0.58318638212113583</v>
      </c>
      <c r="AV10" s="254">
        <f>'3. データシート'!AV10/'3. データシート'!AV$7</f>
        <v>0.58286993572615009</v>
      </c>
      <c r="AW10" s="11">
        <f>'3. データシート'!AW10/'3. データシート'!AW$7</f>
        <v>0.59177752618171531</v>
      </c>
      <c r="AX10" s="252">
        <f>'3. データシート'!AX10/'3. データシート'!AX$7</f>
        <v>0.59730090571212069</v>
      </c>
      <c r="AY10" s="253">
        <f>'3. データシート'!AY10/'3. データシート'!AY$7</f>
        <v>0.56624896175652739</v>
      </c>
      <c r="AZ10" s="254">
        <f>'3. データシート'!AZ10/'3. データシート'!AZ$7</f>
        <v>0.57757943591574434</v>
      </c>
      <c r="BA10" s="11">
        <f>'3. データシート'!BA10/'3. データシート'!BA$7</f>
        <v>0.59020719660497134</v>
      </c>
      <c r="BB10" s="252">
        <f>'3. データシート'!BB10/'3. データシート'!BB$7</f>
        <v>0.59132007233273054</v>
      </c>
      <c r="BC10" s="253">
        <f>'3. データシート'!BC10/'3. データシート'!BC$7</f>
        <v>0.58534994928271267</v>
      </c>
      <c r="BD10" s="254">
        <f>'3. データシート'!BD10/'3. データシート'!BD$7</f>
        <v>0.57688699668061771</v>
      </c>
      <c r="BE10" s="11">
        <f>'3. データシート'!BE10/'3. データシート'!BE$7</f>
        <v>0.59795712120118383</v>
      </c>
      <c r="BF10" s="252">
        <f>'3. データシート'!BF10/'3. データシート'!BF$7</f>
        <v>0.58623198952117594</v>
      </c>
      <c r="BG10" s="253">
        <f>'3. データシート'!BG10/'3. データシート'!BG$7</f>
        <v>0.5947282312306853</v>
      </c>
      <c r="BH10" s="254">
        <f>'3. データシート'!BH10/'3. データシート'!BH$7</f>
        <v>0.5678451724510758</v>
      </c>
      <c r="BI10" s="11">
        <f>'3. データシート'!BI10/'3. データシート'!BI$7</f>
        <v>0.60033167495854067</v>
      </c>
    </row>
    <row r="11" spans="1:61" x14ac:dyDescent="0.15">
      <c r="A11" s="6">
        <v>8</v>
      </c>
      <c r="B11" s="18">
        <f>'3. データシート'!B11/'3. データシート'!B$7</f>
        <v>0.47290871100223358</v>
      </c>
      <c r="C11" s="22">
        <f>'3. データシート'!C11/'3. データシート'!C$7</f>
        <v>0.42536179450072359</v>
      </c>
      <c r="D11" s="20">
        <f>'3. データシート'!D11/'3. データシート'!D$7</f>
        <v>0.40149149553653429</v>
      </c>
      <c r="E11" s="11">
        <f>'3. データシート'!E11/'3. データシート'!E$7</f>
        <v>0.38145763207961364</v>
      </c>
      <c r="F11" s="27">
        <f>'3. データシート'!F11/'3. データシート'!F$7</f>
        <v>0.9744395104516409</v>
      </c>
      <c r="G11" s="22">
        <f>'3. データシート'!G11/'3. データシート'!G$7</f>
        <v>0.97177000966045302</v>
      </c>
      <c r="H11" s="22">
        <f>'3. データシート'!H11/'3. データシート'!H$7</f>
        <v>0.96779322585416361</v>
      </c>
      <c r="I11" s="22">
        <f>'3. データシート'!I11/'3. データシート'!I$7</f>
        <v>0.96578458850507776</v>
      </c>
      <c r="J11" s="22">
        <f>'3. データシート'!J11/'3. データシート'!J$7</f>
        <v>0.9837067209775967</v>
      </c>
      <c r="K11" s="22">
        <f>'3. データシート'!K11/'3. データシート'!K$7</f>
        <v>0.98762983266012694</v>
      </c>
      <c r="L11" s="22">
        <f>'3. データシート'!L11/'3. データシート'!L$7</f>
        <v>0.98666275831745565</v>
      </c>
      <c r="M11" s="22">
        <f>'3. データシート'!M11/'3. データシート'!M$7</f>
        <v>0.98245292023053488</v>
      </c>
      <c r="N11" s="22">
        <f>'3. データシート'!N11/'3. データシート'!N$7</f>
        <v>0.98962700592742514</v>
      </c>
      <c r="O11" s="22">
        <f>'3. データシート'!O11/'3. データシート'!O$7</f>
        <v>0.98965667416709002</v>
      </c>
      <c r="P11" s="22">
        <f>'3. データシート'!P11/'3. データシート'!P$7</f>
        <v>0.98652667131686189</v>
      </c>
      <c r="Q11" s="22">
        <f>'3. データシート'!Q11/'3. データシート'!Q$7</f>
        <v>0.98400728597449905</v>
      </c>
      <c r="R11" s="22">
        <f>'3. データシート'!R11/'3. データシート'!R$7</f>
        <v>0.99000467407327508</v>
      </c>
      <c r="S11" s="22">
        <f>'3. データシート'!S11/'3. データシート'!S$7</f>
        <v>0.98892536344287729</v>
      </c>
      <c r="T11" s="22">
        <f>'3. データシート'!T11/'3. データシート'!T$7</f>
        <v>0.98255136237796881</v>
      </c>
      <c r="U11" s="28">
        <f>'3. データシート'!U11/'3. データシート'!U$7</f>
        <v>0.98654179418163046</v>
      </c>
      <c r="V11" s="252">
        <f>'3. データシート'!V11/'3. データシート'!V$7</f>
        <v>0.9810872149573111</v>
      </c>
      <c r="W11" s="253">
        <f>'3. データシート'!W11/'3. データシート'!W$7</f>
        <v>0.97921662669864107</v>
      </c>
      <c r="X11" s="254">
        <f>'3. データシート'!X11/'3. データシート'!X$7</f>
        <v>0.95600376593279257</v>
      </c>
      <c r="Y11" s="11">
        <f>'3. データシート'!Y11/'3. データシート'!Y$7</f>
        <v>0.94829926980515911</v>
      </c>
      <c r="Z11" s="252">
        <f>'3. データシート'!Z11/'3. データシート'!Z$7</f>
        <v>0.95781108903738488</v>
      </c>
      <c r="AA11" s="253">
        <f>'3. データシート'!AA11/'3. データシート'!AA$7</f>
        <v>0.94483662033330906</v>
      </c>
      <c r="AB11" s="254">
        <f>'3. データシート'!AB11/'3. データシート'!AB$7</f>
        <v>0.88865196964221183</v>
      </c>
      <c r="AC11" s="11">
        <f>'3. データシート'!AC11/'3. データシート'!AC$7</f>
        <v>0.87485993132116391</v>
      </c>
      <c r="AD11" s="252">
        <f>'3. データシート'!AD11/'3. データシート'!AD$7</f>
        <v>0.98475642638863925</v>
      </c>
      <c r="AE11" s="253">
        <f>'3. データシート'!AE11/'3. データシート'!AE$7</f>
        <v>0.98160619885581868</v>
      </c>
      <c r="AF11" s="254">
        <f>'3. データシート'!AF11/'3. データシート'!AF$7</f>
        <v>0.97937365010799138</v>
      </c>
      <c r="AG11" s="11">
        <f>'3. データシート'!AG11/'3. データシート'!AG$7</f>
        <v>0.97056480811006518</v>
      </c>
      <c r="AH11" s="252">
        <f>'3. データシート'!AH11/'3. データシート'!AH$7</f>
        <v>0.45474734236202125</v>
      </c>
      <c r="AI11" s="253">
        <f>'3. データシート'!AI11/'3. データシート'!AI$7</f>
        <v>0.40864166696399901</v>
      </c>
      <c r="AJ11" s="254">
        <f>'3. データシート'!AJ11/'3. データシート'!AJ$7</f>
        <v>0.45031486818230332</v>
      </c>
      <c r="AK11" s="11">
        <f>'3. データシート'!AK11/'3. データシート'!AK$7</f>
        <v>0.41978522616335828</v>
      </c>
      <c r="AL11" s="252">
        <f>'3. データシート'!AL11/'3. データシート'!AL$7</f>
        <v>0.45800487315465099</v>
      </c>
      <c r="AM11" s="253">
        <f>'3. データシート'!AM11/'3. データシート'!AM$7</f>
        <v>0.41144404332129964</v>
      </c>
      <c r="AN11" s="254">
        <f>'3. データシート'!AN11/'3. データシート'!AN$7</f>
        <v>0.43753804289448245</v>
      </c>
      <c r="AO11" s="11">
        <f>'3. データシート'!AO11/'3. データシート'!AO$7</f>
        <v>0.43960127192825754</v>
      </c>
      <c r="AP11" s="252">
        <f>'3. データシート'!AP11/'3. データシート'!AP$7</f>
        <v>0.44034480271225562</v>
      </c>
      <c r="AQ11" s="253">
        <f>'3. データシート'!AQ11/'3. データシート'!AQ$7</f>
        <v>0.41683388275763222</v>
      </c>
      <c r="AR11" s="254">
        <f>'3. データシート'!AR11/'3. データシート'!AR$7</f>
        <v>0.4302504197477941</v>
      </c>
      <c r="AS11" s="11">
        <f>'3. データシート'!AS11/'3. データシート'!AS$7</f>
        <v>0.42582447094209902</v>
      </c>
      <c r="AT11" s="252">
        <f>'3. データシート'!AT11/'3. データシート'!AT$7</f>
        <v>0.4365301724137931</v>
      </c>
      <c r="AU11" s="253">
        <f>'3. データシート'!AU11/'3. データシート'!AU$7</f>
        <v>0.42671033216971965</v>
      </c>
      <c r="AV11" s="254">
        <f>'3. データシート'!AV11/'3. データシート'!AV$7</f>
        <v>0.42608507257889794</v>
      </c>
      <c r="AW11" s="11">
        <f>'3. データシート'!AW11/'3. データシート'!AW$7</f>
        <v>0.43574865553354092</v>
      </c>
      <c r="AX11" s="252">
        <f>'3. データシート'!AX11/'3. データシート'!AX$7</f>
        <v>0.43733987659221302</v>
      </c>
      <c r="AY11" s="253">
        <f>'3. データシート'!AY11/'3. データシート'!AY$7</f>
        <v>0.40774981040771369</v>
      </c>
      <c r="AZ11" s="254">
        <f>'3. データシート'!AZ11/'3. データシート'!AZ$7</f>
        <v>0.42074259193145302</v>
      </c>
      <c r="BA11" s="11">
        <f>'3. データシート'!BA11/'3. データシート'!BA$7</f>
        <v>0.43397168431938948</v>
      </c>
      <c r="BB11" s="252">
        <f>'3. データシート'!BB11/'3. データシート'!BB$7</f>
        <v>0.42943942133815549</v>
      </c>
      <c r="BC11" s="253">
        <f>'3. データシート'!BC11/'3. データシート'!BC$7</f>
        <v>0.4279089986958412</v>
      </c>
      <c r="BD11" s="254">
        <f>'3. データシート'!BD11/'3. データシート'!BD$7</f>
        <v>0.417556645980661</v>
      </c>
      <c r="BE11" s="11">
        <f>'3. データシート'!BE11/'3. データシート'!BE$7</f>
        <v>0.44087923193532086</v>
      </c>
      <c r="BF11" s="252">
        <f>'3. データシート'!BF11/'3. データシート'!BF$7</f>
        <v>0.42431960413331393</v>
      </c>
      <c r="BG11" s="253">
        <f>'3. データシート'!BG11/'3. データシート'!BG$7</f>
        <v>0.43668423922923105</v>
      </c>
      <c r="BH11" s="254">
        <f>'3. データシート'!BH11/'3. データシート'!BH$7</f>
        <v>0.4092694705733953</v>
      </c>
      <c r="BI11" s="11">
        <f>'3. データシート'!BI11/'3. データシート'!BI$7</f>
        <v>0.44419208306294616</v>
      </c>
    </row>
    <row r="12" spans="1:61" x14ac:dyDescent="0.15">
      <c r="A12" s="6">
        <v>10</v>
      </c>
      <c r="B12" s="18">
        <f>'3. データシート'!B12/'3. データシート'!B$7</f>
        <v>0.32408674976583329</v>
      </c>
      <c r="C12" s="22">
        <f>'3. データシート'!C12/'3. データシート'!C$7</f>
        <v>0.28357452966714908</v>
      </c>
      <c r="D12" s="20">
        <f>'3. データシート'!D12/'3. データシート'!D$7</f>
        <v>0.26637522501010247</v>
      </c>
      <c r="E12" s="11">
        <f>'3. データシート'!E12/'3. データシート'!E$7</f>
        <v>0.24893897263281137</v>
      </c>
      <c r="F12" s="27">
        <f>'3. データシート'!F12/'3. データシート'!F$7</f>
        <v>0.95227264522184918</v>
      </c>
      <c r="G12" s="22">
        <f>'3. データシート'!G12/'3. データシート'!G$7</f>
        <v>0.94919317327990271</v>
      </c>
      <c r="H12" s="22">
        <f>'3. データシート'!H12/'3. データシート'!H$7</f>
        <v>0.92693388551989353</v>
      </c>
      <c r="I12" s="22">
        <f>'3. データシート'!I12/'3. データシート'!I$7</f>
        <v>0.92487169220689402</v>
      </c>
      <c r="J12" s="22">
        <f>'3. データシート'!J12/'3. データシート'!J$7</f>
        <v>0.98038374959802765</v>
      </c>
      <c r="K12" s="22">
        <f>'3. データシート'!K12/'3. データシート'!K$7</f>
        <v>0.98586266589728799</v>
      </c>
      <c r="L12" s="22">
        <f>'3. データシート'!L12/'3. データシート'!L$7</f>
        <v>0.98519712736332987</v>
      </c>
      <c r="M12" s="22">
        <f>'3. データシート'!M12/'3. データシート'!M$7</f>
        <v>0.98179215153628718</v>
      </c>
      <c r="N12" s="22">
        <f>'3. データシート'!N12/'3. データシート'!N$7</f>
        <v>0.99168714760734422</v>
      </c>
      <c r="O12" s="22">
        <f>'3. データシート'!O12/'3. データシート'!O$7</f>
        <v>0.98940262756768527</v>
      </c>
      <c r="P12" s="22">
        <f>'3. データシート'!P12/'3. データシート'!P$7</f>
        <v>0.98494805242483208</v>
      </c>
      <c r="Q12" s="22">
        <f>'3. データシート'!Q12/'3. データシート'!Q$7</f>
        <v>0.98418943533697634</v>
      </c>
      <c r="R12" s="22">
        <f>'3. データシート'!R12/'3. データシート'!R$7</f>
        <v>0.98971703879480821</v>
      </c>
      <c r="S12" s="22">
        <f>'3. データシート'!S12/'3. データシート'!S$7</f>
        <v>0.98892536344287729</v>
      </c>
      <c r="T12" s="22">
        <f>'3. データシート'!T12/'3. データシート'!T$7</f>
        <v>0.98349847005682645</v>
      </c>
      <c r="U12" s="28">
        <f>'3. データシート'!U12/'3. データシート'!U$7</f>
        <v>0.98624681980752926</v>
      </c>
      <c r="V12" s="252">
        <f>'3. データシート'!V12/'3. データシート'!V$7</f>
        <v>0.97777297453078282</v>
      </c>
      <c r="W12" s="253">
        <f>'3. データシート'!W12/'3. データシート'!W$7</f>
        <v>0.9761281883584042</v>
      </c>
      <c r="X12" s="254">
        <f>'3. データシート'!X12/'3. データシート'!X$7</f>
        <v>0.93786210892236388</v>
      </c>
      <c r="Y12" s="11">
        <f>'3. データシート'!Y12/'3. データシート'!Y$7</f>
        <v>0.92932888122408541</v>
      </c>
      <c r="Z12" s="252">
        <f>'3. データシート'!Z12/'3. データシート'!Z$7</f>
        <v>0.93577749683944378</v>
      </c>
      <c r="AA12" s="253">
        <f>'3. データシート'!AA12/'3. データシート'!AA$7</f>
        <v>0.92231278655119719</v>
      </c>
      <c r="AB12" s="254">
        <f>'3. データシート'!AB12/'3. データシート'!AB$7</f>
        <v>0.84188651969642214</v>
      </c>
      <c r="AC12" s="11">
        <f>'3. データシート'!AC12/'3. データシート'!AC$7</f>
        <v>0.81926622085667811</v>
      </c>
      <c r="AD12" s="252">
        <f>'3. データシート'!AD12/'3. データシート'!AD$7</f>
        <v>0.98241955779255796</v>
      </c>
      <c r="AE12" s="253">
        <f>'3. データシート'!AE12/'3. データシート'!AE$7</f>
        <v>0.98272865522485331</v>
      </c>
      <c r="AF12" s="254">
        <f>'3. データシート'!AF12/'3. データシート'!AF$7</f>
        <v>0.95457163426925851</v>
      </c>
      <c r="AG12" s="11">
        <f>'3. データシート'!AG12/'3. データシート'!AG$7</f>
        <v>0.94446053584359158</v>
      </c>
      <c r="AH12" s="252">
        <f>'3. データシート'!AH12/'3. データシート'!AH$7</f>
        <v>0.3119630115042959</v>
      </c>
      <c r="AI12" s="253">
        <f>'3. データシート'!AI12/'3. データシート'!AI$7</f>
        <v>0.27469939701002605</v>
      </c>
      <c r="AJ12" s="254">
        <f>'3. データシート'!AJ12/'3. データシート'!AJ$7</f>
        <v>0.30992279503326575</v>
      </c>
      <c r="AK12" s="11">
        <f>'3. データシート'!AK12/'3. データシート'!AK$7</f>
        <v>0.28354485302093502</v>
      </c>
      <c r="AL12" s="252">
        <f>'3. データシート'!AL12/'3. データシート'!AL$7</f>
        <v>0.31689838039271895</v>
      </c>
      <c r="AM12" s="253">
        <f>'3. データシート'!AM12/'3. データシート'!AM$7</f>
        <v>0.27624548736462096</v>
      </c>
      <c r="AN12" s="254">
        <f>'3. データシート'!AN12/'3. データシート'!AN$7</f>
        <v>0.29822048766515091</v>
      </c>
      <c r="AO12" s="11">
        <f>'3. データシート'!AO12/'3. データシート'!AO$7</f>
        <v>0.30126120976097753</v>
      </c>
      <c r="AP12" s="252">
        <f>'3. データシート'!AP12/'3. データシート'!AP$7</f>
        <v>0.29928586885955422</v>
      </c>
      <c r="AQ12" s="253">
        <f>'3. データシート'!AQ12/'3. データシート'!AQ$7</f>
        <v>0.28113802493908557</v>
      </c>
      <c r="AR12" s="254">
        <f>'3. データシート'!AR12/'3. データシート'!AR$7</f>
        <v>0.29050119672775337</v>
      </c>
      <c r="AS12" s="11">
        <f>'3. データシート'!AS12/'3. データシート'!AS$7</f>
        <v>0.28832312815554839</v>
      </c>
      <c r="AT12" s="252">
        <f>'3. データシート'!AT12/'3. データシート'!AT$7</f>
        <v>0.29507902298850575</v>
      </c>
      <c r="AU12" s="253">
        <f>'3. データシート'!AU12/'3. データシート'!AU$7</f>
        <v>0.28894806924101196</v>
      </c>
      <c r="AV12" s="254">
        <f>'3. データシート'!AV12/'3. データシート'!AV$7</f>
        <v>0.28757131508630029</v>
      </c>
      <c r="AW12" s="11">
        <f>'3. データシート'!AW12/'3. データシート'!AW$7</f>
        <v>0.29790546277950752</v>
      </c>
      <c r="AX12" s="252">
        <f>'3. データシート'!AX12/'3. データシート'!AX$7</f>
        <v>0.29509616425504276</v>
      </c>
      <c r="AY12" s="253">
        <f>'3. データシート'!AY12/'3. データシート'!AY$7</f>
        <v>0.27070167202340112</v>
      </c>
      <c r="AZ12" s="254">
        <f>'3. データシート'!AZ12/'3. データシート'!AZ$7</f>
        <v>0.28386290610496251</v>
      </c>
      <c r="BA12" s="11">
        <f>'3. データシート'!BA12/'3. データシート'!BA$7</f>
        <v>0.29474697763988444</v>
      </c>
      <c r="BB12" s="252">
        <f>'3. データシート'!BB12/'3. データシート'!BB$7</f>
        <v>0.29045207956600361</v>
      </c>
      <c r="BC12" s="253">
        <f>'3. データシート'!BC12/'3. データシート'!BC$7</f>
        <v>0.28974061730184031</v>
      </c>
      <c r="BD12" s="254">
        <f>'3. データシート'!BD12/'3. データシート'!BD$7</f>
        <v>0.28110116899985566</v>
      </c>
      <c r="BE12" s="11">
        <f>'3. データシート'!BE12/'3. データシート'!BE$7</f>
        <v>0.30195625496282391</v>
      </c>
      <c r="BF12" s="252">
        <f>'3. データシート'!BF12/'3. データシート'!BF$7</f>
        <v>0.28209139863193128</v>
      </c>
      <c r="BG12" s="253">
        <f>'3. データシート'!BG12/'3. データシート'!BG$7</f>
        <v>0.29696418832939464</v>
      </c>
      <c r="BH12" s="254">
        <f>'3. データシート'!BH12/'3. データシート'!BH$7</f>
        <v>0.2705157314304249</v>
      </c>
      <c r="BI12" s="11">
        <f>'3. データシート'!BI12/'3. データシート'!BI$7</f>
        <v>0.30315812243132167</v>
      </c>
    </row>
    <row r="13" spans="1:61" x14ac:dyDescent="0.15">
      <c r="A13" s="6">
        <v>12</v>
      </c>
      <c r="B13" s="18">
        <f>'3. データシート'!B13/'3. データシート'!B$7</f>
        <v>0.20390518048850781</v>
      </c>
      <c r="C13" s="22">
        <f>'3. データシート'!C13/'3. データシート'!C$7</f>
        <v>0.17355282199710564</v>
      </c>
      <c r="D13" s="20">
        <f>'3. データシート'!D13/'3. データシート'!D$7</f>
        <v>0.16208074648249512</v>
      </c>
      <c r="E13" s="11">
        <f>'3. データシート'!E13/'3. データシート'!E$7</f>
        <v>0.15004390458071126</v>
      </c>
      <c r="F13" s="27">
        <f>'3. データシート'!F13/'3. データシート'!F$7</f>
        <v>0.84717859850536126</v>
      </c>
      <c r="G13" s="22">
        <f>'3. データシート'!G13/'3. データシート'!G$7</f>
        <v>0.83369709113027302</v>
      </c>
      <c r="H13" s="22">
        <f>'3. データシート'!H13/'3. データシート'!H$7</f>
        <v>0.78050584233101616</v>
      </c>
      <c r="I13" s="22">
        <f>'3. データシート'!I13/'3. データシート'!I$7</f>
        <v>0.77869180650092817</v>
      </c>
      <c r="J13" s="22">
        <f>'3. データシート'!J13/'3. データシート'!J$7</f>
        <v>0.97849001322042373</v>
      </c>
      <c r="K13" s="22">
        <f>'3. データシート'!K13/'3. データシート'!K$7</f>
        <v>0.97872186959030583</v>
      </c>
      <c r="L13" s="22">
        <f>'3. データシート'!L13/'3. データシート'!L$7</f>
        <v>0.97750256485416975</v>
      </c>
      <c r="M13" s="22">
        <f>'3. データシート'!M13/'3. データシート'!M$7</f>
        <v>0.97782753937080136</v>
      </c>
      <c r="N13" s="22">
        <f>'3. データシート'!N13/'3. データシート'!N$7</f>
        <v>0.99078357669509898</v>
      </c>
      <c r="O13" s="22">
        <f>'3. データシート'!O13/'3. データシート'!O$7</f>
        <v>0.98697103868766789</v>
      </c>
      <c r="P13" s="22">
        <f>'3. データシート'!P13/'3. データシート'!P$7</f>
        <v>0.98366313007085426</v>
      </c>
      <c r="Q13" s="22">
        <f>'3. データシート'!Q13/'3. データシート'!Q$7</f>
        <v>0.98327868852459022</v>
      </c>
      <c r="R13" s="22">
        <f>'3. データシート'!R13/'3. データシート'!R$7</f>
        <v>0.98906985941825765</v>
      </c>
      <c r="S13" s="22">
        <f>'3. データシート'!S13/'3. データシート'!S$7</f>
        <v>0.98917787958587355</v>
      </c>
      <c r="T13" s="22">
        <f>'3. データシート'!T13/'3. データシート'!T$7</f>
        <v>0.98164068191752873</v>
      </c>
      <c r="U13" s="28">
        <f>'3. データシート'!U13/'3. データシート'!U$7</f>
        <v>0.98547251207551345</v>
      </c>
      <c r="V13" s="252">
        <f>'3. データシート'!V13/'3. データシート'!V$7</f>
        <v>0.97218919989913177</v>
      </c>
      <c r="W13" s="253">
        <f>'3. データシート'!W13/'3. データシート'!W$7</f>
        <v>0.96798924496766225</v>
      </c>
      <c r="X13" s="254">
        <f>'3. データシート'!X13/'3. データシート'!X$7</f>
        <v>0.90769843568945541</v>
      </c>
      <c r="Y13" s="11">
        <f>'3. データシート'!Y13/'3. データシート'!Y$7</f>
        <v>0.89399332183612812</v>
      </c>
      <c r="Z13" s="252">
        <f>'3. データシート'!Z13/'3. データシート'!Z$7</f>
        <v>0.91161278670760337</v>
      </c>
      <c r="AA13" s="253">
        <f>'3. データシート'!AA13/'3. データシート'!AA$7</f>
        <v>0.89567717051160756</v>
      </c>
      <c r="AB13" s="254">
        <f>'3. データシート'!AB13/'3. データシート'!AB$7</f>
        <v>0.7813877846042645</v>
      </c>
      <c r="AC13" s="11">
        <f>'3. データシート'!AC13/'3. データシート'!AC$7</f>
        <v>0.75662389300560273</v>
      </c>
      <c r="AD13" s="252">
        <f>'3. データシート'!AD13/'3. データシート'!AD$7</f>
        <v>0.97850080891605251</v>
      </c>
      <c r="AE13" s="253">
        <f>'3. データシート'!AE13/'3. データシート'!AE$7</f>
        <v>0.97841987109855888</v>
      </c>
      <c r="AF13" s="254">
        <f>'3. データシート'!AF13/'3. データシート'!AF$7</f>
        <v>0.91054715622750182</v>
      </c>
      <c r="AG13" s="11">
        <f>'3. データシート'!AG13/'3. データシート'!AG$7</f>
        <v>0.89431571325126724</v>
      </c>
      <c r="AH13" s="252">
        <f>'3. データシート'!AH13/'3. データシート'!AH$7</f>
        <v>0.19801223241590213</v>
      </c>
      <c r="AI13" s="253">
        <f>'3. データシート'!AI13/'3. データシート'!AI$7</f>
        <v>0.17051414707246584</v>
      </c>
      <c r="AJ13" s="254">
        <f>'3. データシート'!AJ13/'3. データシート'!AJ$7</f>
        <v>0.19763759917458285</v>
      </c>
      <c r="AK13" s="11">
        <f>'3. データシート'!AK13/'3. データシート'!AK$7</f>
        <v>0.17742343710453048</v>
      </c>
      <c r="AL13" s="252">
        <f>'3. データシート'!AL13/'3. データシート'!AL$7</f>
        <v>0.20187759782141321</v>
      </c>
      <c r="AM13" s="253">
        <f>'3. データシート'!AM13/'3. データシート'!AM$7</f>
        <v>0.17169675090252706</v>
      </c>
      <c r="AN13" s="254">
        <f>'3. データシート'!AN13/'3. データシート'!AN$7</f>
        <v>0.18718894339217301</v>
      </c>
      <c r="AO13" s="11">
        <f>'3. データシート'!AO13/'3. データシート'!AO$7</f>
        <v>0.19014612883632856</v>
      </c>
      <c r="AP13" s="252">
        <f>'3. データシート'!AP13/'3. データシート'!AP$7</f>
        <v>0.18747745798167784</v>
      </c>
      <c r="AQ13" s="253">
        <f>'3. データシート'!AQ13/'3. データシート'!AQ$7</f>
        <v>0.17539773541636808</v>
      </c>
      <c r="AR13" s="254">
        <f>'3. データシート'!AR13/'3. データシート'!AR$7</f>
        <v>0.18168827921266031</v>
      </c>
      <c r="AS13" s="11">
        <f>'3. データシート'!AS13/'3. データシート'!AS$7</f>
        <v>0.18161635693056899</v>
      </c>
      <c r="AT13" s="252">
        <f>'3. データシート'!AT13/'3. データシート'!AT$7</f>
        <v>0.18394396551724138</v>
      </c>
      <c r="AU13" s="253">
        <f>'3. データシート'!AU13/'3. データシート'!AU$7</f>
        <v>0.18181163853600604</v>
      </c>
      <c r="AV13" s="254">
        <f>'3. データシート'!AV13/'3. データシート'!AV$7</f>
        <v>0.17978623528562143</v>
      </c>
      <c r="AW13" s="11">
        <f>'3. データシート'!AW13/'3. データシート'!AW$7</f>
        <v>0.1881545428814039</v>
      </c>
      <c r="AX13" s="252">
        <f>'3. データシート'!AX13/'3. データシート'!AX$7</f>
        <v>0.1840291559917728</v>
      </c>
      <c r="AY13" s="253">
        <f>'3. データシート'!AY13/'3. データシート'!AY$7</f>
        <v>0.16655230941461124</v>
      </c>
      <c r="AZ13" s="254">
        <f>'3. データシート'!AZ13/'3. データシート'!AZ$7</f>
        <v>0.17690110674759016</v>
      </c>
      <c r="BA13" s="11">
        <f>'3. データシート'!BA13/'3. データシート'!BA$7</f>
        <v>0.1856567169501801</v>
      </c>
      <c r="BB13" s="252">
        <f>'3. データシート'!BB13/'3. データシート'!BB$7</f>
        <v>0.17996383363471971</v>
      </c>
      <c r="BC13" s="253">
        <f>'3. データシート'!BC13/'3. データシート'!BC$7</f>
        <v>0.18174902188088682</v>
      </c>
      <c r="BD13" s="254">
        <f>'3. データシート'!BD13/'3. データシート'!BD$7</f>
        <v>0.17387068841102613</v>
      </c>
      <c r="BE13" s="11">
        <f>'3. データシート'!BE13/'3. データシート'!BE$7</f>
        <v>0.19143867754277052</v>
      </c>
      <c r="BF13" s="252">
        <f>'3. データシート'!BF13/'3. データシート'!BF$7</f>
        <v>0.17260951826517246</v>
      </c>
      <c r="BG13" s="253">
        <f>'3. データシート'!BG13/'3. データシート'!BG$7</f>
        <v>0.18712961279767315</v>
      </c>
      <c r="BH13" s="254">
        <f>'3. データシート'!BH13/'3. データシート'!BH$7</f>
        <v>0.16556744873319637</v>
      </c>
      <c r="BI13" s="11">
        <f>'3. データシート'!BI13/'3. データシート'!BI$7</f>
        <v>0.19092941091643234</v>
      </c>
    </row>
    <row r="14" spans="1:61" x14ac:dyDescent="0.15">
      <c r="A14" s="6">
        <v>14</v>
      </c>
      <c r="B14" s="18">
        <f>'3. データシート'!B14/'3. データシート'!B$7</f>
        <v>0.11964118452338064</v>
      </c>
      <c r="C14" s="22">
        <f>'3. データシート'!C14/'3. データシート'!C$7</f>
        <v>9.9855282199710571E-2</v>
      </c>
      <c r="D14" s="20">
        <f>'3. データシート'!D14/'3. データシート'!D$7</f>
        <v>9.3971566070313359E-2</v>
      </c>
      <c r="E14" s="11">
        <f>'3. データシート'!E14/'3. データシート'!E$7</f>
        <v>8.6931069808283329E-2</v>
      </c>
      <c r="F14" s="27">
        <f>'3. データシート'!F14/'3. データシート'!F$7</f>
        <v>0.65486118632441603</v>
      </c>
      <c r="G14" s="22">
        <f>'3. データシート'!G14/'3. データシート'!G$7</f>
        <v>0.64145407706894697</v>
      </c>
      <c r="H14" s="22">
        <f>'3. データシート'!H14/'3. データシート'!H$7</f>
        <v>0.58549031208401126</v>
      </c>
      <c r="I14" s="22">
        <f>'3. データシート'!I14/'3. データシート'!I$7</f>
        <v>0.58180759290940198</v>
      </c>
      <c r="J14" s="22">
        <f>'3. データシート'!J14/'3. データシート'!J$7</f>
        <v>0.97148676171079429</v>
      </c>
      <c r="K14" s="22">
        <f>'3. データシート'!K14/'3. データシート'!K$7</f>
        <v>0.97367282169648006</v>
      </c>
      <c r="L14" s="22">
        <f>'3. データシート'!L14/'3. データシート'!L$7</f>
        <v>0.96984464311886265</v>
      </c>
      <c r="M14" s="22">
        <f>'3. データシート'!M14/'3. データシート'!M$7</f>
        <v>0.96505267794868033</v>
      </c>
      <c r="N14" s="22">
        <f>'3. データシート'!N14/'3. データシート'!N$7</f>
        <v>0.99056671967616017</v>
      </c>
      <c r="O14" s="22">
        <f>'3. データシート'!O14/'3. データシート'!O$7</f>
        <v>0.98573709806198739</v>
      </c>
      <c r="P14" s="22">
        <f>'3. データシート'!P14/'3. データシート'!P$7</f>
        <v>0.98157054223723339</v>
      </c>
      <c r="Q14" s="22">
        <f>'3. データシート'!Q14/'3. データシート'!Q$7</f>
        <v>0.98364298724954458</v>
      </c>
      <c r="R14" s="22">
        <f>'3. データシート'!R14/'3. データシート'!R$7</f>
        <v>0.98874626972998236</v>
      </c>
      <c r="S14" s="22">
        <f>'3. データシート'!S14/'3. データシート'!S$7</f>
        <v>0.98863677356516722</v>
      </c>
      <c r="T14" s="22">
        <f>'3. データシート'!T14/'3. データシート'!T$7</f>
        <v>0.98317062509106801</v>
      </c>
      <c r="U14" s="28">
        <f>'3. データシート'!U14/'3. データシート'!U$7</f>
        <v>0.98211717857011172</v>
      </c>
      <c r="V14" s="252">
        <f>'3. データシート'!V14/'3. データシート'!V$7</f>
        <v>0.96426384235743368</v>
      </c>
      <c r="W14" s="253">
        <f>'3. データシート'!W14/'3. データシート'!W$7</f>
        <v>0.96366543129133053</v>
      </c>
      <c r="X14" s="254">
        <f>'3. データシート'!X14/'3. データシート'!X$7</f>
        <v>0.86449884125144849</v>
      </c>
      <c r="Y14" s="11">
        <f>'3. データシート'!Y14/'3. データシート'!Y$7</f>
        <v>0.84376031996477452</v>
      </c>
      <c r="Z14" s="252">
        <f>'3. データシート'!Z14/'3. データシート'!Z$7</f>
        <v>0.88387213292396605</v>
      </c>
      <c r="AA14" s="253">
        <f>'3. データシート'!AA14/'3. データシート'!AA$7</f>
        <v>0.86332872425587659</v>
      </c>
      <c r="AB14" s="254">
        <f>'3. データシート'!AB14/'3. データシート'!AB$7</f>
        <v>0.71214311528731478</v>
      </c>
      <c r="AC14" s="11">
        <f>'3. データシート'!AC14/'3. データシート'!AC$7</f>
        <v>0.68635459967467916</v>
      </c>
      <c r="AD14" s="252">
        <f>'3. データシート'!AD14/'3. データシート'!AD$7</f>
        <v>0.97278446881179215</v>
      </c>
      <c r="AE14" s="253">
        <f>'3. データシート'!AE14/'3. データシート'!AE$7</f>
        <v>0.96846259685712222</v>
      </c>
      <c r="AF14" s="254">
        <f>'3. データシート'!AF14/'3. データシート'!AF$7</f>
        <v>0.83606911447084231</v>
      </c>
      <c r="AG14" s="11">
        <f>'3. データシート'!AG14/'3. データシート'!AG$7</f>
        <v>0.81292541636495297</v>
      </c>
      <c r="AH14" s="252">
        <f>'3. データシート'!AH14/'3. データシート'!AH$7</f>
        <v>0.11740934906072521</v>
      </c>
      <c r="AI14" s="253">
        <f>'3. データシート'!AI14/'3. データシート'!AI$7</f>
        <v>0.10040318264530632</v>
      </c>
      <c r="AJ14" s="254">
        <f>'3. データシート'!AJ14/'3. データシート'!AJ$7</f>
        <v>0.11851140285338171</v>
      </c>
      <c r="AK14" s="11">
        <f>'3. データシート'!AK14/'3. データシート'!AK$7</f>
        <v>0.10449434139639151</v>
      </c>
      <c r="AL14" s="252">
        <f>'3. データシート'!AL14/'3. データシート'!AL$7</f>
        <v>0.12003726530027232</v>
      </c>
      <c r="AM14" s="253">
        <f>'3. データシート'!AM14/'3. データシート'!AM$7</f>
        <v>0.10133574007220217</v>
      </c>
      <c r="AN14" s="254">
        <f>'3. データシート'!AN14/'3. データシート'!AN$7</f>
        <v>0.11070929857853844</v>
      </c>
      <c r="AO14" s="11">
        <f>'3. データシート'!AO14/'3. データシート'!AO$7</f>
        <v>0.11290149701668513</v>
      </c>
      <c r="AP14" s="252">
        <f>'3. データシート'!AP14/'3. データシート'!AP$7</f>
        <v>0.11058212508115127</v>
      </c>
      <c r="AQ14" s="253">
        <f>'3. データシート'!AQ14/'3. データシート'!AQ$7</f>
        <v>0.10326788017772681</v>
      </c>
      <c r="AR14" s="254">
        <f>'3. データシート'!AR14/'3. データシート'!AR$7</f>
        <v>0.10691958703961704</v>
      </c>
      <c r="AS14" s="11">
        <f>'3. データシート'!AS14/'3. データシート'!AS$7</f>
        <v>0.10742292405199269</v>
      </c>
      <c r="AT14" s="252">
        <f>'3. データシート'!AT14/'3. データシート'!AT$7</f>
        <v>0.10818965517241379</v>
      </c>
      <c r="AU14" s="253">
        <f>'3. データシート'!AU14/'3. データシート'!AU$7</f>
        <v>0.10821607226400835</v>
      </c>
      <c r="AV14" s="254">
        <f>'3. データシート'!AV14/'3. データシート'!AV$7</f>
        <v>0.10572687224669604</v>
      </c>
      <c r="AW14" s="11">
        <f>'3. データシート'!AW14/'3. データシート'!AW$7</f>
        <v>0.11251061420888762</v>
      </c>
      <c r="AX14" s="252">
        <f>'3. データシート'!AX14/'3. データシート'!AX$7</f>
        <v>0.10875762277631436</v>
      </c>
      <c r="AY14" s="253">
        <f>'3. データシート'!AY14/'3. データシート'!AY$7</f>
        <v>9.7432378751218809E-2</v>
      </c>
      <c r="AZ14" s="254">
        <f>'3. データシート'!AZ14/'3. データシート'!AZ$7</f>
        <v>0.10367725812209926</v>
      </c>
      <c r="BA14" s="11">
        <f>'3. データシート'!BA14/'3. データシート'!BA$7</f>
        <v>0.11037409507506865</v>
      </c>
      <c r="BB14" s="252">
        <f>'3. データシート'!BB14/'3. データシート'!BB$7</f>
        <v>0.10560578661844484</v>
      </c>
      <c r="BC14" s="253">
        <f>'3. データシート'!BC14/'3. データシート'!BC$7</f>
        <v>0.10741196927981451</v>
      </c>
      <c r="BD14" s="254">
        <f>'3. データシート'!BD14/'3. データシート'!BD$7</f>
        <v>0.10185452446240438</v>
      </c>
      <c r="BE14" s="11">
        <f>'3. データシート'!BE14/'3. データシート'!BE$7</f>
        <v>0.11437955677470583</v>
      </c>
      <c r="BF14" s="252">
        <f>'3. データシート'!BF14/'3. データシート'!BF$7</f>
        <v>9.9621598020666571E-2</v>
      </c>
      <c r="BG14" s="253">
        <f>'3. データシート'!BG14/'3. データシート'!BG$7</f>
        <v>0.11063443010361752</v>
      </c>
      <c r="BH14" s="254">
        <f>'3. データシート'!BH14/'3. データシート'!BH$7</f>
        <v>9.5613940245792339E-2</v>
      </c>
      <c r="BI14" s="11">
        <f>'3. データシート'!BI14/'3. データシート'!BI$7</f>
        <v>0.11338236354459585</v>
      </c>
    </row>
    <row r="15" spans="1:61" x14ac:dyDescent="0.15">
      <c r="A15" s="6">
        <v>16</v>
      </c>
      <c r="B15" s="18">
        <f>'3. データシート'!B15/'3. データシート'!B$7</f>
        <v>7.0069889761510198E-2</v>
      </c>
      <c r="C15" s="22">
        <f>'3. データシート'!C15/'3. データシート'!C$7</f>
        <v>5.9732272069464541E-2</v>
      </c>
      <c r="D15" s="20">
        <f>'3. データシート'!D15/'3. データシート'!D$7</f>
        <v>5.7308695492450684E-2</v>
      </c>
      <c r="E15" s="11">
        <f>'3. データシート'!E15/'3. データシート'!E$7</f>
        <v>5.4258744328991658E-2</v>
      </c>
      <c r="F15" s="27">
        <f>'3. データシート'!F15/'3. データシート'!F$7</f>
        <v>0.45546770641539408</v>
      </c>
      <c r="G15" s="22">
        <f>'3. データシート'!G15/'3. データシート'!G$7</f>
        <v>0.44259186375183368</v>
      </c>
      <c r="H15" s="22">
        <f>'3. データシート'!H15/'3. データシート'!H$7</f>
        <v>0.39938618547552135</v>
      </c>
      <c r="I15" s="22">
        <f>'3. データシート'!I15/'3. データシート'!I$7</f>
        <v>0.3949696065227678</v>
      </c>
      <c r="J15" s="22">
        <f>'3. データシート'!J15/'3. データシート'!J$7</f>
        <v>0.95276378318505017</v>
      </c>
      <c r="K15" s="22">
        <f>'3. データシート'!K15/'3. データシート'!K$7</f>
        <v>0.95192585112521644</v>
      </c>
      <c r="L15" s="22">
        <f>'3. データシート'!L15/'3. データシート'!L$7</f>
        <v>0.93705115052029897</v>
      </c>
      <c r="M15" s="22">
        <f>'3. データシート'!M15/'3. データシート'!M$7</f>
        <v>0.93120663705443996</v>
      </c>
      <c r="N15" s="22">
        <f>'3. データシート'!N15/'3. データシート'!N$7</f>
        <v>0.98727772155558768</v>
      </c>
      <c r="O15" s="22">
        <f>'3. データシート'!O15/'3. データシート'!O$7</f>
        <v>0.98591855991870514</v>
      </c>
      <c r="P15" s="22">
        <f>'3. データシート'!P15/'3. データシート'!P$7</f>
        <v>0.9831491611292632</v>
      </c>
      <c r="Q15" s="22">
        <f>'3. データシート'!Q15/'3. データシート'!Q$7</f>
        <v>0.98102003642987246</v>
      </c>
      <c r="R15" s="22">
        <f>'3. データシート'!R15/'3. データシート'!R$7</f>
        <v>0.98766763743573149</v>
      </c>
      <c r="S15" s="22">
        <f>'3. データシート'!S15/'3. データシート'!S$7</f>
        <v>0.98683308682947946</v>
      </c>
      <c r="T15" s="22">
        <f>'3. データシート'!T15/'3. データシート'!T$7</f>
        <v>0.98025644761765995</v>
      </c>
      <c r="U15" s="28">
        <f>'3. データシート'!U15/'3. データシート'!U$7</f>
        <v>0.98528815309170015</v>
      </c>
      <c r="V15" s="252">
        <f>'3. データシート'!V15/'3. データシート'!V$7</f>
        <v>0.9575272884469902</v>
      </c>
      <c r="W15" s="253">
        <f>'3. データシート'!W15/'3. データシート'!W$7</f>
        <v>0.95229271128551707</v>
      </c>
      <c r="X15" s="254">
        <f>'3. データシート'!X15/'3. データシート'!X$7</f>
        <v>0.79892091541135568</v>
      </c>
      <c r="Y15" s="11">
        <f>'3. データシート'!Y15/'3. データシート'!Y$7</f>
        <v>0.76637434410890548</v>
      </c>
      <c r="Z15" s="252">
        <f>'3. データシート'!Z15/'3. データシート'!Z$7</f>
        <v>0.84887122990789232</v>
      </c>
      <c r="AA15" s="253">
        <f>'3. データシート'!AA15/'3. データシート'!AA$7</f>
        <v>0.82588603449530607</v>
      </c>
      <c r="AB15" s="254">
        <f>'3. データシート'!AB15/'3. データシート'!AB$7</f>
        <v>0.63754969280809537</v>
      </c>
      <c r="AC15" s="11">
        <f>'3. データシート'!AC15/'3. データシート'!AC$7</f>
        <v>0.61174769564431597</v>
      </c>
      <c r="AD15" s="252">
        <f>'3. データシート'!AD15/'3. データシート'!AD$7</f>
        <v>0.95653424411288868</v>
      </c>
      <c r="AE15" s="253">
        <f>'3. データシート'!AE15/'3. データシート'!AE$7</f>
        <v>0.94901875588384388</v>
      </c>
      <c r="AF15" s="254">
        <f>'3. データシート'!AF15/'3. データシート'!AF$7</f>
        <v>0.7372930165586753</v>
      </c>
      <c r="AG15" s="11">
        <f>'3. データシート'!AG15/'3. データシート'!AG$7</f>
        <v>0.71223750905141203</v>
      </c>
      <c r="AH15" s="252">
        <f>'3. データシート'!AH15/'3. データシート'!AH$7</f>
        <v>6.9608271443133835E-2</v>
      </c>
      <c r="AI15" s="253">
        <f>'3. データシート'!AI15/'3. データシート'!AI$7</f>
        <v>6.0798515716987189E-2</v>
      </c>
      <c r="AJ15" s="254">
        <f>'3. データシート'!AJ15/'3. データシート'!AJ$7</f>
        <v>7.0231614900202799E-2</v>
      </c>
      <c r="AK15" s="11">
        <f>'3. データシート'!AK15/'3. データシート'!AK$7</f>
        <v>6.3238963011172572E-2</v>
      </c>
      <c r="AL15" s="252">
        <f>'3. データシート'!AL15/'3. データシート'!AL$7</f>
        <v>7.0875734556399603E-2</v>
      </c>
      <c r="AM15" s="253">
        <f>'3. データシート'!AM15/'3. データシート'!AM$7</f>
        <v>6.1083032490974729E-2</v>
      </c>
      <c r="AN15" s="254">
        <f>'3. データシート'!AN15/'3. データシート'!AN$7</f>
        <v>6.5738121665652183E-2</v>
      </c>
      <c r="AO15" s="11">
        <f>'3. データシート'!AO15/'3. データシート'!AO$7</f>
        <v>6.7240701704240957E-2</v>
      </c>
      <c r="AP15" s="252">
        <f>'3. データシート'!AP15/'3. データシート'!AP$7</f>
        <v>6.5245617831638167E-2</v>
      </c>
      <c r="AQ15" s="253">
        <f>'3. データシート'!AQ15/'3. データシート'!AQ$7</f>
        <v>6.1989393722230182E-2</v>
      </c>
      <c r="AR15" s="254">
        <f>'3. データシート'!AR15/'3. データシート'!AR$7</f>
        <v>6.3265816454113527E-2</v>
      </c>
      <c r="AS15" s="11">
        <f>'3. データシート'!AS15/'3. データシート'!AS$7</f>
        <v>6.4274716224442294E-2</v>
      </c>
      <c r="AT15" s="252">
        <f>'3. データシート'!AT15/'3. データシート'!AT$7</f>
        <v>6.4152298850574718E-2</v>
      </c>
      <c r="AU15" s="253">
        <f>'3. データシート'!AU15/'3. データシート'!AU$7</f>
        <v>6.513837405981214E-2</v>
      </c>
      <c r="AV15" s="254">
        <f>'3. データシート'!AV15/'3. データシート'!AV$7</f>
        <v>6.2793384848703684E-2</v>
      </c>
      <c r="AW15" s="11">
        <f>'3. データシート'!AW15/'3. データシート'!AW$7</f>
        <v>6.6657231814322107E-2</v>
      </c>
      <c r="AX15" s="252">
        <f>'3. データシート'!AX15/'3. データシート'!AX$7</f>
        <v>6.4915382672392025E-2</v>
      </c>
      <c r="AY15" s="253">
        <f>'3. データシート'!AY15/'3. データシート'!AY$7</f>
        <v>5.9080567693474417E-2</v>
      </c>
      <c r="AZ15" s="254">
        <f>'3. データシート'!AZ15/'3. データシート'!AZ$7</f>
        <v>6.2156372724027131E-2</v>
      </c>
      <c r="BA15" s="11">
        <f>'3. データシート'!BA15/'3. データシート'!BA$7</f>
        <v>6.6046146713740594E-2</v>
      </c>
      <c r="BB15" s="252">
        <f>'3. データシート'!BB15/'3. データシート'!BB$7</f>
        <v>6.3037974683544301E-2</v>
      </c>
      <c r="BC15" s="253">
        <f>'3. データシート'!BC15/'3. データシート'!BC$7</f>
        <v>6.4410954934067524E-2</v>
      </c>
      <c r="BD15" s="254">
        <f>'3. データシート'!BD15/'3. データシート'!BD$7</f>
        <v>6.1119930725934475E-2</v>
      </c>
      <c r="BE15" s="11">
        <f>'3. データシート'!BE15/'3. データシート'!BE$7</f>
        <v>6.8829856348805313E-2</v>
      </c>
      <c r="BF15" s="252">
        <f>'3. データシート'!BF15/'3. データシート'!BF$7</f>
        <v>5.9088924465143355E-2</v>
      </c>
      <c r="BG15" s="253">
        <f>'3. データシート'!BG15/'3. データシート'!BG$7</f>
        <v>6.5442646791492462E-2</v>
      </c>
      <c r="BH15" s="254">
        <f>'3. データシート'!BH15/'3. データシート'!BH$7</f>
        <v>5.7555771795149029E-2</v>
      </c>
      <c r="BI15" s="11">
        <f>'3. データシート'!BI15/'3. データシート'!BI$7</f>
        <v>6.6767611219265985E-2</v>
      </c>
    </row>
    <row r="16" spans="1:61" x14ac:dyDescent="0.15">
      <c r="A16" s="6">
        <v>18</v>
      </c>
      <c r="B16" s="18">
        <f>'3. データシート'!B16/'3. データシート'!B$7</f>
        <v>4.5968729735571728E-2</v>
      </c>
      <c r="C16" s="22">
        <f>'3. データシート'!C16/'3. データシート'!C$7</f>
        <v>4.1606367583212733E-2</v>
      </c>
      <c r="D16" s="20">
        <f>'3. データシート'!D16/'3. データシート'!D$7</f>
        <v>4.0667131993681348E-2</v>
      </c>
      <c r="E16" s="11">
        <f>'3. データシート'!E16/'3. データシート'!E$7</f>
        <v>3.9660471242499634E-2</v>
      </c>
      <c r="F16" s="27">
        <f>'3. データシート'!F16/'3. データシート'!F$7</f>
        <v>0.28892739810101448</v>
      </c>
      <c r="G16" s="22">
        <f>'3. データシート'!G16/'3. データシート'!G$7</f>
        <v>0.27764857418870087</v>
      </c>
      <c r="H16" s="22">
        <f>'3. データシート'!H16/'3. データシート'!H$7</f>
        <v>0.24792930039934921</v>
      </c>
      <c r="I16" s="22">
        <f>'3. データシート'!I16/'3. データシート'!I$7</f>
        <v>0.2441306009536636</v>
      </c>
      <c r="J16" s="22">
        <f>'3. データシート'!J16/'3. データシート'!J$7</f>
        <v>0.83921106227891518</v>
      </c>
      <c r="K16" s="22">
        <f>'3. データシート'!K16/'3. データシート'!K$7</f>
        <v>0.8250504904789383</v>
      </c>
      <c r="L16" s="22">
        <f>'3. データシート'!L16/'3. データシート'!L$7</f>
        <v>0.78294005569397629</v>
      </c>
      <c r="M16" s="22">
        <f>'3. データシート'!M16/'3. データシート'!M$7</f>
        <v>0.7681436070628832</v>
      </c>
      <c r="N16" s="22">
        <f>'3. データシート'!N16/'3. データシート'!N$7</f>
        <v>0.98828972097730228</v>
      </c>
      <c r="O16" s="22">
        <f>'3. データシート'!O16/'3. データシート'!O$7</f>
        <v>0.98530158960586489</v>
      </c>
      <c r="P16" s="22">
        <f>'3. データシート'!P16/'3. データシート'!P$7</f>
        <v>0.98252505598590256</v>
      </c>
      <c r="Q16" s="22">
        <f>'3. データシート'!Q16/'3. データシート'!Q$7</f>
        <v>0.98080145719489986</v>
      </c>
      <c r="R16" s="22">
        <f>'3. データシート'!R16/'3. データシート'!R$7</f>
        <v>0.98960917556538308</v>
      </c>
      <c r="S16" s="22">
        <f>'3. データシート'!S16/'3. データシート'!S$7</f>
        <v>0.98784315140146461</v>
      </c>
      <c r="T16" s="22">
        <f>'3. データシート'!T16/'3. データシート'!T$7</f>
        <v>0.98200495410170474</v>
      </c>
      <c r="U16" s="28">
        <f>'3. データシート'!U16/'3. データシート'!U$7</f>
        <v>0.98635743519781716</v>
      </c>
      <c r="V16" s="252">
        <f>'3. データシート'!V16/'3. データシート'!V$7</f>
        <v>0.94488274073273537</v>
      </c>
      <c r="W16" s="253">
        <f>'3. データシート'!W16/'3. データシート'!W$7</f>
        <v>0.93550614054211179</v>
      </c>
      <c r="X16" s="254">
        <f>'3. データシート'!X16/'3. データシート'!X$7</f>
        <v>0.708393684820394</v>
      </c>
      <c r="Y16" s="11">
        <f>'3. データシート'!Y16/'3. データシート'!Y$7</f>
        <v>0.66469746449932121</v>
      </c>
      <c r="Z16" s="252">
        <f>'3. データシート'!Z16/'3. データシート'!Z$7</f>
        <v>0.80816326530612248</v>
      </c>
      <c r="AA16" s="253">
        <f>'3. データシート'!AA16/'3. データシート'!AA$7</f>
        <v>0.78294883924022995</v>
      </c>
      <c r="AB16" s="254">
        <f>'3. データシート'!AB16/'3. データシート'!AB$7</f>
        <v>0.56263100831225155</v>
      </c>
      <c r="AC16" s="11">
        <f>'3. データシート'!AC16/'3. データシート'!AC$7</f>
        <v>0.53388758358937283</v>
      </c>
      <c r="AD16" s="252">
        <f>'3. データシート'!AD16/'3. データシート'!AD$7</f>
        <v>0.92874348373179938</v>
      </c>
      <c r="AE16" s="253">
        <f>'3. データシート'!AE16/'3. データシート'!AE$7</f>
        <v>0.91476573249330151</v>
      </c>
      <c r="AF16" s="254">
        <f>'3. データシート'!AF16/'3. データシート'!AF$7</f>
        <v>0.6224622030237581</v>
      </c>
      <c r="AG16" s="11">
        <f>'3. データシート'!AG16/'3. データシート'!AG$7</f>
        <v>0.59558291093410576</v>
      </c>
      <c r="AH16" s="252">
        <f>'3. データシート'!AH16/'3. データシート'!AH$7</f>
        <v>4.5944371632445025E-2</v>
      </c>
      <c r="AI16" s="253">
        <f>'3. データシート'!AI16/'3. データシート'!AI$7</f>
        <v>4.1923859135833304E-2</v>
      </c>
      <c r="AJ16" s="254">
        <f>'3. データシート'!AJ16/'3. データシート'!AJ$7</f>
        <v>4.607393176077134E-2</v>
      </c>
      <c r="AK16" s="11">
        <f>'3. データシート'!AK16/'3. データシート'!AK$7</f>
        <v>4.3352496655457928E-2</v>
      </c>
      <c r="AL16" s="252">
        <f>'3. データシート'!AL16/'3. データシート'!AL$7</f>
        <v>4.6079977067507522E-2</v>
      </c>
      <c r="AM16" s="253">
        <f>'3. データシート'!AM16/'3. データシート'!AM$7</f>
        <v>4.220216606498195E-2</v>
      </c>
      <c r="AN16" s="254">
        <f>'3. データシート'!AN16/'3. データシート'!AN$7</f>
        <v>4.3825414443768126E-2</v>
      </c>
      <c r="AO16" s="11">
        <f>'3. データシート'!AO16/'3. データシート'!AO$7</f>
        <v>4.4553217335381756E-2</v>
      </c>
      <c r="AP16" s="252">
        <f>'3. データシート'!AP16/'3. データシート'!AP$7</f>
        <v>4.3605280242371779E-2</v>
      </c>
      <c r="AQ16" s="253">
        <f>'3. データシート'!AQ16/'3. データシート'!AQ$7</f>
        <v>4.2317615020782573E-2</v>
      </c>
      <c r="AR16" s="254">
        <f>'3. データシート'!AR16/'3. データシート'!AR$7</f>
        <v>4.2296288357803739E-2</v>
      </c>
      <c r="AS16" s="11">
        <f>'3. データシート'!AS16/'3. データシート'!AS$7</f>
        <v>4.3148207827550397E-2</v>
      </c>
      <c r="AT16" s="252">
        <f>'3. データシート'!AT16/'3. データシート'!AT$7</f>
        <v>4.3426724137931035E-2</v>
      </c>
      <c r="AU16" s="253">
        <f>'3. データシート'!AU16/'3. データシート'!AU$7</f>
        <v>4.390542339943139E-2</v>
      </c>
      <c r="AV16" s="254">
        <f>'3. データシート'!AV16/'3. データシート'!AV$7</f>
        <v>4.257239835343396E-2</v>
      </c>
      <c r="AW16" s="11">
        <f>'3. データシート'!AW16/'3. データシート'!AW$7</f>
        <v>4.4508915935465611E-2</v>
      </c>
      <c r="AX16" s="252">
        <f>'3. データシート'!AX16/'3. データシート'!AX$7</f>
        <v>4.3697903510987623E-2</v>
      </c>
      <c r="AY16" s="253">
        <f>'3. データシート'!AY16/'3. データシート'!AY$7</f>
        <v>4.1349174822144376E-2</v>
      </c>
      <c r="AZ16" s="254">
        <f>'3. データシート'!AZ16/'3. データシート'!AZ$7</f>
        <v>4.2199214566226349E-2</v>
      </c>
      <c r="BA16" s="11">
        <f>'3. データシート'!BA16/'3. データシート'!BA$7</f>
        <v>4.4078313897507222E-2</v>
      </c>
      <c r="BB16" s="252">
        <f>'3. データシート'!BB16/'3. データシート'!BB$7</f>
        <v>4.3146473779385172E-2</v>
      </c>
      <c r="BC16" s="253">
        <f>'3. データシート'!BC16/'3. データシート'!BC$7</f>
        <v>4.3508187219243585E-2</v>
      </c>
      <c r="BD16" s="254">
        <f>'3. データシート'!BD16/'3. データシート'!BD$7</f>
        <v>4.2358204647135231E-2</v>
      </c>
      <c r="BE16" s="11">
        <f>'3. データシート'!BE16/'3. データシート'!BE$7</f>
        <v>4.5874539810871293E-2</v>
      </c>
      <c r="BF16" s="252">
        <f>'3. データシート'!BF16/'3. データシート'!BF$7</f>
        <v>4.0641827972638628E-2</v>
      </c>
      <c r="BG16" s="253">
        <f>'3. データシート'!BG16/'3. データシート'!BG$7</f>
        <v>4.3701145246318851E-2</v>
      </c>
      <c r="BH16" s="254">
        <f>'3. データシート'!BH16/'3. データシート'!BH$7</f>
        <v>4.0400764046563592E-2</v>
      </c>
      <c r="BI16" s="11">
        <f>'3. データシート'!BI16/'3. データシート'!BI$7</f>
        <v>4.4776119402985072E-2</v>
      </c>
    </row>
    <row r="17" spans="1:61" x14ac:dyDescent="0.15">
      <c r="A17" s="6">
        <v>20</v>
      </c>
      <c r="B17" s="18">
        <f>'3. データシート'!B17/'3. データシート'!B$7</f>
        <v>3.6061675913250234E-2</v>
      </c>
      <c r="C17" s="22">
        <f>'3. データシート'!C17/'3. データシート'!C$7</f>
        <v>3.4840810419681623E-2</v>
      </c>
      <c r="D17" s="20">
        <f>'3. データシート'!D17/'3. データシート'!D$7</f>
        <v>3.4275008265677233E-2</v>
      </c>
      <c r="E17" s="11">
        <f>'3. データシート'!E17/'3. データシート'!E$7</f>
        <v>3.4135811503000144E-2</v>
      </c>
      <c r="F17" s="27">
        <f>'3. データシート'!F17/'3. データシート'!F$7</f>
        <v>0.16657641070074733</v>
      </c>
      <c r="G17" s="22">
        <f>'3. データシート'!G17/'3. データシート'!G$7</f>
        <v>0.15878922322802247</v>
      </c>
      <c r="H17" s="22">
        <f>'3. データシート'!H17/'3. データシート'!H$7</f>
        <v>0.14180594586599615</v>
      </c>
      <c r="I17" s="22">
        <f>'3. データシート'!I17/'3. データシート'!I$7</f>
        <v>0.13937320278091217</v>
      </c>
      <c r="J17" s="22">
        <f>'3. データシート'!J17/'3. データシート'!J$7</f>
        <v>0.62793439811340979</v>
      </c>
      <c r="K17" s="22">
        <f>'3. データシート'!K17/'3. データシート'!K$7</f>
        <v>0.60242354298903633</v>
      </c>
      <c r="L17" s="22">
        <f>'3. データシート'!L17/'3. データシート'!L$7</f>
        <v>0.56734574234207824</v>
      </c>
      <c r="M17" s="22">
        <f>'3. データシート'!M17/'3. データシート'!M$7</f>
        <v>0.5533937814323997</v>
      </c>
      <c r="N17" s="22">
        <f>'3. データシート'!N17/'3. データシート'!N$7</f>
        <v>0.98641029347983233</v>
      </c>
      <c r="O17" s="22">
        <f>'3. データシート'!O17/'3. データシート'!O$7</f>
        <v>0.98395877186615377</v>
      </c>
      <c r="P17" s="22">
        <f>'3. データシート'!P17/'3. データシート'!P$7</f>
        <v>0.97867028892396934</v>
      </c>
      <c r="Q17" s="22">
        <f>'3. データシート'!Q17/'3. データシート'!Q$7</f>
        <v>0.97897996357012751</v>
      </c>
      <c r="R17" s="22">
        <f>'3. データシート'!R17/'3. データシート'!R$7</f>
        <v>0.98860245209074893</v>
      </c>
      <c r="S17" s="22">
        <f>'3. データシート'!S17/'3. データシート'!S$7</f>
        <v>0.98726597164604446</v>
      </c>
      <c r="T17" s="22">
        <f>'3. データシート'!T17/'3. データシート'!T$7</f>
        <v>0.98149497304385835</v>
      </c>
      <c r="U17" s="28">
        <f>'3. データシート'!U17/'3. データシート'!U$7</f>
        <v>0.98311271708270342</v>
      </c>
      <c r="V17" s="252">
        <f>'3. データシート'!V17/'3. データシート'!V$7</f>
        <v>0.92470910335386725</v>
      </c>
      <c r="W17" s="253">
        <f>'3. データシート'!W17/'3. データシート'!W$7</f>
        <v>0.90952692391541312</v>
      </c>
      <c r="X17" s="254">
        <f>'3. データシート'!X17/'3. データシート'!X$7</f>
        <v>0.59603128621089219</v>
      </c>
      <c r="Y17" s="11">
        <f>'3. データシート'!Y17/'3. データシート'!Y$7</f>
        <v>0.54463728763805819</v>
      </c>
      <c r="Z17" s="252">
        <f>'3. データシート'!Z17/'3. データシート'!Z$7</f>
        <v>0.76734693877551019</v>
      </c>
      <c r="AA17" s="253">
        <f>'3. データシート'!AA17/'3. データシート'!AA$7</f>
        <v>0.73870169565533805</v>
      </c>
      <c r="AB17" s="254">
        <f>'3. データシート'!AB17/'3. データシート'!AB$7</f>
        <v>0.48604987350921575</v>
      </c>
      <c r="AC17" s="11">
        <f>'3. データシート'!AC17/'3. データシート'!AC$7</f>
        <v>0.45812398337249233</v>
      </c>
      <c r="AD17" s="252">
        <f>'3. データシート'!AD17/'3. データシート'!AD$7</f>
        <v>0.88743483731799389</v>
      </c>
      <c r="AE17" s="253">
        <f>'3. データシート'!AE17/'3. データシート'!AE$7</f>
        <v>0.8693605619523499</v>
      </c>
      <c r="AF17" s="254">
        <f>'3. データシート'!AF17/'3. データシート'!AF$7</f>
        <v>0.50572354211663062</v>
      </c>
      <c r="AG17" s="11">
        <f>'3. データシート'!AG17/'3. データシート'!AG$7</f>
        <v>0.47671976828385226</v>
      </c>
      <c r="AH17" s="252">
        <f>'3. データシート'!AH17/'3. データシート'!AH$7</f>
        <v>3.6369593709043253E-2</v>
      </c>
      <c r="AI17" s="253">
        <f>'3. データシート'!AI17/'3. データシート'!AI$7</f>
        <v>3.4538123951903518E-2</v>
      </c>
      <c r="AJ17" s="254">
        <f>'3. データシート'!AJ17/'3. データシート'!AJ$7</f>
        <v>3.5720638986729288E-2</v>
      </c>
      <c r="AK17" s="11">
        <f>'3. データシート'!AK17/'3. データシート'!AK$7</f>
        <v>3.5217124055392846E-2</v>
      </c>
      <c r="AL17" s="252">
        <f>'3. データシート'!AL17/'3. データシート'!AL$7</f>
        <v>3.5975347570589081E-2</v>
      </c>
      <c r="AM17" s="253">
        <f>'3. データシート'!AM17/'3. データシート'!AM$7</f>
        <v>3.4476534296028878E-2</v>
      </c>
      <c r="AN17" s="254">
        <f>'3. データシート'!AN17/'3. データシート'!AN$7</f>
        <v>3.444448422786351E-2</v>
      </c>
      <c r="AO17" s="11">
        <f>'3. データシート'!AO17/'3. データシート'!AO$7</f>
        <v>3.4906570438386506E-2</v>
      </c>
      <c r="AP17" s="252">
        <f>'3. データシート'!AP17/'3. データシート'!AP$7</f>
        <v>3.4480271225564449E-2</v>
      </c>
      <c r="AQ17" s="253">
        <f>'3. データシート'!AQ17/'3. データシート'!AQ$7</f>
        <v>3.414791457646553E-2</v>
      </c>
      <c r="AR17" s="254">
        <f>'3. データシート'!AR17/'3. データシート'!AR$7</f>
        <v>3.3686993176865646E-2</v>
      </c>
      <c r="AS17" s="11">
        <f>'3. データシート'!AS17/'3. データシート'!AS$7</f>
        <v>3.4554373903390986E-2</v>
      </c>
      <c r="AT17" s="252">
        <f>'3. データシート'!AT17/'3. データシート'!AT$7</f>
        <v>3.4877873563218392E-2</v>
      </c>
      <c r="AU17" s="253">
        <f>'3. データシート'!AU17/'3. データシート'!AU$7</f>
        <v>3.5088350667578365E-2</v>
      </c>
      <c r="AV17" s="254">
        <f>'3. データシート'!AV17/'3. データシート'!AV$7</f>
        <v>3.4339568137502711E-2</v>
      </c>
      <c r="AW17" s="11">
        <f>'3. データシート'!AW17/'3. データシート'!AW$7</f>
        <v>3.4708463062553069E-2</v>
      </c>
      <c r="AX17" s="252">
        <f>'3. データシート'!AX17/'3. データシート'!AX$7</f>
        <v>3.5362465269007326E-2</v>
      </c>
      <c r="AY17" s="253">
        <f>'3. データシート'!AY17/'3. データシート'!AY$7</f>
        <v>3.448773969881911E-2</v>
      </c>
      <c r="AZ17" s="254">
        <f>'3. データシート'!AZ17/'3. データシート'!AZ$7</f>
        <v>3.4273473759371655E-2</v>
      </c>
      <c r="BA17" s="11">
        <f>'3. データシート'!BA17/'3. データシート'!BA$7</f>
        <v>3.5127135266217323E-2</v>
      </c>
      <c r="BB17" s="252">
        <f>'3. データシート'!BB17/'3. データシート'!BB$7</f>
        <v>3.5406871609403257E-2</v>
      </c>
      <c r="BC17" s="253">
        <f>'3. データシート'!BC17/'3. データシート'!BC$7</f>
        <v>3.5176061440370963E-2</v>
      </c>
      <c r="BD17" s="254">
        <f>'3. データシート'!BD17/'3. データシート'!BD$7</f>
        <v>3.4745273488237839E-2</v>
      </c>
      <c r="BE17" s="11">
        <f>'3. データシート'!BE17/'3. データシート'!BE$7</f>
        <v>3.59488919367646E-2</v>
      </c>
      <c r="BF17" s="252">
        <f>'3. データシート'!BF17/'3. データシート'!BF$7</f>
        <v>3.3765099694367633E-2</v>
      </c>
      <c r="BG17" s="253">
        <f>'3. データシート'!BG17/'3. データシート'!BG$7</f>
        <v>3.4975459007453191E-2</v>
      </c>
      <c r="BH17" s="254">
        <f>'3. データシート'!BH17/'3. データシート'!BH$7</f>
        <v>3.3913576242476665E-2</v>
      </c>
      <c r="BI17" s="11">
        <f>'3. データシート'!BI17/'3. データシート'!BI$7</f>
        <v>3.5474799913476095E-2</v>
      </c>
    </row>
    <row r="18" spans="1:61" x14ac:dyDescent="0.15">
      <c r="A18" s="6">
        <v>22</v>
      </c>
      <c r="B18" s="18">
        <f>'3. データシート'!B18/'3. データシート'!B$7</f>
        <v>3.2387059586425536E-2</v>
      </c>
      <c r="C18" s="22">
        <f>'3. データシート'!C18/'3. データシート'!C$7</f>
        <v>3.2416787264833574E-2</v>
      </c>
      <c r="D18" s="20">
        <f>'3. データシート'!D18/'3. データシート'!D$7</f>
        <v>3.2070827669813749E-2</v>
      </c>
      <c r="E18" s="11">
        <f>'3. データシート'!E18/'3. データシート'!E$7</f>
        <v>3.2269866822771845E-2</v>
      </c>
      <c r="F18" s="27">
        <f>'3. データシート'!F18/'3. データシート'!F$7</f>
        <v>9.1627856601321347E-2</v>
      </c>
      <c r="G18" s="22">
        <f>'3. データシート'!G18/'3. データシート'!G$7</f>
        <v>8.7051415077462516E-2</v>
      </c>
      <c r="H18" s="22">
        <f>'3. データシート'!H18/'3. データシート'!H$7</f>
        <v>7.920425972489277E-2</v>
      </c>
      <c r="I18" s="22">
        <f>'3. データシート'!I18/'3. データシート'!I$7</f>
        <v>7.72758708550213E-2</v>
      </c>
      <c r="J18" s="22">
        <f>'3. データシート'!J18/'3. データシート'!J$7</f>
        <v>0.41865866295065568</v>
      </c>
      <c r="K18" s="22">
        <f>'3. データシート'!K18/'3. データシート'!K$7</f>
        <v>0.39389786497403345</v>
      </c>
      <c r="L18" s="22">
        <f>'3. データシート'!L18/'3. データシート'!L$7</f>
        <v>0.37043822365528362</v>
      </c>
      <c r="M18" s="22">
        <f>'3. データシート'!M18/'3. データシート'!M$7</f>
        <v>0.35945816967071692</v>
      </c>
      <c r="N18" s="22">
        <f>'3. データシート'!N18/'3. データシート'!N$7</f>
        <v>0.9834827237241579</v>
      </c>
      <c r="O18" s="22">
        <f>'3. データシート'!O18/'3. データシート'!O$7</f>
        <v>0.97971256441895915</v>
      </c>
      <c r="P18" s="22">
        <f>'3. データシート'!P18/'3. データシート'!P$7</f>
        <v>0.97628400455229636</v>
      </c>
      <c r="Q18" s="22">
        <f>'3. データシート'!Q18/'3. データシート'!Q$7</f>
        <v>0.97249544626593809</v>
      </c>
      <c r="R18" s="22">
        <f>'3. データシート'!R18/'3. データシート'!R$7</f>
        <v>0.98730809333764791</v>
      </c>
      <c r="S18" s="22">
        <f>'3. データシート'!S18/'3. データシート'!S$7</f>
        <v>0.9878070776667508</v>
      </c>
      <c r="T18" s="22">
        <f>'3. データシート'!T18/'3. データシート'!T$7</f>
        <v>0.98174996357278155</v>
      </c>
      <c r="U18" s="28">
        <f>'3. データシート'!U18/'3. データシート'!U$7</f>
        <v>0.98440322996939644</v>
      </c>
      <c r="V18" s="252">
        <f>'3. データシート'!V18/'3. データシート'!V$7</f>
        <v>0.89650203537591411</v>
      </c>
      <c r="W18" s="253">
        <f>'3. データシート'!W18/'3. データシート'!W$7</f>
        <v>0.87562677131022459</v>
      </c>
      <c r="X18" s="254">
        <f>'3. データシート'!X18/'3. データシート'!X$7</f>
        <v>0.47501448435689453</v>
      </c>
      <c r="Y18" s="11">
        <f>'3. データシート'!Y18/'3. データシート'!Y$7</f>
        <v>0.42215535904304113</v>
      </c>
      <c r="Z18" s="252">
        <f>'3. データシート'!Z18/'3. データシート'!Z$7</f>
        <v>0.71945096622719884</v>
      </c>
      <c r="AA18" s="253">
        <f>'3. データシート'!AA18/'3. データシート'!AA$7</f>
        <v>0.69259879193654028</v>
      </c>
      <c r="AB18" s="254">
        <f>'3. データシート'!AB18/'3. データシート'!AB$7</f>
        <v>0.4134080231297434</v>
      </c>
      <c r="AC18" s="11">
        <f>'3. データシート'!AC18/'3. データシート'!AC$7</f>
        <v>0.38528827037773361</v>
      </c>
      <c r="AD18" s="252">
        <f>'3. データシート'!AD18/'3. データシート'!AD$7</f>
        <v>0.83469351069566777</v>
      </c>
      <c r="AE18" s="253">
        <f>'3. データシート'!AE18/'3. データシート'!AE$7</f>
        <v>0.80527192410746617</v>
      </c>
      <c r="AF18" s="254">
        <f>'3. データシート'!AF18/'3. データシート'!AF$7</f>
        <v>0.39319654427645789</v>
      </c>
      <c r="AG18" s="11">
        <f>'3. データシート'!AG18/'3. データシート'!AG$7</f>
        <v>0.36719768283852283</v>
      </c>
      <c r="AH18" s="252">
        <f>'3. データシート'!AH18/'3. データシート'!AH$7</f>
        <v>3.2619775739041797E-2</v>
      </c>
      <c r="AI18" s="253">
        <f>'3. データシート'!AI18/'3. データシート'!AI$7</f>
        <v>3.1576693902308488E-2</v>
      </c>
      <c r="AJ18" s="254">
        <f>'3. データシート'!AJ18/'3. データシート'!AJ$7</f>
        <v>3.2127228092645961E-2</v>
      </c>
      <c r="AK18" s="11">
        <f>'3. データシート'!AK18/'3. データシート'!AK$7</f>
        <v>3.2505333188704487E-2</v>
      </c>
      <c r="AL18" s="252">
        <f>'3. データシート'!AL18/'3. データシート'!AL$7</f>
        <v>3.2141321484878888E-2</v>
      </c>
      <c r="AM18" s="253">
        <f>'3. データシート'!AM18/'3. データシート'!AM$7</f>
        <v>3.1480144404332132E-2</v>
      </c>
      <c r="AN18" s="254">
        <f>'3. データシート'!AN18/'3. データシート'!AN$7</f>
        <v>3.1007196820509147E-2</v>
      </c>
      <c r="AO18" s="11">
        <f>'3. データシート'!AO18/'3. データシート'!AO$7</f>
        <v>3.1440923219836367E-2</v>
      </c>
      <c r="AP18" s="252">
        <f>'3. データシート'!AP18/'3. データシート'!AP$7</f>
        <v>3.1053884440597274E-2</v>
      </c>
      <c r="AQ18" s="253">
        <f>'3. データシート'!AQ18/'3. データシート'!AQ$7</f>
        <v>3.0708040705174144E-2</v>
      </c>
      <c r="AR18" s="254">
        <f>'3. データシート'!AR18/'3. データシート'!AR$7</f>
        <v>3.0686242989318758E-2</v>
      </c>
      <c r="AS18" s="11">
        <f>'3. データシート'!AS18/'3. データシート'!AS$7</f>
        <v>3.1474916747233857E-2</v>
      </c>
      <c r="AT18" s="252">
        <f>'3. データシート'!AT18/'3. データシート'!AT$7</f>
        <v>3.1609195402298854E-2</v>
      </c>
      <c r="AU18" s="253">
        <f>'3. データシート'!AU18/'3. データシート'!AU$7</f>
        <v>3.1669485730737398E-2</v>
      </c>
      <c r="AV18" s="254">
        <f>'3. データシート'!AV18/'3. データシート'!AV$7</f>
        <v>3.1161984545388894E-2</v>
      </c>
      <c r="AW18" s="11">
        <f>'3. データシート'!AW18/'3. データシート'!AW$7</f>
        <v>3.1453439003679591E-2</v>
      </c>
      <c r="AX18" s="252">
        <f>'3. データシート'!AX18/'3. データシート'!AX$7</f>
        <v>3.2150976076209724E-2</v>
      </c>
      <c r="AY18" s="253">
        <f>'3. データシート'!AY18/'3. データシート'!AY$7</f>
        <v>3.1887616915243222E-2</v>
      </c>
      <c r="AZ18" s="254">
        <f>'3. データシート'!AZ18/'3. データシート'!AZ$7</f>
        <v>3.1274544805426636E-2</v>
      </c>
      <c r="BA18" s="11">
        <f>'3. データシート'!BA18/'3. データシート'!BA$7</f>
        <v>3.1739238971506011E-2</v>
      </c>
      <c r="BB18" s="252">
        <f>'3. データシート'!BB18/'3. データシート'!BB$7</f>
        <v>3.2658227848101268E-2</v>
      </c>
      <c r="BC18" s="253">
        <f>'3. データシート'!BC18/'3. データシート'!BC$7</f>
        <v>3.2096797565570205E-2</v>
      </c>
      <c r="BD18" s="254">
        <f>'3. データシート'!BD18/'3. データシート'!BD$7</f>
        <v>3.1822773849040267E-2</v>
      </c>
      <c r="BE18" s="11">
        <f>'3. データシート'!BE18/'3. データシート'!BE$7</f>
        <v>3.2483938497076446E-2</v>
      </c>
      <c r="BF18" s="252">
        <f>'3. データシート'!BF18/'3. データシート'!BF$7</f>
        <v>3.1400087323533693E-2</v>
      </c>
      <c r="BG18" s="253">
        <f>'3. データシート'!BG18/'3. データシート'!BG$7</f>
        <v>3.1739683693873838E-2</v>
      </c>
      <c r="BH18" s="254">
        <f>'3. データシート'!BH18/'3. データシート'!BH$7</f>
        <v>3.1498900782066533E-2</v>
      </c>
      <c r="BI18" s="11">
        <f>'3. データシート'!BI18/'3. データシート'!BI$7</f>
        <v>3.1941740572499822E-2</v>
      </c>
    </row>
    <row r="19" spans="1:61" x14ac:dyDescent="0.15">
      <c r="A19" s="6">
        <v>24</v>
      </c>
      <c r="B19" s="18">
        <f>'3. データシート'!B19/'3. データシート'!B$7</f>
        <v>3.1342315728798906E-2</v>
      </c>
      <c r="C19" s="22">
        <f>'3. データシート'!C19/'3. データシート'!C$7</f>
        <v>3.1512301013024602E-2</v>
      </c>
      <c r="D19" s="20">
        <f>'3. データシート'!D19/'3. データシート'!D$7</f>
        <v>3.1115682744939567E-2</v>
      </c>
      <c r="E19" s="11">
        <f>'3. データシート'!E19/'3. データシート'!E$7</f>
        <v>3.1464949509732179E-2</v>
      </c>
      <c r="F19" s="27">
        <f>'3. データシート'!F19/'3. データシート'!F$7</f>
        <v>5.3720350915195496E-2</v>
      </c>
      <c r="G19" s="22">
        <f>'3. データシート'!G19/'3. データシート'!G$7</f>
        <v>5.1415077462521018E-2</v>
      </c>
      <c r="H19" s="22">
        <f>'3. データシート'!H19/'3. データシート'!H$7</f>
        <v>4.8920278065374946E-2</v>
      </c>
      <c r="I19" s="22">
        <f>'3. データシート'!I19/'3. データシート'!I$7</f>
        <v>4.8010774214683506E-2</v>
      </c>
      <c r="J19" s="22">
        <f>'3. データシート'!J19/'3. データシート'!J$7</f>
        <v>0.25165255297102224</v>
      </c>
      <c r="K19" s="22">
        <f>'3. データシート'!K19/'3. データシート'!K$7</f>
        <v>0.23236439699942296</v>
      </c>
      <c r="L19" s="22">
        <f>'3. データシート'!L19/'3. データシート'!L$7</f>
        <v>0.22072402169133812</v>
      </c>
      <c r="M19" s="22">
        <f>'3. データシート'!M19/'3. データシート'!M$7</f>
        <v>0.21008773539884731</v>
      </c>
      <c r="N19" s="22">
        <f>'3. データシート'!N19/'3. データシート'!N$7</f>
        <v>0.97665172762758423</v>
      </c>
      <c r="O19" s="22">
        <f>'3. データシート'!O19/'3. データシート'!O$7</f>
        <v>0.97013137838426367</v>
      </c>
      <c r="P19" s="22">
        <f>'3. データシート'!P19/'3. データシート'!P$7</f>
        <v>0.96706927567091305</v>
      </c>
      <c r="Q19" s="22">
        <f>'3. データシート'!Q19/'3. データシート'!Q$7</f>
        <v>0.9632786885245902</v>
      </c>
      <c r="R19" s="22">
        <f>'3. データシート'!R19/'3. データシート'!R$7</f>
        <v>0.98579800812569662</v>
      </c>
      <c r="S19" s="22">
        <f>'3. データシート'!S19/'3. データシート'!S$7</f>
        <v>0.98686916056419316</v>
      </c>
      <c r="T19" s="22">
        <f>'3. データシート'!T19/'3. データシート'!T$7</f>
        <v>0.97821652338627418</v>
      </c>
      <c r="U19" s="28">
        <f>'3. データシート'!U19/'3. データシート'!U$7</f>
        <v>0.98160097341543451</v>
      </c>
      <c r="V19" s="252">
        <f>'3. データシート'!V19/'3. データシート'!V$7</f>
        <v>0.85550632227385714</v>
      </c>
      <c r="W19" s="253">
        <f>'3. データシート'!W19/'3. データシート'!W$7</f>
        <v>0.82635709614126884</v>
      </c>
      <c r="X19" s="254">
        <f>'3. データシート'!X19/'3. データシート'!X$7</f>
        <v>0.35732908458864426</v>
      </c>
      <c r="Y19" s="11">
        <f>'3. データシート'!Y19/'3. データシート'!Y$7</f>
        <v>0.30547095732579899</v>
      </c>
      <c r="Z19" s="252">
        <f>'3. データシート'!Z19/'3. データシート'!Z$7</f>
        <v>0.67209680332309918</v>
      </c>
      <c r="AA19" s="253">
        <f>'3. データシート'!AA19/'3. データシート'!AA$7</f>
        <v>0.64249326832108289</v>
      </c>
      <c r="AB19" s="254">
        <f>'3. データシート'!AB19/'3. データシート'!AB$7</f>
        <v>0.34557282255149979</v>
      </c>
      <c r="AC19" s="11">
        <f>'3. データシート'!AC19/'3. データシート'!AC$7</f>
        <v>0.31982649557202242</v>
      </c>
      <c r="AD19" s="252">
        <f>'3. データシート'!AD19/'3. データシート'!AD$7</f>
        <v>0.76253819881358975</v>
      </c>
      <c r="AE19" s="253">
        <f>'3. データシート'!AE19/'3. データシート'!AE$7</f>
        <v>0.72764139329422839</v>
      </c>
      <c r="AF19" s="254">
        <f>'3. データシート'!AF19/'3. データシート'!AF$7</f>
        <v>0.29208063354931607</v>
      </c>
      <c r="AG19" s="11">
        <f>'3. データシート'!AG19/'3. データシート'!AG$7</f>
        <v>0.26987690079652427</v>
      </c>
      <c r="AH19" s="252">
        <f>'3. データシート'!AH19/'3. データシート'!AH$7</f>
        <v>3.1272753749817972E-2</v>
      </c>
      <c r="AI19" s="253">
        <f>'3. データシート'!AI19/'3. データシート'!AI$7</f>
        <v>3.0577657259071609E-2</v>
      </c>
      <c r="AJ19" s="254">
        <f>'3. データシート'!AJ19/'3. データシート'!AJ$7</f>
        <v>3.0561781762550255E-2</v>
      </c>
      <c r="AK19" s="11">
        <f>'3. データシート'!AK19/'3. データシート'!AK$7</f>
        <v>3.1022887514914849E-2</v>
      </c>
      <c r="AL19" s="252">
        <f>'3. データシート'!AL19/'3. データシート'!AL$7</f>
        <v>3.0815536763652E-2</v>
      </c>
      <c r="AM19" s="253">
        <f>'3. データシート'!AM19/'3. データシート'!AM$7</f>
        <v>3.0433212996389892E-2</v>
      </c>
      <c r="AN19" s="254">
        <f>'3. データシート'!AN19/'3. データシート'!AN$7</f>
        <v>2.9825629274231085E-2</v>
      </c>
      <c r="AO19" s="11">
        <f>'3. データシート'!AO19/'3. データシート'!AO$7</f>
        <v>3.0190431955411056E-2</v>
      </c>
      <c r="AP19" s="252">
        <f>'3. データシート'!AP19/'3. データシート'!AP$7</f>
        <v>2.986366587318762E-2</v>
      </c>
      <c r="AQ19" s="253">
        <f>'3. データシート'!AQ19/'3. データシート'!AQ$7</f>
        <v>2.9848072237351298E-2</v>
      </c>
      <c r="AR19" s="254">
        <f>'3. データシート'!AR19/'3. データシート'!AR$7</f>
        <v>2.9721716143321544E-2</v>
      </c>
      <c r="AS19" s="11">
        <f>'3. データシート'!AS19/'3. データシート'!AS$7</f>
        <v>3.0472302789415262E-2</v>
      </c>
      <c r="AT19" s="252">
        <f>'3. データシート'!AT19/'3. データシート'!AT$7</f>
        <v>3.0459770114942528E-2</v>
      </c>
      <c r="AU19" s="253">
        <f>'3. データシート'!AU19/'3. データシート'!AU$7</f>
        <v>3.0589844171734985E-2</v>
      </c>
      <c r="AV19" s="254">
        <f>'3. データシート'!AV19/'3. データシート'!AV$7</f>
        <v>3.0114826316169567E-2</v>
      </c>
      <c r="AW19" s="11">
        <f>'3. データシート'!AW19/'3. データシート'!AW$7</f>
        <v>3.0179733937163885E-2</v>
      </c>
      <c r="AX19" s="252">
        <f>'3. データシート'!AX19/'3. データシート'!AX$7</f>
        <v>3.1140619925666656E-2</v>
      </c>
      <c r="AY19" s="253">
        <f>'3. データシート'!AY19/'3. データシート'!AY$7</f>
        <v>3.1165360586472138E-2</v>
      </c>
      <c r="AZ19" s="254">
        <f>'3. データシート'!AZ19/'3. データシート'!AZ$7</f>
        <v>3.0346304891110319E-2</v>
      </c>
      <c r="BA19" s="11">
        <f>'3. データシート'!BA19/'3. データシート'!BA$7</f>
        <v>3.0598052851182198E-2</v>
      </c>
      <c r="BB19" s="252">
        <f>'3. データシート'!BB19/'3. データシート'!BB$7</f>
        <v>3.1826401446654613E-2</v>
      </c>
      <c r="BC19" s="253">
        <f>'3. データシート'!BC19/'3. データシート'!BC$7</f>
        <v>3.1082451818577019E-2</v>
      </c>
      <c r="BD19" s="254">
        <f>'3. データシート'!BD19/'3. データシート'!BD$7</f>
        <v>3.0992928272477991E-2</v>
      </c>
      <c r="BE19" s="11">
        <f>'3. データシート'!BE19/'3. データシート'!BE$7</f>
        <v>3.1220674222190138E-2</v>
      </c>
      <c r="BF19" s="252">
        <f>'3. データシート'!BF19/'3. データシート'!BF$7</f>
        <v>3.0672391209430942E-2</v>
      </c>
      <c r="BG19" s="253">
        <f>'3. データシート'!BG19/'3. データシート'!BG$7</f>
        <v>3.0794401017996728E-2</v>
      </c>
      <c r="BH19" s="254">
        <f>'3. データシート'!BH19/'3. データシート'!BH$7</f>
        <v>3.0633942408188272E-2</v>
      </c>
      <c r="BI19" s="11">
        <f>'3. データシート'!BI19/'3. データシート'!BI$7</f>
        <v>3.0607830413151633E-2</v>
      </c>
    </row>
    <row r="20" spans="1:61" x14ac:dyDescent="0.15">
      <c r="A20" s="6">
        <v>26</v>
      </c>
      <c r="B20" s="18">
        <f>'3. データシート'!B20/'3. データシート'!B$7</f>
        <v>3.1018084876432019E-2</v>
      </c>
      <c r="C20" s="22">
        <f>'3. データシート'!C20/'3. データシート'!C$7</f>
        <v>3.1222865412445729E-2</v>
      </c>
      <c r="D20" s="20">
        <f>'3. データシート'!D20/'3. データシート'!D$7</f>
        <v>3.0932001028617612E-2</v>
      </c>
      <c r="E20" s="11">
        <f>'3. データシート'!E20/'3. データシート'!E$7</f>
        <v>3.139177520854676E-2</v>
      </c>
      <c r="F20" s="27">
        <f>'3. データシート'!F20/'3. データシート'!F$7</f>
        <v>3.8088017617964549E-2</v>
      </c>
      <c r="G20" s="22">
        <f>'3. データシート'!G20/'3. データシート'!G$7</f>
        <v>3.7031736376972345E-2</v>
      </c>
      <c r="H20" s="22">
        <f>'3. データシート'!H20/'3. データシート'!H$7</f>
        <v>3.7087708918798992E-2</v>
      </c>
      <c r="I20" s="22">
        <f>'3. データシート'!I20/'3. データシート'!I$7</f>
        <v>3.614457831325301E-2</v>
      </c>
      <c r="J20" s="22">
        <f>'3. データシート'!J20/'3. データシート'!J$7</f>
        <v>0.13845714081537858</v>
      </c>
      <c r="K20" s="22">
        <f>'3. データシート'!K20/'3. データシート'!K$7</f>
        <v>0.12597374495095209</v>
      </c>
      <c r="L20" s="22">
        <f>'3. データシート'!L20/'3. データシート'!L$7</f>
        <v>0.12175729151399678</v>
      </c>
      <c r="M20" s="22">
        <f>'3. データシート'!M20/'3. データシート'!M$7</f>
        <v>0.11497375279908961</v>
      </c>
      <c r="N20" s="22">
        <f>'3. データシート'!N20/'3. データシート'!N$7</f>
        <v>0.95341188376463781</v>
      </c>
      <c r="O20" s="22">
        <f>'3. データシート'!O20/'3. データシート'!O$7</f>
        <v>0.94429120998766058</v>
      </c>
      <c r="P20" s="22">
        <f>'3. データシート'!P20/'3. データシート'!P$7</f>
        <v>0.94933734718602003</v>
      </c>
      <c r="Q20" s="22">
        <f>'3. データシート'!Q20/'3. データシート'!Q$7</f>
        <v>0.92174863387978145</v>
      </c>
      <c r="R20" s="22">
        <f>'3. データシート'!R20/'3. データシート'!R$7</f>
        <v>0.98741595656707293</v>
      </c>
      <c r="S20" s="22">
        <f>'3. データシート'!S20/'3. データシート'!S$7</f>
        <v>0.98492117888965047</v>
      </c>
      <c r="T20" s="22">
        <f>'3. データシート'!T20/'3. データシート'!T$7</f>
        <v>0.97963718490456064</v>
      </c>
      <c r="U20" s="28">
        <f>'3. データシート'!U20/'3. データシート'!U$7</f>
        <v>0.98407138379853254</v>
      </c>
      <c r="V20" s="252">
        <f>'3. データシート'!V20/'3. データシート'!V$7</f>
        <v>0.79948845419503589</v>
      </c>
      <c r="W20" s="253">
        <f>'3. データシート'!W20/'3. データシート'!W$7</f>
        <v>0.75837511808734825</v>
      </c>
      <c r="X20" s="254">
        <f>'3. データシート'!X20/'3. データシート'!X$7</f>
        <v>0.25036210892236382</v>
      </c>
      <c r="Y20" s="11">
        <f>'3. データシート'!Y20/'3. データシート'!Y$7</f>
        <v>0.20537188566396361</v>
      </c>
      <c r="Z20" s="252">
        <f>'3. データシート'!Z20/'3. データシート'!Z$7</f>
        <v>0.62253928119920532</v>
      </c>
      <c r="AA20" s="253">
        <f>'3. データシート'!AA20/'3. データシート'!AA$7</f>
        <v>0.58962229823156975</v>
      </c>
      <c r="AB20" s="254">
        <f>'3. データシート'!AB20/'3. データシート'!AB$7</f>
        <v>0.28323093603180338</v>
      </c>
      <c r="AC20" s="11">
        <f>'3. データシート'!AC20/'3. データシート'!AC$7</f>
        <v>0.26144948490872943</v>
      </c>
      <c r="AD20" s="252">
        <f>'3. データシート'!AD20/'3. データシート'!AD$7</f>
        <v>0.67984900233686862</v>
      </c>
      <c r="AE20" s="253">
        <f>'3. データシート'!AE20/'3. データシート'!AE$7</f>
        <v>0.64215366789774786</v>
      </c>
      <c r="AF20" s="254">
        <f>'3. データシート'!AF20/'3. データシート'!AF$7</f>
        <v>0.20871130309575234</v>
      </c>
      <c r="AG20" s="11">
        <f>'3. データシート'!AG20/'3. データシート'!AG$7</f>
        <v>0.19207096307023896</v>
      </c>
      <c r="AH20" s="252">
        <f>'3. データシート'!AH20/'3. データシート'!AH$7</f>
        <v>3.072666375418669E-2</v>
      </c>
      <c r="AI20" s="253">
        <f>'3. データシート'!AI20/'3. データシート'!AI$7</f>
        <v>3.0149498697684376E-2</v>
      </c>
      <c r="AJ20" s="254">
        <f>'3. データシート'!AJ20/'3. データシート'!AJ$7</f>
        <v>3.0063685202974349E-2</v>
      </c>
      <c r="AK20" s="11">
        <f>'3. データシート'!AK20/'3. データシート'!AK$7</f>
        <v>3.0733629822468092E-2</v>
      </c>
      <c r="AL20" s="252">
        <f>'3. データシート'!AL20/'3. データシート'!AL$7</f>
        <v>3.0170560412784864E-2</v>
      </c>
      <c r="AM20" s="253">
        <f>'3. データシート'!AM20/'3. データシート'!AM$7</f>
        <v>2.9963898916967508E-2</v>
      </c>
      <c r="AN20" s="254">
        <f>'3. データシート'!AN20/'3. データシート'!AN$7</f>
        <v>2.9467578502631674E-2</v>
      </c>
      <c r="AO20" s="11">
        <f>'3. データシート'!AO20/'3. データシート'!AO$7</f>
        <v>2.9583050484118762E-2</v>
      </c>
      <c r="AP20" s="252">
        <f>'3. データシート'!AP20/'3. データシート'!AP$7</f>
        <v>2.9358724662771406E-2</v>
      </c>
      <c r="AQ20" s="253">
        <f>'3. データシート'!AQ20/'3. データシート'!AQ$7</f>
        <v>2.9382255983947256E-2</v>
      </c>
      <c r="AR20" s="254">
        <f>'3. データシート'!AR20/'3. データシート'!AR$7</f>
        <v>2.9293037545100559E-2</v>
      </c>
      <c r="AS20" s="11">
        <f>'3. データシート'!AS20/'3. データシート'!AS$7</f>
        <v>3.0006803451856627E-2</v>
      </c>
      <c r="AT20" s="252">
        <f>'3. データシート'!AT20/'3. データシート'!AT$7</f>
        <v>3.0100574712643678E-2</v>
      </c>
      <c r="AU20" s="253">
        <f>'3. データシート'!AU20/'3. データシート'!AU$7</f>
        <v>2.9978047288300284E-2</v>
      </c>
      <c r="AV20" s="254">
        <f>'3. データシート'!AV20/'3. データシート'!AV$7</f>
        <v>3.000649960280205E-2</v>
      </c>
      <c r="AW20" s="11">
        <f>'3. データシート'!AW20/'3. データシート'!AW$7</f>
        <v>2.9755165581658648E-2</v>
      </c>
      <c r="AX20" s="252">
        <f>'3. データシート'!AX20/'3. データシート'!AX$7</f>
        <v>3.092411503626457E-2</v>
      </c>
      <c r="AY20" s="253">
        <f>'3. データシート'!AY20/'3. データシート'!AY$7</f>
        <v>3.0768119605648046E-2</v>
      </c>
      <c r="AZ20" s="254">
        <f>'3. データシート'!AZ20/'3. データシート'!AZ$7</f>
        <v>2.9882184933952161E-2</v>
      </c>
      <c r="BA20" s="11">
        <f>'3. データシート'!BA20/'3. データシート'!BA$7</f>
        <v>3.0170108056060768E-2</v>
      </c>
      <c r="BB20" s="252">
        <f>'3. データシート'!BB20/'3. データシート'!BB$7</f>
        <v>3.1392405063291141E-2</v>
      </c>
      <c r="BC20" s="253">
        <f>'3. データシート'!BC20/'3. データシート'!BC$7</f>
        <v>3.0720185480365165E-2</v>
      </c>
      <c r="BD20" s="254">
        <f>'3. データシート'!BD20/'3. データシート'!BD$7</f>
        <v>3.0379564150671091E-2</v>
      </c>
      <c r="BE20" s="11">
        <f>'3. データシート'!BE20/'3. データシート'!BE$7</f>
        <v>3.0787555042229121E-2</v>
      </c>
      <c r="BF20" s="252">
        <f>'3. データシート'!BF20/'3. データシート'!BF$7</f>
        <v>3.0344927958084703E-2</v>
      </c>
      <c r="BG20" s="253">
        <f>'3. データシート'!BG20/'3. データシート'!BG$7</f>
        <v>3.0394473732048718E-2</v>
      </c>
      <c r="BH20" s="254">
        <f>'3. データシート'!BH20/'3. データシート'!BH$7</f>
        <v>3.0417702814718707E-2</v>
      </c>
      <c r="BI20" s="11">
        <f>'3. データシート'!BI20/'3. データシート'!BI$7</f>
        <v>3.0427572283509986E-2</v>
      </c>
    </row>
    <row r="21" spans="1:61" x14ac:dyDescent="0.15">
      <c r="A21" s="6">
        <v>28</v>
      </c>
      <c r="B21" s="18">
        <f>'3. データシート'!B21/'3. データシート'!B$7</f>
        <v>3.0513725772750199E-2</v>
      </c>
      <c r="C21" s="22">
        <f>'3. データシート'!C21/'3. データシート'!C$7</f>
        <v>3.1186685962373371E-2</v>
      </c>
      <c r="D21" s="20">
        <f>'3. データシート'!D21/'3. データシート'!D$7</f>
        <v>3.0821791998824438E-2</v>
      </c>
      <c r="E21" s="11">
        <f>'3. データシート'!E21/'3. データシート'!E$7</f>
        <v>3.1099078003805063E-2</v>
      </c>
      <c r="F21" s="27">
        <f>'3. データシート'!F21/'3. データシート'!F$7</f>
        <v>3.2275533412758586E-2</v>
      </c>
      <c r="G21" s="22">
        <f>'3. データシート'!G21/'3. データシート'!G$7</f>
        <v>3.2165730437582737E-2</v>
      </c>
      <c r="H21" s="22">
        <f>'3. データシート'!H21/'3. データシート'!H$7</f>
        <v>3.2613518710249964E-2</v>
      </c>
      <c r="I21" s="22">
        <f>'3. データシート'!I21/'3. データシート'!I$7</f>
        <v>3.1958650311214649E-2</v>
      </c>
      <c r="J21" s="22">
        <f>'3. データシート'!J21/'3. データシート'!J$7</f>
        <v>7.4355950977239432E-2</v>
      </c>
      <c r="K21" s="22">
        <f>'3. データシート'!K21/'3. データシート'!K$7</f>
        <v>6.783756491633007E-2</v>
      </c>
      <c r="L21" s="22">
        <f>'3. データシート'!L21/'3. データシート'!L$7</f>
        <v>6.7382383115931407E-2</v>
      </c>
      <c r="M21" s="22">
        <f>'3. データシート'!M21/'3. データシート'!M$7</f>
        <v>6.4167982085826511E-2</v>
      </c>
      <c r="N21" s="22">
        <f>'3. データシート'!N21/'3. データシート'!N$7</f>
        <v>0.82347838658377914</v>
      </c>
      <c r="O21" s="22">
        <f>'3. データシート'!O21/'3. データシート'!O$7</f>
        <v>0.78122958554111921</v>
      </c>
      <c r="P21" s="22">
        <f>'3. データシート'!P21/'3. データシート'!P$7</f>
        <v>0.83402474393333093</v>
      </c>
      <c r="Q21" s="22">
        <f>'3. データシート'!Q21/'3. データシート'!Q$7</f>
        <v>0.7365755919854281</v>
      </c>
      <c r="R21" s="22">
        <f>'3. データシート'!R21/'3. データシート'!R$7</f>
        <v>0.98723618451803119</v>
      </c>
      <c r="S21" s="22">
        <f>'3. データシート'!S21/'3. データシート'!S$7</f>
        <v>0.98672486562533823</v>
      </c>
      <c r="T21" s="22">
        <f>'3. データシート'!T21/'3. データシート'!T$7</f>
        <v>0.98022002039924228</v>
      </c>
      <c r="U21" s="28">
        <f>'3. データシート'!U21/'3. データシート'!U$7</f>
        <v>0.98451384535968434</v>
      </c>
      <c r="V21" s="252">
        <f>'3. データシート'!V21/'3. データシート'!V$7</f>
        <v>0.7267913109261861</v>
      </c>
      <c r="W21" s="253">
        <f>'3. データシート'!W21/'3. データシート'!W$7</f>
        <v>0.67698568417992877</v>
      </c>
      <c r="X21" s="254">
        <f>'3. データシート'!X21/'3. データシート'!X$7</f>
        <v>0.16356460023174971</v>
      </c>
      <c r="Y21" s="11">
        <f>'3. データシート'!Y21/'3. データシート'!Y$7</f>
        <v>0.1293068652992331</v>
      </c>
      <c r="Z21" s="252">
        <f>'3. データシート'!Z21/'3. データシート'!Z$7</f>
        <v>0.57189813978688819</v>
      </c>
      <c r="AA21" s="253">
        <f>'3. データシート'!AA21/'3. データシート'!AA$7</f>
        <v>0.5376974019358125</v>
      </c>
      <c r="AB21" s="254">
        <f>'3. データシート'!AB21/'3. データシート'!AB$7</f>
        <v>0.23104445247560534</v>
      </c>
      <c r="AC21" s="11">
        <f>'3. データシート'!AC21/'3. データシート'!AC$7</f>
        <v>0.210446412434484</v>
      </c>
      <c r="AD21" s="252">
        <f>'3. データシート'!AD21/'3. データシート'!AD$7</f>
        <v>0.59320510515908687</v>
      </c>
      <c r="AE21" s="253">
        <f>'3. データシート'!AE21/'3. データシート'!AE$7</f>
        <v>0.55242957491491052</v>
      </c>
      <c r="AF21" s="254">
        <f>'3. データシート'!AF21/'3. データシート'!AF$7</f>
        <v>0.14496040316774658</v>
      </c>
      <c r="AG21" s="11">
        <f>'3. データシート'!AG21/'3. データシート'!AG$7</f>
        <v>0.13186097031136856</v>
      </c>
      <c r="AH21" s="252">
        <f>'3. データシート'!AH21/'3. データシート'!AH$7</f>
        <v>3.0289791757681667E-2</v>
      </c>
      <c r="AI21" s="253">
        <f>'3. データシート'!AI21/'3. データシート'!AI$7</f>
        <v>2.9971099297106361E-2</v>
      </c>
      <c r="AJ21" s="254">
        <f>'3. データシート'!AJ21/'3. データシート'!AJ$7</f>
        <v>2.9672323620450421E-2</v>
      </c>
      <c r="AK21" s="11">
        <f>'3. データシート'!AK21/'3. データシート'!AK$7</f>
        <v>3.0372057706909643E-2</v>
      </c>
      <c r="AL21" s="252">
        <f>'3. データシート'!AL21/'3. データシート'!AL$7</f>
        <v>2.9919736276336536E-2</v>
      </c>
      <c r="AM21" s="253">
        <f>'3. データシート'!AM21/'3. データシート'!AM$7</f>
        <v>3.0108303249097471E-2</v>
      </c>
      <c r="AN21" s="254">
        <f>'3. データシート'!AN21/'3. データシート'!AN$7</f>
        <v>2.9324358193991908E-2</v>
      </c>
      <c r="AO21" s="11">
        <f>'3. データシート'!AO21/'3. データシート'!AO$7</f>
        <v>2.9618778805959485E-2</v>
      </c>
      <c r="AP21" s="252">
        <f>'3. データシート'!AP21/'3. データシート'!AP$7</f>
        <v>2.9286590204140518E-2</v>
      </c>
      <c r="AQ21" s="253">
        <f>'3. データシート'!AQ21/'3. データシート'!AQ$7</f>
        <v>2.9131431847498925E-2</v>
      </c>
      <c r="AR21" s="254">
        <f>'3. データシート'!AR21/'3. データシート'!AR$7</f>
        <v>2.9185867895545316E-2</v>
      </c>
      <c r="AS21" s="11">
        <f>'3. データシート'!AS21/'3. データシート'!AS$7</f>
        <v>2.9469688831596664E-2</v>
      </c>
      <c r="AT21" s="252">
        <f>'3. データシート'!AT21/'3. データシート'!AT$7</f>
        <v>2.9777298850574712E-2</v>
      </c>
      <c r="AU21" s="253">
        <f>'3. データシート'!AU21/'3. データシート'!AU$7</f>
        <v>2.9798107028466549E-2</v>
      </c>
      <c r="AV21" s="254">
        <f>'3. データシート'!AV21/'3. データシート'!AV$7</f>
        <v>2.96815194626995E-2</v>
      </c>
      <c r="AW21" s="11">
        <f>'3. データシート'!AW21/'3. データシート'!AW$7</f>
        <v>2.9507500707613925E-2</v>
      </c>
      <c r="AX21" s="252">
        <f>'3. データシート'!AX21/'3. データシート'!AX$7</f>
        <v>3.0382852812759355E-2</v>
      </c>
      <c r="AY21" s="253">
        <f>'3. データシート'!AY21/'3. データシート'!AY$7</f>
        <v>3.0515329890578168E-2</v>
      </c>
      <c r="AZ21" s="254">
        <f>'3. データシート'!AZ21/'3. データシート'!AZ$7</f>
        <v>2.9882184933952161E-2</v>
      </c>
      <c r="BA21" s="11">
        <f>'3. データシート'!BA21/'3. データシート'!BA$7</f>
        <v>2.9777825327199459E-2</v>
      </c>
      <c r="BB21" s="252">
        <f>'3. データシート'!BB21/'3. データシート'!BB$7</f>
        <v>3.1283905967450273E-2</v>
      </c>
      <c r="BC21" s="253">
        <f>'3. データシート'!BC21/'3. データシート'!BC$7</f>
        <v>3.0430372409795681E-2</v>
      </c>
      <c r="BD21" s="254">
        <f>'3. データシート'!BD21/'3. データシート'!BD$7</f>
        <v>3.0379564150671091E-2</v>
      </c>
      <c r="BE21" s="11">
        <f>'3. データシート'!BE21/'3. データシート'!BE$7</f>
        <v>3.0426622392261606E-2</v>
      </c>
      <c r="BF21" s="252">
        <f>'3. データシート'!BF21/'3. データシート'!BF$7</f>
        <v>3.0163003929559017E-2</v>
      </c>
      <c r="BG21" s="253">
        <f>'3. データシート'!BG21/'3. データシート'!BG$7</f>
        <v>2.9994546446100709E-2</v>
      </c>
      <c r="BH21" s="254">
        <f>'3. データシート'!BH21/'3. データシート'!BH$7</f>
        <v>3.0237503153494071E-2</v>
      </c>
      <c r="BI21" s="11">
        <f>'3. データシート'!BI21/'3. データシート'!BI$7</f>
        <v>3.0103107650155021E-2</v>
      </c>
    </row>
    <row r="22" spans="1:61" x14ac:dyDescent="0.15">
      <c r="A22" s="6">
        <v>30</v>
      </c>
      <c r="B22" s="18">
        <f>'3. データシート'!B22/'3. データシート'!B$7</f>
        <v>3.0585777073276171E-2</v>
      </c>
      <c r="C22" s="22">
        <f>'3. データシート'!C22/'3. データシート'!C$7</f>
        <v>3.1222865412445729E-2</v>
      </c>
      <c r="D22" s="20">
        <f>'3. データシート'!D22/'3. データシート'!D$7</f>
        <v>3.0638110282502479E-2</v>
      </c>
      <c r="E22" s="11">
        <f>'3. データシート'!E22/'3. データシート'!E$7</f>
        <v>3.0916142250841504E-2</v>
      </c>
      <c r="F22" s="27">
        <f>'3. データシート'!F22/'3. データシート'!F$7</f>
        <v>3.0542618867107116E-2</v>
      </c>
      <c r="G22" s="22">
        <f>'3. データシート'!G22/'3. データシート'!G$7</f>
        <v>3.0448316576621705E-2</v>
      </c>
      <c r="H22" s="22">
        <f>'3. データシート'!H22/'3. データシート'!H$7</f>
        <v>3.1467238574175417E-2</v>
      </c>
      <c r="I22" s="22">
        <f>'3. データシート'!I22/'3. データシート'!I$7</f>
        <v>3.0575474101845447E-2</v>
      </c>
      <c r="J22" s="22">
        <f>'3. データシート'!J22/'3. データシート'!J$7</f>
        <v>4.5378211312395042E-2</v>
      </c>
      <c r="K22" s="22">
        <f>'3. データシート'!K22/'3. データシート'!K$7</f>
        <v>4.2880842469705714E-2</v>
      </c>
      <c r="L22" s="22">
        <f>'3. データシート'!L22/'3. データシート'!L$7</f>
        <v>4.3492598563681664E-2</v>
      </c>
      <c r="M22" s="22">
        <f>'3. データシート'!M22/'3. データシート'!M$7</f>
        <v>4.2325905803751701E-2</v>
      </c>
      <c r="N22" s="22">
        <f>'3. データシート'!N22/'3. データシート'!N$7</f>
        <v>0.589092091947376</v>
      </c>
      <c r="O22" s="22">
        <f>'3. データシート'!O22/'3. データシート'!O$7</f>
        <v>0.53948610002177544</v>
      </c>
      <c r="P22" s="22">
        <f>'3. データシート'!P22/'3. データシート'!P$7</f>
        <v>0.61584492822790848</v>
      </c>
      <c r="Q22" s="22">
        <f>'3. データシート'!Q22/'3. データシート'!Q$7</f>
        <v>0.50510018214936248</v>
      </c>
      <c r="R22" s="22">
        <f>'3. データシート'!R22/'3. データシート'!R$7</f>
        <v>0.98608564340416349</v>
      </c>
      <c r="S22" s="22">
        <f>'3. データシート'!S22/'3. データシート'!S$7</f>
        <v>0.98589516972692182</v>
      </c>
      <c r="T22" s="22">
        <f>'3. データシート'!T22/'3. データシート'!T$7</f>
        <v>0.97985574821506627</v>
      </c>
      <c r="U22" s="28">
        <f>'3. データシート'!U22/'3. データシート'!U$7</f>
        <v>0.98333394786327932</v>
      </c>
      <c r="V22" s="252">
        <f>'3. データシート'!V22/'3. データシート'!V$7</f>
        <v>0.64292661839403442</v>
      </c>
      <c r="W22" s="253">
        <f>'3. データシート'!W22/'3. データシート'!W$7</f>
        <v>0.5851318944844125</v>
      </c>
      <c r="X22" s="254">
        <f>'3. データシート'!X22/'3. データシート'!X$7</f>
        <v>0.10142670915411356</v>
      </c>
      <c r="Y22" s="11">
        <f>'3. データシート'!Y22/'3. データシート'!Y$7</f>
        <v>7.8817010971269225E-2</v>
      </c>
      <c r="Z22" s="252">
        <f>'3. データシート'!Z22/'3. データシート'!Z$7</f>
        <v>0.51927036301246166</v>
      </c>
      <c r="AA22" s="253">
        <f>'3. データシート'!AA22/'3. データシート'!AA$7</f>
        <v>0.48842878975329307</v>
      </c>
      <c r="AB22" s="254">
        <f>'3. データシート'!AB22/'3. データシート'!AB$7</f>
        <v>0.18514636790748101</v>
      </c>
      <c r="AC22" s="11">
        <f>'3. データシート'!AC22/'3. データシート'!AC$7</f>
        <v>0.16793782757997469</v>
      </c>
      <c r="AD22" s="252">
        <f>'3. データシート'!AD22/'3. データシート'!AD$7</f>
        <v>0.50253460363113422</v>
      </c>
      <c r="AE22" s="253">
        <f>'3. データシート'!AE22/'3. データシート'!AE$7</f>
        <v>0.46375552176117024</v>
      </c>
      <c r="AF22" s="254">
        <f>'3. データシート'!AF22/'3. データシート'!AF$7</f>
        <v>9.9028077753779697E-2</v>
      </c>
      <c r="AG22" s="11">
        <f>'3. データシート'!AG22/'3. データシート'!AG$7</f>
        <v>9.0441708906589424E-2</v>
      </c>
      <c r="AH22" s="252">
        <f>'3. データシート'!AH22/'3. データシート'!AH$7</f>
        <v>3.0180573758555412E-2</v>
      </c>
      <c r="AI22" s="253">
        <f>'3. データシート'!AI22/'3. データシート'!AI$7</f>
        <v>2.9757020016412745E-2</v>
      </c>
      <c r="AJ22" s="254">
        <f>'3. データシート'!AJ22/'3. データシート'!AJ$7</f>
        <v>2.9530010317714447E-2</v>
      </c>
      <c r="AK22" s="11">
        <f>'3. データシート'!AK22/'3. データシート'!AK$7</f>
        <v>3.026358607224211E-2</v>
      </c>
      <c r="AL22" s="252">
        <f>'3. データシート'!AL22/'3. データシート'!AL$7</f>
        <v>2.9848072237351298E-2</v>
      </c>
      <c r="AM22" s="253">
        <f>'3. データシート'!AM22/'3. データシート'!AM$7</f>
        <v>2.9783393501805054E-2</v>
      </c>
      <c r="AN22" s="254">
        <f>'3. データシート'!AN22/'3. データシート'!AN$7</f>
        <v>2.9109527731032259E-2</v>
      </c>
      <c r="AO22" s="11">
        <f>'3. データシート'!AO22/'3. データシート'!AO$7</f>
        <v>2.9440137196755867E-2</v>
      </c>
      <c r="AP22" s="252">
        <f>'3. データシート'!AP22/'3. データシート'!AP$7</f>
        <v>2.9106254057563299E-2</v>
      </c>
      <c r="AQ22" s="253">
        <f>'3. データシート'!AQ22/'3. データシート'!AQ$7</f>
        <v>2.9167263866991543E-2</v>
      </c>
      <c r="AR22" s="254">
        <f>'3. データシート'!AR22/'3. データシート'!AR$7</f>
        <v>2.9114421462508484E-2</v>
      </c>
      <c r="AS22" s="11">
        <f>'3. データシート'!AS22/'3. データシート'!AS$7</f>
        <v>2.9648727038349983E-2</v>
      </c>
      <c r="AT22" s="252">
        <f>'3. データシート'!AT22/'3. データシート'!AT$7</f>
        <v>2.9669540229885057E-2</v>
      </c>
      <c r="AU22" s="253">
        <f>'3. データシート'!AU22/'3. データシート'!AU$7</f>
        <v>2.9618166768632815E-2</v>
      </c>
      <c r="AV22" s="254">
        <f>'3. データシート'!AV22/'3. データシート'!AV$7</f>
        <v>2.9537083844876147E-2</v>
      </c>
      <c r="AW22" s="11">
        <f>'3. データシート'!AW22/'3. データシート'!AW$7</f>
        <v>2.9189074440984997E-2</v>
      </c>
      <c r="AX22" s="252">
        <f>'3. データシート'!AX22/'3. データシート'!AX$7</f>
        <v>3.020243207159095E-2</v>
      </c>
      <c r="AY22" s="253">
        <f>'3. データシート'!AY22/'3. データシート'!AY$7</f>
        <v>3.037087862482395E-2</v>
      </c>
      <c r="AZ22" s="254">
        <f>'3. データシート'!AZ22/'3. データシート'!AZ$7</f>
        <v>2.9418064976794001E-2</v>
      </c>
      <c r="BA22" s="11">
        <f>'3. データシート'!BA22/'3. データシート'!BA$7</f>
        <v>2.9777825327199459E-2</v>
      </c>
      <c r="BB22" s="252">
        <f>'3. データシート'!BB22/'3. データシート'!BB$7</f>
        <v>3.1066907775768534E-2</v>
      </c>
      <c r="BC22" s="253">
        <f>'3. データシート'!BC22/'3. データシート'!BC$7</f>
        <v>3.0249239240689754E-2</v>
      </c>
      <c r="BD22" s="254">
        <f>'3. データシート'!BD22/'3. データシート'!BD$7</f>
        <v>3.0235243180834176E-2</v>
      </c>
      <c r="BE22" s="11">
        <f>'3. データシート'!BE22/'3. データシート'!BE$7</f>
        <v>3.0246156067277846E-2</v>
      </c>
      <c r="BF22" s="252">
        <f>'3. データシート'!BF22/'3. データシート'!BF$7</f>
        <v>3.0017464706738467E-2</v>
      </c>
      <c r="BG22" s="253">
        <f>'3. データシート'!BG22/'3. データシート'!BG$7</f>
        <v>3.010361752408653E-2</v>
      </c>
      <c r="BH22" s="254">
        <f>'3. データシート'!BH22/'3. データシート'!BH$7</f>
        <v>2.998522362777958E-2</v>
      </c>
      <c r="BI22" s="11">
        <f>'3. データシート'!BI22/'3. データシート'!BI$7</f>
        <v>2.9814694642728387E-2</v>
      </c>
    </row>
    <row r="23" spans="1:61" x14ac:dyDescent="0.15">
      <c r="A23" s="6">
        <v>32</v>
      </c>
      <c r="B23" s="18">
        <f>'3. データシート'!B23/'3. データシート'!B$7</f>
        <v>3.0369623171698248E-2</v>
      </c>
      <c r="C23" s="22">
        <f>'3. データシート'!C23/'3. データシート'!C$7</f>
        <v>3.1114327062228653E-2</v>
      </c>
      <c r="D23" s="20">
        <f>'3. データシート'!D23/'3. データシート'!D$7</f>
        <v>3.0638110282502479E-2</v>
      </c>
      <c r="E23" s="11">
        <f>'3. データシート'!E23/'3. データシート'!E$7</f>
        <v>3.0842967949656082E-2</v>
      </c>
      <c r="F23" s="27">
        <f>'3. データシート'!F23/'3. データシート'!F$7</f>
        <v>3.0001083071591033E-2</v>
      </c>
      <c r="G23" s="22">
        <f>'3. データシート'!G23/'3. データシート'!G$7</f>
        <v>3.0090522022254821E-2</v>
      </c>
      <c r="H23" s="22">
        <f>'3. データシート'!H23/'3. データシート'!H$7</f>
        <v>3.102351723117882E-2</v>
      </c>
      <c r="I23" s="22">
        <f>'3. データシート'!I23/'3. データシート'!I$7</f>
        <v>3.0138681614676227E-2</v>
      </c>
      <c r="J23" s="22">
        <f>'3. データシート'!J23/'3. データシート'!J$7</f>
        <v>3.4408832672312144E-2</v>
      </c>
      <c r="K23" s="22">
        <f>'3. データシート'!K23/'3. データシート'!K$7</f>
        <v>3.3684362377380268E-2</v>
      </c>
      <c r="L23" s="22">
        <f>'3. データシート'!L23/'3. データシート'!L$7</f>
        <v>3.4515608969661438E-2</v>
      </c>
      <c r="M23" s="22">
        <f>'3. データシート'!M23/'3. データシート'!M$7</f>
        <v>3.4286553357072064E-2</v>
      </c>
      <c r="N23" s="22">
        <f>'3. データシート'!N23/'3. データシート'!N$7</f>
        <v>0.37382535781408127</v>
      </c>
      <c r="O23" s="22">
        <f>'3. データシート'!O23/'3. データシート'!O$7</f>
        <v>0.33084125716774332</v>
      </c>
      <c r="P23" s="22">
        <f>'3. データシート'!P23/'3. データシート'!P$7</f>
        <v>0.40743052241271704</v>
      </c>
      <c r="Q23" s="22">
        <f>'3. データシート'!Q23/'3. データシート'!Q$7</f>
        <v>0.30976320582877959</v>
      </c>
      <c r="R23" s="22">
        <f>'3. データシート'!R23/'3. データシート'!R$7</f>
        <v>0.9837126523568116</v>
      </c>
      <c r="S23" s="22">
        <f>'3. データシート'!S23/'3. データシート'!S$7</f>
        <v>0.98557050611449804</v>
      </c>
      <c r="T23" s="22">
        <f>'3. データシート'!T23/'3. データシート'!T$7</f>
        <v>0.97839865947836224</v>
      </c>
      <c r="U23" s="28">
        <f>'3. データシート'!U23/'3. データシート'!U$7</f>
        <v>0.98042107591902949</v>
      </c>
      <c r="V23" s="252">
        <f>'3. データシート'!V23/'3. データシート'!V$7</f>
        <v>0.54944342375445798</v>
      </c>
      <c r="W23" s="253">
        <f>'3. データシート'!W23/'3. データシート'!W$7</f>
        <v>0.48942664050577722</v>
      </c>
      <c r="X23" s="254">
        <f>'3. データシート'!X23/'3. データシート'!X$7</f>
        <v>6.3369061413673239E-2</v>
      </c>
      <c r="Y23" s="11">
        <f>'3. データシート'!Y23/'3. データシート'!Y$7</f>
        <v>5.1333798113969105E-2</v>
      </c>
      <c r="Z23" s="252">
        <f>'3. データシート'!Z23/'3. データシート'!Z$7</f>
        <v>0.47209680332309917</v>
      </c>
      <c r="AA23" s="253">
        <f>'3. データシート'!AA23/'3. データシート'!AA$7</f>
        <v>0.43941488974601556</v>
      </c>
      <c r="AB23" s="254">
        <f>'3. データシート'!AB23/'3. データシート'!AB$7</f>
        <v>0.14774123599566316</v>
      </c>
      <c r="AC23" s="11">
        <f>'3. データシート'!AC23/'3. データシート'!AC$7</f>
        <v>0.13302006144948492</v>
      </c>
      <c r="AD23" s="252">
        <f>'3. データシート'!AD23/'3. データシート'!AD$7</f>
        <v>0.41837138234765414</v>
      </c>
      <c r="AE23" s="253">
        <f>'3. データシート'!AE23/'3. データシート'!AE$7</f>
        <v>0.37935404446375554</v>
      </c>
      <c r="AF23" s="254">
        <f>'3. データシート'!AF23/'3. データシート'!AF$7</f>
        <v>6.8934485241180704E-2</v>
      </c>
      <c r="AG23" s="11">
        <f>'3. データシート'!AG23/'3. データシート'!AG$7</f>
        <v>6.2997827661115127E-2</v>
      </c>
      <c r="AH23" s="252">
        <f>'3. データシート'!AH23/'3. データシート'!AH$7</f>
        <v>2.999854376001165E-2</v>
      </c>
      <c r="AI23" s="253">
        <f>'3. データシート'!AI23/'3. データシート'!AI$7</f>
        <v>2.9400221215256716E-2</v>
      </c>
      <c r="AJ23" s="254">
        <f>'3. データシート'!AJ23/'3. データシート'!AJ$7</f>
        <v>2.9565588643398442E-2</v>
      </c>
      <c r="AK23" s="11">
        <f>'3. データシート'!AK23/'3. データシート'!AK$7</f>
        <v>3.0010485591351194E-2</v>
      </c>
      <c r="AL23" s="252">
        <f>'3. データシート'!AL23/'3. データシート'!AL$7</f>
        <v>2.9740576178873442E-2</v>
      </c>
      <c r="AM23" s="253">
        <f>'3. データシート'!AM23/'3. データシート'!AM$7</f>
        <v>2.9711191335740073E-2</v>
      </c>
      <c r="AN23" s="254">
        <f>'3. データシート'!AN23/'3. データシート'!AN$7</f>
        <v>2.91453328081922E-2</v>
      </c>
      <c r="AO23" s="11">
        <f>'3. データシート'!AO23/'3. データシート'!AO$7</f>
        <v>2.9404408874915144E-2</v>
      </c>
      <c r="AP23" s="252">
        <f>'3. データシート'!AP23/'3. データシート'!AP$7</f>
        <v>2.9178388516194188E-2</v>
      </c>
      <c r="AQ23" s="253">
        <f>'3. データシート'!AQ23/'3. データシート'!AQ$7</f>
        <v>2.9131431847498925E-2</v>
      </c>
      <c r="AR23" s="254">
        <f>'3. データシート'!AR23/'3. データシート'!AR$7</f>
        <v>2.9042975029471653E-2</v>
      </c>
      <c r="AS23" s="11">
        <f>'3. データシート'!AS23/'3. データシート'!AS$7</f>
        <v>2.9505496472947326E-2</v>
      </c>
      <c r="AT23" s="252">
        <f>'3. データシート'!AT23/'3. データシート'!AT$7</f>
        <v>2.9561781609195401E-2</v>
      </c>
      <c r="AU23" s="253">
        <f>'3. データシート'!AU23/'3. データシート'!AU$7</f>
        <v>2.954619066469932E-2</v>
      </c>
      <c r="AV23" s="254">
        <f>'3. データシート'!AV23/'3. データシート'!AV$7</f>
        <v>2.942875713150863E-2</v>
      </c>
      <c r="AW23" s="11">
        <f>'3. データシート'!AW23/'3. データシート'!AW$7</f>
        <v>2.9330597226153412E-2</v>
      </c>
      <c r="AX23" s="252">
        <f>'3. データシート'!AX23/'3. データシート'!AX$7</f>
        <v>2.984159058925414E-2</v>
      </c>
      <c r="AY23" s="253">
        <f>'3. データシート'!AY23/'3. データシート'!AY$7</f>
        <v>3.0190314542631179E-2</v>
      </c>
      <c r="AZ23" s="254">
        <f>'3. データシート'!AZ23/'3. データシート'!AZ$7</f>
        <v>2.9310960371295967E-2</v>
      </c>
      <c r="BA23" s="11">
        <f>'3. データシート'!BA23/'3. データシート'!BA$7</f>
        <v>2.9599514995898864E-2</v>
      </c>
      <c r="BB23" s="252">
        <f>'3. データシート'!BB23/'3. データシート'!BB$7</f>
        <v>3.1066907775768534E-2</v>
      </c>
      <c r="BC23" s="253">
        <f>'3. データシート'!BC23/'3. データシート'!BC$7</f>
        <v>3.0249239240689754E-2</v>
      </c>
      <c r="BD23" s="254">
        <f>'3. データシート'!BD23/'3. データシート'!BD$7</f>
        <v>3.0235243180834176E-2</v>
      </c>
      <c r="BE23" s="11">
        <f>'3. データシート'!BE23/'3. データシート'!BE$7</f>
        <v>3.0210062802281095E-2</v>
      </c>
      <c r="BF23" s="252">
        <f>'3. データシート'!BF23/'3. データシート'!BF$7</f>
        <v>3.009023431814874E-2</v>
      </c>
      <c r="BG23" s="253">
        <f>'3. データシート'!BG23/'3. データシート'!BG$7</f>
        <v>2.9812761316124342E-2</v>
      </c>
      <c r="BH23" s="254">
        <f>'3. データシート'!BH23/'3. データシート'!BH$7</f>
        <v>2.9913143763289726E-2</v>
      </c>
      <c r="BI23" s="11">
        <f>'3. データシート'!BI23/'3. データシート'!BI$7</f>
        <v>2.9814694642728387E-2</v>
      </c>
    </row>
    <row r="24" spans="1:61" x14ac:dyDescent="0.15">
      <c r="A24" s="6">
        <v>34</v>
      </c>
      <c r="B24" s="18">
        <f>'3. データシート'!B24/'3. データシート'!B$7</f>
        <v>3.02255205706463E-2</v>
      </c>
      <c r="C24" s="22">
        <f>'3. データシート'!C24/'3. データシート'!C$7</f>
        <v>3.1041968162083936E-2</v>
      </c>
      <c r="D24" s="20">
        <f>'3. データシート'!D24/'3. データシート'!D$7</f>
        <v>3.0601373939238088E-2</v>
      </c>
      <c r="E24" s="11">
        <f>'3. データシート'!E24/'3. データシート'!E$7</f>
        <v>3.0769793648470656E-2</v>
      </c>
      <c r="F24" s="27">
        <f>'3. データシート'!F24/'3. データシート'!F$7</f>
        <v>2.9784468753384599E-2</v>
      </c>
      <c r="G24" s="22">
        <f>'3. データシート'!G24/'3. データシート'!G$7</f>
        <v>2.9804286378761317E-2</v>
      </c>
      <c r="H24" s="22">
        <f>'3. データシート'!H24/'3. データシート'!H$7</f>
        <v>3.0690726223931371E-2</v>
      </c>
      <c r="I24" s="22">
        <f>'3. データシート'!I24/'3. データシート'!I$7</f>
        <v>2.981108724929931E-2</v>
      </c>
      <c r="J24" s="22">
        <f>'3. データシート'!J24/'3. データシート'!J$7</f>
        <v>3.0764283417300888E-2</v>
      </c>
      <c r="K24" s="22">
        <f>'3. データシート'!K24/'3. データシート'!K$7</f>
        <v>3.0979515291402193E-2</v>
      </c>
      <c r="L24" s="22">
        <f>'3. データシート'!L24/'3. データシート'!L$7</f>
        <v>3.1620987835263084E-2</v>
      </c>
      <c r="M24" s="22">
        <f>'3. データシート'!M24/'3. データシート'!M$7</f>
        <v>3.1606769208178849E-2</v>
      </c>
      <c r="N24" s="22">
        <f>'3. データシート'!N24/'3. データシート'!N$7</f>
        <v>0.21280902125198786</v>
      </c>
      <c r="O24" s="22">
        <f>'3. データシート'!O24/'3. データシート'!O$7</f>
        <v>0.18345793714161282</v>
      </c>
      <c r="P24" s="22">
        <f>'3. データシート'!P24/'3. データシート'!P$7</f>
        <v>0.24512647307169866</v>
      </c>
      <c r="Q24" s="22">
        <f>'3. データシート'!Q24/'3. データシート'!Q$7</f>
        <v>0.17187613843351549</v>
      </c>
      <c r="R24" s="22">
        <f>'3. データシート'!R24/'3. データシート'!R$7</f>
        <v>0.9825261568331356</v>
      </c>
      <c r="S24" s="22">
        <f>'3. データシート'!S24/'3. データシート'!S$7</f>
        <v>0.98235994372497382</v>
      </c>
      <c r="T24" s="22">
        <f>'3. データシート'!T24/'3. データシート'!T$7</f>
        <v>0.97624945359172377</v>
      </c>
      <c r="U24" s="28">
        <f>'3. データシート'!U24/'3. データシート'!U$7</f>
        <v>0.98182220419601052</v>
      </c>
      <c r="V24" s="252">
        <f>'3. データシート'!V24/'3. データシート'!V$7</f>
        <v>0.45376274361468355</v>
      </c>
      <c r="W24" s="253">
        <f>'3. データシート'!W24/'3. データシート'!W$7</f>
        <v>0.38994259138144033</v>
      </c>
      <c r="X24" s="254">
        <f>'3. データシート'!X24/'3. データシート'!X$7</f>
        <v>4.3561703360370803E-2</v>
      </c>
      <c r="Y24" s="11">
        <f>'3. データシート'!Y24/'3. データシート'!Y$7</f>
        <v>3.8711334531978128E-2</v>
      </c>
      <c r="Z24" s="252">
        <f>'3. データシート'!Z24/'3. データシート'!Z$7</f>
        <v>0.42369514177352358</v>
      </c>
      <c r="AA24" s="253">
        <f>'3. データシート'!AA24/'3. データシート'!AA$7</f>
        <v>0.39163816316134198</v>
      </c>
      <c r="AB24" s="254">
        <f>'3. データシート'!AB24/'3. データシート'!AB$7</f>
        <v>0.11738344777737622</v>
      </c>
      <c r="AC24" s="11">
        <f>'3. データシート'!AC24/'3. データシート'!AC$7</f>
        <v>0.10580155431050063</v>
      </c>
      <c r="AD24" s="252">
        <f>'3. データシート'!AD24/'3. データシート'!AD$7</f>
        <v>0.33866618730900594</v>
      </c>
      <c r="AE24" s="253">
        <f>'3. データシート'!AE24/'3. データシート'!AE$7</f>
        <v>0.30342530233905424</v>
      </c>
      <c r="AF24" s="254">
        <f>'3. データシート'!AF24/'3. データシート'!AF$7</f>
        <v>5.0287976961843055E-2</v>
      </c>
      <c r="AG24" s="11">
        <f>'3. データシート'!AG24/'3. データシート'!AG$7</f>
        <v>4.7175959449674149E-2</v>
      </c>
      <c r="AH24" s="252">
        <f>'3. データシート'!AH24/'3. データシート'!AH$7</f>
        <v>2.9852919761176641E-2</v>
      </c>
      <c r="AI24" s="253">
        <f>'3. データシート'!AI24/'3. データシート'!AI$7</f>
        <v>2.9364541335141114E-2</v>
      </c>
      <c r="AJ24" s="254">
        <f>'3. データシート'!AJ24/'3. データシート'!AJ$7</f>
        <v>2.9458853666346461E-2</v>
      </c>
      <c r="AK24" s="11">
        <f>'3. データシート'!AK24/'3. データシート'!AK$7</f>
        <v>2.9938171168239505E-2</v>
      </c>
      <c r="AL24" s="252">
        <f>'3. データシート'!AL24/'3. データシート'!AL$7</f>
        <v>2.9561416081410347E-2</v>
      </c>
      <c r="AM24" s="253">
        <f>'3. データシート'!AM24/'3. データシート'!AM$7</f>
        <v>2.9530685920577619E-2</v>
      </c>
      <c r="AN24" s="254">
        <f>'3. データシート'!AN24/'3. データシート'!AN$7</f>
        <v>2.9181137885352142E-2</v>
      </c>
      <c r="AO24" s="11">
        <f>'3. データシート'!AO24/'3. データシート'!AO$7</f>
        <v>2.9261495587552252E-2</v>
      </c>
      <c r="AP24" s="252">
        <f>'3. データシート'!AP24/'3. データシート'!AP$7</f>
        <v>2.8889850681670635E-2</v>
      </c>
      <c r="AQ24" s="253">
        <f>'3. データシート'!AQ24/'3. データシート'!AQ$7</f>
        <v>2.9095599828006306E-2</v>
      </c>
      <c r="AR24" s="254">
        <f>'3. データシート'!AR24/'3. データシート'!AR$7</f>
        <v>2.8900082163397994E-2</v>
      </c>
      <c r="AS24" s="11">
        <f>'3. データシート'!AS24/'3. データシート'!AS$7</f>
        <v>2.9398073548895336E-2</v>
      </c>
      <c r="AT24" s="252">
        <f>'3. データシート'!AT24/'3. データシート'!AT$7</f>
        <v>2.934626436781609E-2</v>
      </c>
      <c r="AU24" s="253">
        <f>'3. データシート'!AU24/'3. データシート'!AU$7</f>
        <v>2.9330262352898838E-2</v>
      </c>
      <c r="AV24" s="254">
        <f>'3. データシート'!AV24/'3. データシート'!AV$7</f>
        <v>2.9356539322596954E-2</v>
      </c>
      <c r="AW24" s="11">
        <f>'3. データシート'!AW24/'3. データシート'!AW$7</f>
        <v>2.9295216529861307E-2</v>
      </c>
      <c r="AX24" s="252">
        <f>'3. データシート'!AX24/'3. データシート'!AX$7</f>
        <v>2.9769422292786778E-2</v>
      </c>
      <c r="AY24" s="253">
        <f>'3. データシート'!AY24/'3. データシート'!AY$7</f>
        <v>3.0009750460438411E-2</v>
      </c>
      <c r="AZ24" s="254">
        <f>'3. データシート'!AZ24/'3. データシート'!AZ$7</f>
        <v>2.9489468047126027E-2</v>
      </c>
      <c r="BA24" s="11">
        <f>'3. データシート'!BA24/'3. データシート'!BA$7</f>
        <v>2.9635177062158981E-2</v>
      </c>
      <c r="BB24" s="252">
        <f>'3. データシート'!BB24/'3. データシート'!BB$7</f>
        <v>3.0958408679927666E-2</v>
      </c>
      <c r="BC24" s="253">
        <f>'3. データシート'!BC24/'3. データシート'!BC$7</f>
        <v>3.021301260686857E-2</v>
      </c>
      <c r="BD24" s="254">
        <f>'3. データシート'!BD24/'3. データシート'!BD$7</f>
        <v>3.0127002453456488E-2</v>
      </c>
      <c r="BE24" s="11">
        <f>'3. データシート'!BE24/'3. データシート'!BE$7</f>
        <v>3.0101783007290838E-2</v>
      </c>
      <c r="BF24" s="252">
        <f>'3. データシート'!BF24/'3. データシート'!BF$7</f>
        <v>2.9981079901033329E-2</v>
      </c>
      <c r="BG24" s="253">
        <f>'3. データシート'!BG24/'3. データシート'!BG$7</f>
        <v>2.9812761316124342E-2</v>
      </c>
      <c r="BH24" s="254">
        <f>'3. データシート'!BH24/'3. データシート'!BH$7</f>
        <v>3.0021263560024509E-2</v>
      </c>
      <c r="BI24" s="11">
        <f>'3. データシート'!BI24/'3. データシート'!BI$7</f>
        <v>2.9706539764943397E-2</v>
      </c>
    </row>
    <row r="25" spans="1:61" x14ac:dyDescent="0.15">
      <c r="A25" s="6">
        <v>36</v>
      </c>
      <c r="B25" s="18">
        <f>'3. データシート'!B25/'3. データシート'!B$7</f>
        <v>3.011744361985734E-2</v>
      </c>
      <c r="C25" s="22">
        <f>'3. データシート'!C25/'3. データシート'!C$7</f>
        <v>3.0824891461649784E-2</v>
      </c>
      <c r="D25" s="20">
        <f>'3. データシート'!D25/'3. データシート'!D$7</f>
        <v>3.0454428566180521E-2</v>
      </c>
      <c r="E25" s="11">
        <f>'3. データシート'!E25/'3. データシート'!E$7</f>
        <v>3.0696619347285233E-2</v>
      </c>
      <c r="F25" s="27">
        <f>'3. データシート'!F25/'3. データシート'!F$7</f>
        <v>2.9567854435178165E-2</v>
      </c>
      <c r="G25" s="22">
        <f>'3. データシート'!G25/'3. データシート'!G$7</f>
        <v>2.9696948012451249E-2</v>
      </c>
      <c r="H25" s="22">
        <f>'3. データシート'!H25/'3. データシート'!H$7</f>
        <v>3.0357935216683923E-2</v>
      </c>
      <c r="I25" s="22">
        <f>'3. データシート'!I25/'3. データシート'!I$7</f>
        <v>2.9847486623230082E-2</v>
      </c>
      <c r="J25" s="22">
        <f>'3. データシート'!J25/'3. データシート'!J$7</f>
        <v>2.9585164540679602E-2</v>
      </c>
      <c r="K25" s="22">
        <f>'3. データシート'!K25/'3. データシート'!K$7</f>
        <v>3.0077899596076169E-2</v>
      </c>
      <c r="L25" s="22">
        <f>'3. データシート'!L25/'3. データシート'!L$7</f>
        <v>3.0704968488934486E-2</v>
      </c>
      <c r="M25" s="22">
        <f>'3. データシート'!M25/'3. データシート'!M$7</f>
        <v>3.0652325538710033E-2</v>
      </c>
      <c r="N25" s="22">
        <f>'3. データシート'!N25/'3. データシート'!N$7</f>
        <v>0.11309093537660836</v>
      </c>
      <c r="O25" s="22">
        <f>'3. データシート'!O25/'3. データシート'!O$7</f>
        <v>9.5957029832329246E-2</v>
      </c>
      <c r="P25" s="22">
        <f>'3. データシート'!P25/'3. データシート'!P$7</f>
        <v>0.134916847167664</v>
      </c>
      <c r="Q25" s="22">
        <f>'3. データシート'!Q25/'3. データシート'!Q$7</f>
        <v>9.1693989071038248E-2</v>
      </c>
      <c r="R25" s="22">
        <f>'3. データシート'!R25/'3. データシート'!R$7</f>
        <v>0.98385646999604504</v>
      </c>
      <c r="S25" s="22">
        <f>'3. データシート'!S25/'3. データシート'!S$7</f>
        <v>0.98329786082753146</v>
      </c>
      <c r="T25" s="22">
        <f>'3. データシート'!T25/'3. データシート'!T$7</f>
        <v>0.97643158968381172</v>
      </c>
      <c r="U25" s="28">
        <f>'3. データシート'!U25/'3. データシート'!U$7</f>
        <v>0.9801998451384536</v>
      </c>
      <c r="V25" s="252">
        <f>'3. データシート'!V25/'3. データシート'!V$7</f>
        <v>0.35674916243380528</v>
      </c>
      <c r="W25" s="253">
        <f>'3. データシート'!W25/'3. データシート'!W$7</f>
        <v>0.29427367197151372</v>
      </c>
      <c r="X25" s="254">
        <f>'3. データシート'!X25/'3. データシート'!X$7</f>
        <v>3.5124565469293163E-2</v>
      </c>
      <c r="Y25" s="11">
        <f>'3. データシート'!Y25/'3. データシート'!Y$7</f>
        <v>3.3500898983598135E-2</v>
      </c>
      <c r="Z25" s="252">
        <f>'3. データシート'!Z25/'3. データシート'!Z$7</f>
        <v>0.37843597616037566</v>
      </c>
      <c r="AA25" s="253">
        <f>'3. データシート'!AA25/'3. データシート'!AA$7</f>
        <v>0.34720908230842007</v>
      </c>
      <c r="AB25" s="254">
        <f>'3. データシート'!AB25/'3. データシート'!AB$7</f>
        <v>9.4000722804481393E-2</v>
      </c>
      <c r="AC25" s="11">
        <f>'3. データシート'!AC25/'3. データシート'!AC$7</f>
        <v>8.4366528104102653E-2</v>
      </c>
      <c r="AD25" s="252">
        <f>'3. データシート'!AD25/'3. データシート'!AD$7</f>
        <v>0.26805680388279707</v>
      </c>
      <c r="AE25" s="253">
        <f>'3. データシート'!AE25/'3. データシート'!AE$7</f>
        <v>0.23575204576725325</v>
      </c>
      <c r="AF25" s="254">
        <f>'3. データシート'!AF25/'3. データシート'!AF$7</f>
        <v>3.9848812095032396E-2</v>
      </c>
      <c r="AG25" s="11">
        <f>'3. データシート'!AG25/'3. データシート'!AG$7</f>
        <v>3.8522809558291092E-2</v>
      </c>
      <c r="AH25" s="252">
        <f>'3. データシート'!AH25/'3. データシート'!AH$7</f>
        <v>2.9743701762050385E-2</v>
      </c>
      <c r="AI25" s="253">
        <f>'3. データシート'!AI25/'3. データシート'!AI$7</f>
        <v>2.9257501694794307E-2</v>
      </c>
      <c r="AJ25" s="254">
        <f>'3. データシート'!AJ25/'3. データシート'!AJ$7</f>
        <v>2.9530010317714447E-2</v>
      </c>
      <c r="AK25" s="11">
        <f>'3. データシート'!AK25/'3. データシート'!AK$7</f>
        <v>3.0046642802907041E-2</v>
      </c>
      <c r="AL25" s="252">
        <f>'3. データシート'!AL25/'3. データシート'!AL$7</f>
        <v>2.9633080120395585E-2</v>
      </c>
      <c r="AM25" s="253">
        <f>'3. データシート'!AM25/'3. データシート'!AM$7</f>
        <v>2.9675090252707582E-2</v>
      </c>
      <c r="AN25" s="254">
        <f>'3. データシート'!AN25/'3. データシート'!AN$7</f>
        <v>2.9002112499552438E-2</v>
      </c>
      <c r="AO25" s="11">
        <f>'3. データシート'!AO25/'3. データシート'!AO$7</f>
        <v>2.9190038943870806E-2</v>
      </c>
      <c r="AP25" s="252">
        <f>'3. データシート'!AP25/'3. データシート'!AP$7</f>
        <v>2.9142321286878742E-2</v>
      </c>
      <c r="AQ25" s="253">
        <f>'3. データシート'!AQ25/'3. データシート'!AQ$7</f>
        <v>2.8952271750035834E-2</v>
      </c>
      <c r="AR25" s="254">
        <f>'3. データシート'!AR25/'3. データシート'!AR$7</f>
        <v>2.8757189297324331E-2</v>
      </c>
      <c r="AS25" s="11">
        <f>'3. データシート'!AS25/'3. データシート'!AS$7</f>
        <v>2.9326458266194008E-2</v>
      </c>
      <c r="AT25" s="252">
        <f>'3. データシート'!AT25/'3. データシート'!AT$7</f>
        <v>2.9310344827586206E-2</v>
      </c>
      <c r="AU25" s="253">
        <f>'3. データシート'!AU25/'3. データシート'!AU$7</f>
        <v>2.929427430093209E-2</v>
      </c>
      <c r="AV25" s="254">
        <f>'3. データシート'!AV25/'3. データシート'!AV$7</f>
        <v>2.939264822705279E-2</v>
      </c>
      <c r="AW25" s="11">
        <f>'3. データシート'!AW25/'3. データシート'!AW$7</f>
        <v>2.9082932352108688E-2</v>
      </c>
      <c r="AX25" s="252">
        <f>'3. データシート'!AX25/'3. データシート'!AX$7</f>
        <v>2.9552917403384692E-2</v>
      </c>
      <c r="AY25" s="253">
        <f>'3. データシート'!AY25/'3. データシート'!AY$7</f>
        <v>2.9937524827561301E-2</v>
      </c>
      <c r="AZ25" s="254">
        <f>'3. データシート'!AZ25/'3. データシート'!AZ$7</f>
        <v>2.9310960371295967E-2</v>
      </c>
      <c r="BA25" s="11">
        <f>'3. データシート'!BA25/'3. データシート'!BA$7</f>
        <v>2.9563852929638743E-2</v>
      </c>
      <c r="BB25" s="252">
        <f>'3. データシート'!BB25/'3. データシート'!BB$7</f>
        <v>3.0849909584086798E-2</v>
      </c>
      <c r="BC25" s="253">
        <f>'3. データシート'!BC25/'3. データシート'!BC$7</f>
        <v>2.9959426170120273E-2</v>
      </c>
      <c r="BD25" s="254">
        <f>'3. データシート'!BD25/'3. データシート'!BD$7</f>
        <v>2.9802280271323423E-2</v>
      </c>
      <c r="BE25" s="11">
        <f>'3. データシート'!BE25/'3. データシート'!BE$7</f>
        <v>3.0137876272287593E-2</v>
      </c>
      <c r="BF25" s="252">
        <f>'3. データシート'!BF25/'3. データシート'!BF$7</f>
        <v>2.9835540678212778E-2</v>
      </c>
      <c r="BG25" s="253">
        <f>'3. データシート'!BG25/'3. データシート'!BG$7</f>
        <v>2.9812761316124342E-2</v>
      </c>
      <c r="BH25" s="254">
        <f>'3. データシート'!BH25/'3. データシート'!BH$7</f>
        <v>2.9768984034310015E-2</v>
      </c>
      <c r="BI25" s="11">
        <f>'3. データシート'!BI25/'3. データシート'!BI$7</f>
        <v>2.9598384887158411E-2</v>
      </c>
    </row>
    <row r="26" spans="1:61" x14ac:dyDescent="0.15">
      <c r="A26" s="6">
        <v>38</v>
      </c>
      <c r="B26" s="18">
        <f>'3. データシート'!B26/'3. データシート'!B$7</f>
        <v>3.0081417969594352E-2</v>
      </c>
      <c r="C26" s="22">
        <f>'3. データシート'!C26/'3. データシート'!C$7</f>
        <v>3.1005788712011578E-2</v>
      </c>
      <c r="D26" s="20">
        <f>'3. データシート'!D26/'3. データシート'!D$7</f>
        <v>3.0307483193122958E-2</v>
      </c>
      <c r="E26" s="11">
        <f>'3. データシート'!E26/'3. データシート'!E$7</f>
        <v>3.0586857895507098E-2</v>
      </c>
      <c r="F26" s="27">
        <f>'3. データシート'!F26/'3. データシート'!F$7</f>
        <v>2.9603956821545905E-2</v>
      </c>
      <c r="G26" s="22">
        <f>'3. データシート'!G26/'3. データシート'!G$7</f>
        <v>2.9589609646141185E-2</v>
      </c>
      <c r="H26" s="22">
        <f>'3. データシート'!H26/'3. データシート'!H$7</f>
        <v>3.0468865552433073E-2</v>
      </c>
      <c r="I26" s="22">
        <f>'3. データシート'!I26/'3. データシート'!I$7</f>
        <v>2.9774687875368543E-2</v>
      </c>
      <c r="J26" s="22">
        <f>'3. データシート'!J26/'3. データシート'!J$7</f>
        <v>2.9120663165040913E-2</v>
      </c>
      <c r="K26" s="22">
        <f>'3. データシート'!K26/'3. データシート'!K$7</f>
        <v>2.9753317945758799E-2</v>
      </c>
      <c r="L26" s="22">
        <f>'3. データシート'!L26/'3. データシート'!L$7</f>
        <v>3.0301919976549904E-2</v>
      </c>
      <c r="M26" s="22">
        <f>'3. データシート'!M26/'3. データシート'!M$7</f>
        <v>3.0285231819683567E-2</v>
      </c>
      <c r="N26" s="22">
        <f>'3. データシート'!N26/'3. データシート'!N$7</f>
        <v>6.1804250397571203E-2</v>
      </c>
      <c r="O26" s="22">
        <f>'3. データシート'!O26/'3. データシート'!O$7</f>
        <v>5.4365972272628293E-2</v>
      </c>
      <c r="P26" s="22">
        <f>'3. データシート'!P26/'3. データシート'!P$7</f>
        <v>7.4011527589118539E-2</v>
      </c>
      <c r="Q26" s="22">
        <f>'3. データシート'!Q26/'3. データシート'!Q$7</f>
        <v>5.2932604735883425E-2</v>
      </c>
      <c r="R26" s="22">
        <f>'3. データシート'!R26/'3. データシート'!R$7</f>
        <v>0.98209470391543519</v>
      </c>
      <c r="S26" s="22">
        <f>'3. データシート'!S26/'3. データシート'!S$7</f>
        <v>0.98005122470329353</v>
      </c>
      <c r="T26" s="22">
        <f>'3. データシート'!T26/'3. データシート'!T$7</f>
        <v>0.97220603234736991</v>
      </c>
      <c r="U26" s="28">
        <f>'3. データシート'!U26/'3. データシート'!U$7</f>
        <v>0.97603333210427345</v>
      </c>
      <c r="V26" s="252">
        <f>'3. データシート'!V26/'3. データシート'!V$7</f>
        <v>0.26503116106487984</v>
      </c>
      <c r="W26" s="253">
        <f>'3. データシート'!W26/'3. データシート'!W$7</f>
        <v>0.20892377007484922</v>
      </c>
      <c r="X26" s="254">
        <f>'3. データシート'!X26/'3. データシート'!X$7</f>
        <v>3.1720741599073003E-2</v>
      </c>
      <c r="Y26" s="11">
        <f>'3. データシート'!Y26/'3. データシート'!Y$7</f>
        <v>3.1482772538803071E-2</v>
      </c>
      <c r="Z26" s="252">
        <f>'3. データシート'!Z26/'3. データシート'!Z$7</f>
        <v>0.3357413761964963</v>
      </c>
      <c r="AA26" s="253">
        <f>'3. データシート'!AA26/'3. データシート'!AA$7</f>
        <v>0.3065279091769158</v>
      </c>
      <c r="AB26" s="254">
        <f>'3. データシート'!AB26/'3. データシート'!AB$7</f>
        <v>7.621973256234188E-2</v>
      </c>
      <c r="AC26" s="11">
        <f>'3. データシート'!AC26/'3. データシート'!AC$7</f>
        <v>6.8425808783661668E-2</v>
      </c>
      <c r="AD26" s="252">
        <f>'3. データシート'!AD26/'3. データシート'!AD$7</f>
        <v>0.20787344957756607</v>
      </c>
      <c r="AE26" s="253">
        <f>'3. データシート'!AE26/'3. データシート'!AE$7</f>
        <v>0.18147584908393077</v>
      </c>
      <c r="AF26" s="254">
        <f>'3. データシート'!AF26/'3. データシート'!AF$7</f>
        <v>3.4449244060475163E-2</v>
      </c>
      <c r="AG26" s="11">
        <f>'3. データシート'!AG26/'3. データシート'!AG$7</f>
        <v>3.3852280955829109E-2</v>
      </c>
      <c r="AH26" s="252">
        <f>'3. データシート'!AH26/'3. データシート'!AH$7</f>
        <v>2.9707295762341632E-2</v>
      </c>
      <c r="AI26" s="253">
        <f>'3. データシート'!AI26/'3. データシート'!AI$7</f>
        <v>2.9186141934563099E-2</v>
      </c>
      <c r="AJ26" s="254">
        <f>'3. データシート'!AJ26/'3. データシート'!AJ$7</f>
        <v>2.9245383712242501E-2</v>
      </c>
      <c r="AK26" s="11">
        <f>'3. データシート'!AK26/'3. データシート'!AK$7</f>
        <v>3.0046642802907041E-2</v>
      </c>
      <c r="AL26" s="252">
        <f>'3. データシート'!AL26/'3. データシート'!AL$7</f>
        <v>2.9668912139888204E-2</v>
      </c>
      <c r="AM26" s="253">
        <f>'3. データシート'!AM26/'3. データシート'!AM$7</f>
        <v>2.96028880866426E-2</v>
      </c>
      <c r="AN26" s="254">
        <f>'3. データシート'!AN26/'3. データシート'!AN$7</f>
        <v>2.8894697268072613E-2</v>
      </c>
      <c r="AO26" s="11">
        <f>'3. データシート'!AO26/'3. データシート'!AO$7</f>
        <v>2.9154310622030083E-2</v>
      </c>
      <c r="AP26" s="252">
        <f>'3. データシート'!AP26/'3. データシート'!AP$7</f>
        <v>2.8817716223039747E-2</v>
      </c>
      <c r="AQ26" s="253">
        <f>'3. データシート'!AQ26/'3. データシート'!AQ$7</f>
        <v>2.9023935789021068E-2</v>
      </c>
      <c r="AR26" s="254">
        <f>'3. データシート'!AR26/'3. データシート'!AR$7</f>
        <v>2.9042975029471653E-2</v>
      </c>
      <c r="AS26" s="11">
        <f>'3. データシート'!AS26/'3. データシート'!AS$7</f>
        <v>2.9183227700791348E-2</v>
      </c>
      <c r="AT26" s="252">
        <f>'3. データシート'!AT26/'3. データシート'!AT$7</f>
        <v>2.9274425287356323E-2</v>
      </c>
      <c r="AU26" s="253">
        <f>'3. データシート'!AU26/'3. データシート'!AU$7</f>
        <v>2.9150322093065104E-2</v>
      </c>
      <c r="AV26" s="254">
        <f>'3. データシート'!AV26/'3. データシート'!AV$7</f>
        <v>2.913988589586192E-2</v>
      </c>
      <c r="AW26" s="11">
        <f>'3. データシート'!AW26/'3. データシート'!AW$7</f>
        <v>2.9153693744692896E-2</v>
      </c>
      <c r="AX26" s="252">
        <f>'3. データシート'!AX26/'3. データシート'!AX$7</f>
        <v>2.9661169848085735E-2</v>
      </c>
      <c r="AY26" s="253">
        <f>'3. データシート'!AY26/'3. データシート'!AY$7</f>
        <v>2.9576396663175762E-2</v>
      </c>
      <c r="AZ26" s="254">
        <f>'3. データシート'!AZ26/'3. データシート'!AZ$7</f>
        <v>2.9310960371295967E-2</v>
      </c>
      <c r="BA26" s="11">
        <f>'3. データシート'!BA26/'3. データシート'!BA$7</f>
        <v>2.927855639955779E-2</v>
      </c>
      <c r="BB26" s="252">
        <f>'3. データシート'!BB26/'3. データシート'!BB$7</f>
        <v>3.0669077757685351E-2</v>
      </c>
      <c r="BC26" s="253">
        <f>'3. データシート'!BC26/'3. データシート'!BC$7</f>
        <v>2.9995652803941456E-2</v>
      </c>
      <c r="BD26" s="254">
        <f>'3. データシート'!BD26/'3. データシート'!BD$7</f>
        <v>2.9802280271323423E-2</v>
      </c>
      <c r="BE26" s="11">
        <f>'3. データシート'!BE26/'3. データシート'!BE$7</f>
        <v>2.9993503212300585E-2</v>
      </c>
      <c r="BF26" s="252">
        <f>'3. データシート'!BF26/'3. データシート'!BF$7</f>
        <v>2.9908310289623052E-2</v>
      </c>
      <c r="BG26" s="253">
        <f>'3. データシート'!BG26/'3. データシート'!BG$7</f>
        <v>2.9776404290129066E-2</v>
      </c>
      <c r="BH26" s="254">
        <f>'3. データシート'!BH26/'3. データシート'!BH$7</f>
        <v>2.955274444084045E-2</v>
      </c>
      <c r="BI26" s="11">
        <f>'3. データシート'!BI26/'3. データシート'!BI$7</f>
        <v>2.9454178383445093E-2</v>
      </c>
    </row>
    <row r="27" spans="1:61" x14ac:dyDescent="0.15">
      <c r="A27" s="6">
        <v>40</v>
      </c>
      <c r="B27" s="18">
        <f>'3. データシート'!B27/'3. データシート'!B$7</f>
        <v>3.011744361985734E-2</v>
      </c>
      <c r="C27" s="22">
        <f>'3. データシート'!C27/'3. データシート'!C$7</f>
        <v>3.0752532561505064E-2</v>
      </c>
      <c r="D27" s="20">
        <f>'3. データシート'!D27/'3. データシート'!D$7</f>
        <v>3.0564637595973696E-2</v>
      </c>
      <c r="E27" s="11">
        <f>'3. データシート'!E27/'3. データシート'!E$7</f>
        <v>3.0403922142543539E-2</v>
      </c>
      <c r="F27" s="27">
        <f>'3. データシート'!F27/'3. データシート'!F$7</f>
        <v>2.9640059207913644E-2</v>
      </c>
      <c r="G27" s="22">
        <f>'3. データシート'!G27/'3. データシート'!G$7</f>
        <v>2.9446491824394433E-2</v>
      </c>
      <c r="H27" s="22">
        <f>'3. データシート'!H27/'3. データシート'!H$7</f>
        <v>3.0690726223931371E-2</v>
      </c>
      <c r="I27" s="22">
        <f>'3. データシート'!I27/'3. データシート'!I$7</f>
        <v>2.981108724929931E-2</v>
      </c>
      <c r="J27" s="22">
        <f>'3. データシート'!J27/'3. データシート'!J$7</f>
        <v>2.9013470539893522E-2</v>
      </c>
      <c r="K27" s="22">
        <f>'3. データシート'!K27/'3. データシート'!K$7</f>
        <v>2.9464800923254472E-2</v>
      </c>
      <c r="L27" s="22">
        <f>'3. データシート'!L27/'3. データシート'!L$7</f>
        <v>3.0045434559577897E-2</v>
      </c>
      <c r="M27" s="22">
        <f>'3. データシート'!M27/'3. データシート'!M$7</f>
        <v>3.0211813075878273E-2</v>
      </c>
      <c r="N27" s="22">
        <f>'3. データシート'!N27/'3. データシート'!N$7</f>
        <v>4.0552262541564264E-2</v>
      </c>
      <c r="O27" s="22">
        <f>'3. データシート'!O27/'3. データシート'!O$7</f>
        <v>3.8034405168033678E-2</v>
      </c>
      <c r="P27" s="22">
        <f>'3. データシート'!P27/'3. データシート'!P$7</f>
        <v>4.5963508205147031E-2</v>
      </c>
      <c r="Q27" s="22">
        <f>'3. データシート'!Q27/'3. データシート'!Q$7</f>
        <v>3.825136612021858E-2</v>
      </c>
      <c r="R27" s="22">
        <f>'3. データシート'!R27/'3. データシート'!R$7</f>
        <v>0.97476000431452914</v>
      </c>
      <c r="S27" s="22">
        <f>'3. データシート'!S27/'3. データシート'!S$7</f>
        <v>0.97160997078027489</v>
      </c>
      <c r="T27" s="22">
        <f>'3. データシート'!T27/'3. データシート'!T$7</f>
        <v>0.9682354655398514</v>
      </c>
      <c r="U27" s="28">
        <f>'3. データシート'!U27/'3. データシート'!U$7</f>
        <v>0.97002322923196049</v>
      </c>
      <c r="V27" s="252">
        <f>'3. データシート'!V27/'3. データシート'!V$7</f>
        <v>0.1866781944594546</v>
      </c>
      <c r="W27" s="253">
        <f>'3. データシート'!W27/'3. データシート'!W$7</f>
        <v>0.13956107840999926</v>
      </c>
      <c r="X27" s="254">
        <f>'3. データシート'!X27/'3. データシート'!X$7</f>
        <v>3.0598203939745074E-2</v>
      </c>
      <c r="Y27" s="11">
        <f>'3. データシート'!Y27/'3. データシート'!Y$7</f>
        <v>3.1079147249844053E-2</v>
      </c>
      <c r="Z27" s="252">
        <f>'3. データシート'!Z27/'3. データシート'!Z$7</f>
        <v>0.29597254831135994</v>
      </c>
      <c r="AA27" s="253">
        <f>'3. データシート'!AA27/'3. データシート'!AA$7</f>
        <v>0.2696674186740412</v>
      </c>
      <c r="AB27" s="254">
        <f>'3. データシート'!AB27/'3. データシート'!AB$7</f>
        <v>6.2378026743765809E-2</v>
      </c>
      <c r="AC27" s="11">
        <f>'3. データシート'!AC27/'3. データシート'!AC$7</f>
        <v>5.671425989517441E-2</v>
      </c>
      <c r="AD27" s="252">
        <f>'3. データシート'!AD27/'3. データシート'!AD$7</f>
        <v>0.15861944993708429</v>
      </c>
      <c r="AE27" s="253">
        <f>'3. データシート'!AE27/'3. データシート'!AE$7</f>
        <v>0.13697588529220073</v>
      </c>
      <c r="AF27" s="254">
        <f>'3. データシート'!AF27/'3. データシート'!AF$7</f>
        <v>3.171346292296616E-2</v>
      </c>
      <c r="AG27" s="11">
        <f>'3. データシート'!AG27/'3. データシート'!AG$7</f>
        <v>3.1716147719044172E-2</v>
      </c>
      <c r="AH27" s="252">
        <f>'3. データシート'!AH27/'3. データシート'!AH$7</f>
        <v>2.9707295762341632E-2</v>
      </c>
      <c r="AI27" s="253">
        <f>'3. データシート'!AI27/'3. データシート'!AI$7</f>
        <v>2.893638277375388E-2</v>
      </c>
      <c r="AJ27" s="254">
        <f>'3. データシート'!AJ27/'3. データシート'!AJ$7</f>
        <v>2.9280962037926496E-2</v>
      </c>
      <c r="AK27" s="11">
        <f>'3. データシート'!AK27/'3. データシート'!AK$7</f>
        <v>2.9685070687348592E-2</v>
      </c>
      <c r="AL27" s="252">
        <f>'3. データシート'!AL27/'3. データシート'!AL$7</f>
        <v>2.9633080120395585E-2</v>
      </c>
      <c r="AM27" s="253">
        <f>'3. データシート'!AM27/'3. データシート'!AM$7</f>
        <v>2.9386281588447652E-2</v>
      </c>
      <c r="AN27" s="254">
        <f>'3. データシート'!AN27/'3. データシート'!AN$7</f>
        <v>2.8679866805112964E-2</v>
      </c>
      <c r="AO27" s="11">
        <f>'3. データシート'!AO27/'3. データシート'!AO$7</f>
        <v>2.9190038943870806E-2</v>
      </c>
      <c r="AP27" s="252">
        <f>'3. データシート'!AP27/'3. データシート'!AP$7</f>
        <v>2.8889850681670635E-2</v>
      </c>
      <c r="AQ27" s="253">
        <f>'3. データシート'!AQ27/'3. データシート'!AQ$7</f>
        <v>2.8701447613587502E-2</v>
      </c>
      <c r="AR27" s="254">
        <f>'3. データシート'!AR27/'3. データシート'!AR$7</f>
        <v>2.8685742864287499E-2</v>
      </c>
      <c r="AS27" s="11">
        <f>'3. データシート'!AS27/'3. データシート'!AS$7</f>
        <v>2.9433881190245998E-2</v>
      </c>
      <c r="AT27" s="252">
        <f>'3. データシート'!AT27/'3. データシート'!AT$7</f>
        <v>2.9274425287356323E-2</v>
      </c>
      <c r="AU27" s="253">
        <f>'3. データシート'!AU27/'3. データシート'!AU$7</f>
        <v>2.9330262352898838E-2</v>
      </c>
      <c r="AV27" s="254">
        <f>'3. データシート'!AV27/'3. データシート'!AV$7</f>
        <v>2.9212103704773597E-2</v>
      </c>
      <c r="AW27" s="11">
        <f>'3. データシート'!AW27/'3. データシート'!AW$7</f>
        <v>2.9012170959524484E-2</v>
      </c>
      <c r="AX27" s="252">
        <f>'3. データシート'!AX27/'3. データシート'!AX$7</f>
        <v>2.9589001551618373E-2</v>
      </c>
      <c r="AY27" s="253">
        <f>'3. データシート'!AY27/'3. データシート'!AY$7</f>
        <v>2.9901412011122747E-2</v>
      </c>
      <c r="AZ27" s="254">
        <f>'3. データシート'!AZ27/'3. データシート'!AZ$7</f>
        <v>2.9168154230631918E-2</v>
      </c>
      <c r="BA27" s="11">
        <f>'3. データシート'!BA27/'3. データシート'!BA$7</f>
        <v>2.9385542598338147E-2</v>
      </c>
      <c r="BB27" s="252">
        <f>'3. データシート'!BB27/'3. データシート'!BB$7</f>
        <v>3.074141048824593E-2</v>
      </c>
      <c r="BC27" s="253">
        <f>'3. データシート'!BC27/'3. データシート'!BC$7</f>
        <v>2.9778293001014346E-2</v>
      </c>
      <c r="BD27" s="254">
        <f>'3. データシート'!BD27/'3. データシート'!BD$7</f>
        <v>2.9910520998701111E-2</v>
      </c>
      <c r="BE27" s="11">
        <f>'3. データシート'!BE27/'3. データシート'!BE$7</f>
        <v>2.9957409947303833E-2</v>
      </c>
      <c r="BF27" s="252">
        <f>'3. データシート'!BF27/'3. データシート'!BF$7</f>
        <v>2.9835540678212778E-2</v>
      </c>
      <c r="BG27" s="253">
        <f>'3. データシート'!BG27/'3. データシート'!BG$7</f>
        <v>2.9703690238138521E-2</v>
      </c>
      <c r="BH27" s="254">
        <f>'3. データシート'!BH27/'3. データシート'!BH$7</f>
        <v>2.9841063898799869E-2</v>
      </c>
      <c r="BI27" s="11">
        <f>'3. データシート'!BI27/'3. データシート'!BI$7</f>
        <v>2.9490230009373421E-2</v>
      </c>
    </row>
    <row r="28" spans="1:61" x14ac:dyDescent="0.15">
      <c r="A28" s="6">
        <v>42</v>
      </c>
      <c r="B28" s="18">
        <f>'3. データシート'!B28/'3. データシート'!B$7</f>
        <v>2.9865264068016428E-2</v>
      </c>
      <c r="C28" s="22">
        <f>'3. データシート'!C28/'3. データシート'!C$7</f>
        <v>3.0897250361794502E-2</v>
      </c>
      <c r="D28" s="20">
        <f>'3. データシート'!D28/'3. データシート'!D$7</f>
        <v>3.0380955879651738E-2</v>
      </c>
      <c r="E28" s="11">
        <f>'3. データシート'!E28/'3. データシート'!E$7</f>
        <v>3.0367334991950826E-2</v>
      </c>
      <c r="F28" s="27">
        <f>'3. データシート'!F28/'3. データシート'!F$7</f>
        <v>2.9603956821545905E-2</v>
      </c>
      <c r="G28" s="22">
        <f>'3. データシート'!G28/'3. データシート'!G$7</f>
        <v>2.9410712368957745E-2</v>
      </c>
      <c r="H28" s="22">
        <f>'3. データシート'!H28/'3. データシート'!H$7</f>
        <v>3.0542819109599172E-2</v>
      </c>
      <c r="I28" s="22">
        <f>'3. データシート'!I28/'3. データシート'!I$7</f>
        <v>2.9665489753576239E-2</v>
      </c>
      <c r="J28" s="22">
        <f>'3. データシート'!J28/'3. データシート'!J$7</f>
        <v>2.8977739664844394E-2</v>
      </c>
      <c r="K28" s="22">
        <f>'3. データシート'!K28/'3. データシート'!K$7</f>
        <v>2.9428736295441432E-2</v>
      </c>
      <c r="L28" s="22">
        <f>'3. データシート'!L28/'3. データシート'!L$7</f>
        <v>3.0118716107284185E-2</v>
      </c>
      <c r="M28" s="22">
        <f>'3. データシート'!M28/'3. データシート'!M$7</f>
        <v>3.0064975588267685E-2</v>
      </c>
      <c r="N28" s="22">
        <f>'3. データシート'!N28/'3. データシート'!N$7</f>
        <v>3.2998409715194452E-2</v>
      </c>
      <c r="O28" s="22">
        <f>'3. データシート'!O28/'3. データシート'!O$7</f>
        <v>3.2953473179937576E-2</v>
      </c>
      <c r="P28" s="22">
        <f>'3. データシート'!P28/'3. データシート'!P$7</f>
        <v>3.5390432835272954E-2</v>
      </c>
      <c r="Q28" s="22">
        <f>'3. データシート'!Q28/'3. データシート'!Q$7</f>
        <v>3.3114754098360656E-2</v>
      </c>
      <c r="R28" s="22">
        <f>'3. データシート'!R28/'3. データシート'!R$7</f>
        <v>0.96411749901125376</v>
      </c>
      <c r="S28" s="22">
        <f>'3. データシート'!S28/'3. データシート'!S$7</f>
        <v>0.94877529670646799</v>
      </c>
      <c r="T28" s="22">
        <f>'3. データシート'!T28/'3. データシート'!T$7</f>
        <v>0.95293603380445868</v>
      </c>
      <c r="U28" s="28">
        <f>'3. データシート'!U28/'3. データシート'!U$7</f>
        <v>0.94701522805206295</v>
      </c>
      <c r="V28" s="252">
        <f>'3. データシート'!V28/'3. データシート'!V$7</f>
        <v>0.12381569941280306</v>
      </c>
      <c r="W28" s="253">
        <f>'3. データシート'!W28/'3. データシート'!W$7</f>
        <v>9.0255068672334862E-2</v>
      </c>
      <c r="X28" s="254">
        <f>'3. データシート'!X28/'3. データシート'!X$7</f>
        <v>3.0091251448435691E-2</v>
      </c>
      <c r="Y28" s="11">
        <f>'3. データシート'!Y28/'3. データシート'!Y$7</f>
        <v>3.0675521960885039E-2</v>
      </c>
      <c r="Z28" s="252">
        <f>'3. データシート'!Z28/'3. データシート'!Z$7</f>
        <v>0.2611522485100235</v>
      </c>
      <c r="AA28" s="253">
        <f>'3. データシート'!AA28/'3. データシート'!AA$7</f>
        <v>0.23579069936685831</v>
      </c>
      <c r="AB28" s="254">
        <f>'3. データシート'!AB28/'3. データシート'!AB$7</f>
        <v>5.2439465124683775E-2</v>
      </c>
      <c r="AC28" s="11">
        <f>'3. データシート'!AC28/'3. データシート'!AC$7</f>
        <v>4.832821254292427E-2</v>
      </c>
      <c r="AD28" s="252">
        <f>'3. データシート'!AD28/'3. データシート'!AD$7</f>
        <v>0.11982743124213553</v>
      </c>
      <c r="AE28" s="253">
        <f>'3. データシート'!AE28/'3. データシート'!AE$7</f>
        <v>0.10294011152147151</v>
      </c>
      <c r="AF28" s="254">
        <f>'3. データシート'!AF28/'3. データシート'!AF$7</f>
        <v>3.0561555075593952E-2</v>
      </c>
      <c r="AG28" s="11">
        <f>'3. データシート'!AG28/'3. データシート'!AG$7</f>
        <v>3.0774800868935553E-2</v>
      </c>
      <c r="AH28" s="252">
        <f>'3. データシート'!AH28/'3. データシート'!AH$7</f>
        <v>2.9816513761467892E-2</v>
      </c>
      <c r="AI28" s="253">
        <f>'3. データシート'!AI28/'3. データシート'!AI$7</f>
        <v>2.8900702893638278E-2</v>
      </c>
      <c r="AJ28" s="254">
        <f>'3. データシート'!AJ28/'3. データシート'!AJ$7</f>
        <v>2.9280962037926496E-2</v>
      </c>
      <c r="AK28" s="11">
        <f>'3. データシート'!AK28/'3. データシート'!AK$7</f>
        <v>2.9829699533571973E-2</v>
      </c>
      <c r="AL28" s="252">
        <f>'3. データシート'!AL28/'3. データシート'!AL$7</f>
        <v>2.9561416081410347E-2</v>
      </c>
      <c r="AM28" s="253">
        <f>'3. データシート'!AM28/'3. データシート'!AM$7</f>
        <v>2.9494584837545128E-2</v>
      </c>
      <c r="AN28" s="254">
        <f>'3. データシート'!AN28/'3. データシート'!AN$7</f>
        <v>2.8858892190912672E-2</v>
      </c>
      <c r="AO28" s="11">
        <f>'3. データシート'!AO28/'3. データシート'!AO$7</f>
        <v>2.9190038943870806E-2</v>
      </c>
      <c r="AP28" s="252">
        <f>'3. データシート'!AP28/'3. データシート'!AP$7</f>
        <v>2.8925917910986077E-2</v>
      </c>
      <c r="AQ28" s="253">
        <f>'3. データシート'!AQ28/'3. データシート'!AQ$7</f>
        <v>2.8808943672065358E-2</v>
      </c>
      <c r="AR28" s="254">
        <f>'3. データシート'!AR28/'3. データシート'!AR$7</f>
        <v>2.8650019647769084E-2</v>
      </c>
      <c r="AS28" s="11">
        <f>'3. データシート'!AS28/'3. データシート'!AS$7</f>
        <v>2.9326458266194008E-2</v>
      </c>
      <c r="AT28" s="252">
        <f>'3. データシート'!AT28/'3. データシート'!AT$7</f>
        <v>2.9274425287356323E-2</v>
      </c>
      <c r="AU28" s="253">
        <f>'3. データシート'!AU28/'3. データシート'!AU$7</f>
        <v>2.9258286248965343E-2</v>
      </c>
      <c r="AV28" s="254">
        <f>'3. データシート'!AV28/'3. データシート'!AV$7</f>
        <v>2.9175994800317757E-2</v>
      </c>
      <c r="AW28" s="11">
        <f>'3. データシート'!AW28/'3. データシート'!AW$7</f>
        <v>2.8976790263232379E-2</v>
      </c>
      <c r="AX28" s="252">
        <f>'3. データシート'!AX28/'3. データシート'!AX$7</f>
        <v>2.948074910691733E-2</v>
      </c>
      <c r="AY28" s="253">
        <f>'3. データシート'!AY28/'3. データシート'!AY$7</f>
        <v>2.9648622296052869E-2</v>
      </c>
      <c r="AZ28" s="254">
        <f>'3. データシート'!AZ28/'3. データシート'!AZ$7</f>
        <v>2.9168154230631918E-2</v>
      </c>
      <c r="BA28" s="11">
        <f>'3. データシート'!BA28/'3. データシート'!BA$7</f>
        <v>2.9314218465817908E-2</v>
      </c>
      <c r="BB28" s="252">
        <f>'3. データシート'!BB28/'3. データシート'!BB$7</f>
        <v>3.0886075949367087E-2</v>
      </c>
      <c r="BC28" s="253">
        <f>'3. データシート'!BC28/'3. データシート'!BC$7</f>
        <v>2.9742066367193159E-2</v>
      </c>
      <c r="BD28" s="254">
        <f>'3. データシート'!BD28/'3. データシート'!BD$7</f>
        <v>2.9910520998701111E-2</v>
      </c>
      <c r="BE28" s="11">
        <f>'3. データシート'!BE28/'3. データシート'!BE$7</f>
        <v>2.9776943622320074E-2</v>
      </c>
      <c r="BF28" s="252">
        <f>'3. データシート'!BF28/'3. データシート'!BF$7</f>
        <v>2.979915587250764E-2</v>
      </c>
      <c r="BG28" s="253">
        <f>'3. データシート'!BG28/'3. データシート'!BG$7</f>
        <v>2.9812761316124342E-2</v>
      </c>
      <c r="BH28" s="254">
        <f>'3. データシート'!BH28/'3. データシート'!BH$7</f>
        <v>2.9768984034310015E-2</v>
      </c>
      <c r="BI28" s="11">
        <f>'3. データシート'!BI28/'3. データシート'!BI$7</f>
        <v>2.9346023505660106E-2</v>
      </c>
    </row>
    <row r="29" spans="1:61" x14ac:dyDescent="0.15">
      <c r="A29" s="6">
        <v>44</v>
      </c>
      <c r="B29" s="18">
        <f>'3. データシート'!B29/'3. データシート'!B$7</f>
        <v>2.9937315368542401E-2</v>
      </c>
      <c r="C29" s="22">
        <f>'3. データシート'!C29/'3. データシート'!C$7</f>
        <v>3.0643994211287988E-2</v>
      </c>
      <c r="D29" s="20">
        <f>'3. データシート'!D29/'3. データシート'!D$7</f>
        <v>3.0307483193122958E-2</v>
      </c>
      <c r="E29" s="11">
        <f>'3. データシート'!E29/'3. データシート'!E$7</f>
        <v>3.0440509293136249E-2</v>
      </c>
      <c r="F29" s="27">
        <f>'3. データシート'!F29/'3. データシート'!F$7</f>
        <v>2.9495649662442686E-2</v>
      </c>
      <c r="G29" s="22">
        <f>'3. データシート'!G29/'3. データシート'!G$7</f>
        <v>2.9482271279831121E-2</v>
      </c>
      <c r="H29" s="22">
        <f>'3. データシート'!H29/'3. データシート'!H$7</f>
        <v>3.0320958438100874E-2</v>
      </c>
      <c r="I29" s="22">
        <f>'3. データシート'!I29/'3. データシート'!I$7</f>
        <v>2.9447093509991629E-2</v>
      </c>
      <c r="J29" s="22">
        <f>'3. データシート'!J29/'3. データシート'!J$7</f>
        <v>2.8834816164647871E-2</v>
      </c>
      <c r="K29" s="22">
        <f>'3. データシート'!K29/'3. データシート'!K$7</f>
        <v>2.9428736295441432E-2</v>
      </c>
      <c r="L29" s="22">
        <f>'3. データシート'!L29/'3. データシート'!L$7</f>
        <v>3.0228638428843616E-2</v>
      </c>
      <c r="M29" s="22">
        <f>'3. データシート'!M29/'3. データシート'!M$7</f>
        <v>2.9991556844462391E-2</v>
      </c>
      <c r="N29" s="22">
        <f>'3. データシート'!N29/'3. データシート'!N$7</f>
        <v>3.0793696689316176E-2</v>
      </c>
      <c r="O29" s="22">
        <f>'3. データシート'!O29/'3. データシート'!O$7</f>
        <v>3.1247731726791027E-2</v>
      </c>
      <c r="P29" s="22">
        <f>'3. データシート'!P29/'3. データシート'!P$7</f>
        <v>3.1976210580417781E-2</v>
      </c>
      <c r="Q29" s="22">
        <f>'3. データシート'!Q29/'3. データシート'!Q$7</f>
        <v>3.1438979963570125E-2</v>
      </c>
      <c r="R29" s="22">
        <f>'3. データシート'!R29/'3. データシート'!R$7</f>
        <v>0.91464423111494619</v>
      </c>
      <c r="S29" s="22">
        <f>'3. データシート'!S29/'3. データシート'!S$7</f>
        <v>0.81068504022221421</v>
      </c>
      <c r="T29" s="22">
        <f>'3. データシート'!T29/'3. データシート'!T$7</f>
        <v>0.88332361940842197</v>
      </c>
      <c r="U29" s="28">
        <f>'3. データシート'!U29/'3. データシート'!U$7</f>
        <v>0.8246008628000443</v>
      </c>
      <c r="V29" s="252">
        <f>'3. データシート'!V29/'3. データシート'!V$7</f>
        <v>8.0082135523613956E-2</v>
      </c>
      <c r="W29" s="253">
        <f>'3. データシート'!W29/'3. データシート'!W$7</f>
        <v>5.9334350701257178E-2</v>
      </c>
      <c r="X29" s="254">
        <f>'3. データシート'!X29/'3. データシート'!X$7</f>
        <v>2.9873986095017381E-2</v>
      </c>
      <c r="Y29" s="11">
        <f>'3. データシート'!Y29/'3. データシート'!Y$7</f>
        <v>3.0602135544710675E-2</v>
      </c>
      <c r="Z29" s="252">
        <f>'3. データシート'!Z29/'3. データシート'!Z$7</f>
        <v>0.22875203178616579</v>
      </c>
      <c r="AA29" s="253">
        <f>'3. データシート'!AA29/'3. データシート'!AA$7</f>
        <v>0.20478858889454915</v>
      </c>
      <c r="AB29" s="254">
        <f>'3. データシート'!AB29/'3. データシート'!AB$7</f>
        <v>4.5066859414528371E-2</v>
      </c>
      <c r="AC29" s="11">
        <f>'3. データシート'!AC29/'3. データシート'!AC$7</f>
        <v>4.2147117296222662E-2</v>
      </c>
      <c r="AD29" s="252">
        <f>'3. データシート'!AD29/'3. データシート'!AD$7</f>
        <v>9.0958116124393307E-2</v>
      </c>
      <c r="AE29" s="253">
        <f>'3. データシート'!AE29/'3. データシート'!AE$7</f>
        <v>7.8028821782895219E-2</v>
      </c>
      <c r="AF29" s="254">
        <f>'3. データシート'!AF29/'3. データシート'!AF$7</f>
        <v>2.9913606911447083E-2</v>
      </c>
      <c r="AG29" s="11">
        <f>'3. データシート'!AG29/'3. データシート'!AG$7</f>
        <v>3.0195510499637944E-2</v>
      </c>
      <c r="AH29" s="252">
        <f>'3. データシート'!AH29/'3. データシート'!AH$7</f>
        <v>2.963448376292413E-2</v>
      </c>
      <c r="AI29" s="253">
        <f>'3. データシート'!AI29/'3. データシート'!AI$7</f>
        <v>2.8757983373175866E-2</v>
      </c>
      <c r="AJ29" s="254">
        <f>'3. データシート'!AJ29/'3. データシート'!AJ$7</f>
        <v>2.9103070409506528E-2</v>
      </c>
      <c r="AK29" s="11">
        <f>'3. データシート'!AK29/'3. データシート'!AK$7</f>
        <v>2.9612756264236904E-2</v>
      </c>
      <c r="AL29" s="252">
        <f>'3. データシート'!AL29/'3. データシート'!AL$7</f>
        <v>2.9418088003439875E-2</v>
      </c>
      <c r="AM29" s="253">
        <f>'3. データシート'!AM29/'3. データシート'!AM$7</f>
        <v>2.9422382671480143E-2</v>
      </c>
      <c r="AN29" s="254">
        <f>'3. データシート'!AN29/'3. データシート'!AN$7</f>
        <v>2.8715671882272906E-2</v>
      </c>
      <c r="AO29" s="11">
        <f>'3. データシート'!AO29/'3. データシート'!AO$7</f>
        <v>2.9047125656507914E-2</v>
      </c>
      <c r="AP29" s="252">
        <f>'3. データシート'!AP29/'3. データシート'!AP$7</f>
        <v>2.8961985140301523E-2</v>
      </c>
      <c r="AQ29" s="253">
        <f>'3. データシート'!AQ29/'3. データシート'!AQ$7</f>
        <v>2.8773111652572739E-2</v>
      </c>
      <c r="AR29" s="254">
        <f>'3. データシート'!AR29/'3. データシート'!AR$7</f>
        <v>2.8685742864287499E-2</v>
      </c>
      <c r="AS29" s="11">
        <f>'3. データシート'!AS29/'3. データシート'!AS$7</f>
        <v>2.9147420059440685E-2</v>
      </c>
      <c r="AT29" s="252">
        <f>'3. データシート'!AT29/'3. データシート'!AT$7</f>
        <v>2.9166666666666667E-2</v>
      </c>
      <c r="AU29" s="253">
        <f>'3. データシート'!AU29/'3. データシート'!AU$7</f>
        <v>2.9150322093065104E-2</v>
      </c>
      <c r="AV29" s="254">
        <f>'3. データシート'!AV29/'3. データシート'!AV$7</f>
        <v>2.9284321513685273E-2</v>
      </c>
      <c r="AW29" s="11">
        <f>'3. データシート'!AW29/'3. データシート'!AW$7</f>
        <v>2.9118313048400794E-2</v>
      </c>
      <c r="AX29" s="252">
        <f>'3. データシート'!AX29/'3. データシート'!AX$7</f>
        <v>2.9372496662216287E-2</v>
      </c>
      <c r="AY29" s="253">
        <f>'3. データシート'!AY29/'3. データシート'!AY$7</f>
        <v>2.9684735112491423E-2</v>
      </c>
      <c r="AZ29" s="254">
        <f>'3. データシート'!AZ29/'3. データシート'!AZ$7</f>
        <v>2.9310960371295967E-2</v>
      </c>
      <c r="BA29" s="11">
        <f>'3. データシート'!BA29/'3. データシート'!BA$7</f>
        <v>2.9385542598338147E-2</v>
      </c>
      <c r="BB29" s="252">
        <f>'3. データシート'!BB29/'3. データシート'!BB$7</f>
        <v>3.0813743218806509E-2</v>
      </c>
      <c r="BC29" s="253">
        <f>'3. データシート'!BC29/'3. データシート'!BC$7</f>
        <v>2.9778293001014346E-2</v>
      </c>
      <c r="BD29" s="254">
        <f>'3. データシート'!BD29/'3. データシート'!BD$7</f>
        <v>2.9766200028864195E-2</v>
      </c>
      <c r="BE29" s="11">
        <f>'3. データシート'!BE29/'3. データシート'!BE$7</f>
        <v>2.9776943622320074E-2</v>
      </c>
      <c r="BF29" s="252">
        <f>'3. データシート'!BF29/'3. データシート'!BF$7</f>
        <v>2.9690001455392228E-2</v>
      </c>
      <c r="BG29" s="253">
        <f>'3. データシート'!BG29/'3. データシート'!BG$7</f>
        <v>2.9412834030176332E-2</v>
      </c>
      <c r="BH29" s="254">
        <f>'3. データシート'!BH29/'3. データシート'!BH$7</f>
        <v>2.973294410206509E-2</v>
      </c>
      <c r="BI29" s="11">
        <f>'3. データシート'!BI29/'3. データシート'!BI$7</f>
        <v>2.9418126757516764E-2</v>
      </c>
    </row>
    <row r="30" spans="1:61" x14ac:dyDescent="0.15">
      <c r="A30" s="6">
        <v>46</v>
      </c>
      <c r="B30" s="18">
        <f>'3. データシート'!B30/'3. データシート'!B$7</f>
        <v>2.9649110166438505E-2</v>
      </c>
      <c r="C30" s="22">
        <f>'3. データシート'!C30/'3. データシート'!C$7</f>
        <v>3.0499276410998553E-2</v>
      </c>
      <c r="D30" s="20">
        <f>'3. データシート'!D30/'3. データシート'!D$7</f>
        <v>3.0123801476801E-2</v>
      </c>
      <c r="E30" s="11">
        <f>'3. データシート'!E30/'3. データシート'!E$7</f>
        <v>3.0038050636616419E-2</v>
      </c>
      <c r="F30" s="27">
        <f>'3. データシート'!F30/'3. データシート'!F$7</f>
        <v>2.9423444889707211E-2</v>
      </c>
      <c r="G30" s="22">
        <f>'3. データシート'!G30/'3. データシート'!G$7</f>
        <v>2.9374932913521057E-2</v>
      </c>
      <c r="H30" s="22">
        <f>'3. データシート'!H30/'3. データシート'!H$7</f>
        <v>3.0210028102351724E-2</v>
      </c>
      <c r="I30" s="22">
        <f>'3. データシート'!I30/'3. データシート'!I$7</f>
        <v>2.9519892257853165E-2</v>
      </c>
      <c r="J30" s="22">
        <f>'3. データシート'!J30/'3. データシート'!J$7</f>
        <v>2.8691892664451352E-2</v>
      </c>
      <c r="K30" s="22">
        <f>'3. データシート'!K30/'3. データシート'!K$7</f>
        <v>2.9392671667628389E-2</v>
      </c>
      <c r="L30" s="22">
        <f>'3. データシート'!L30/'3. データシート'!L$7</f>
        <v>3.0118716107284185E-2</v>
      </c>
      <c r="M30" s="22">
        <f>'3. データシート'!M30/'3. データシート'!M$7</f>
        <v>3.0028266216365038E-2</v>
      </c>
      <c r="N30" s="22">
        <f>'3. データシート'!N30/'3. データシート'!N$7</f>
        <v>2.9926268613560791E-2</v>
      </c>
      <c r="O30" s="22">
        <f>'3. データシート'!O30/'3. データシート'!O$7</f>
        <v>3.0630761413950786E-2</v>
      </c>
      <c r="P30" s="22">
        <f>'3. データシート'!P30/'3. データシート'!P$7</f>
        <v>3.0728000293696538E-2</v>
      </c>
      <c r="Q30" s="22">
        <f>'3. データシート'!Q30/'3. データシート'!Q$7</f>
        <v>3.0892531876138433E-2</v>
      </c>
      <c r="R30" s="22">
        <f>'3. データシート'!R30/'3. データシート'!R$7</f>
        <v>0.70754683061877544</v>
      </c>
      <c r="S30" s="22">
        <f>'3. データシート'!S30/'3. データシート'!S$7</f>
        <v>0.56184841816673281</v>
      </c>
      <c r="T30" s="22">
        <f>'3. データシート'!T30/'3. データシート'!T$7</f>
        <v>0.66476030890281224</v>
      </c>
      <c r="U30" s="28">
        <f>'3. データシート'!U30/'3. データシート'!U$7</f>
        <v>0.58452859407838942</v>
      </c>
      <c r="V30" s="252">
        <f>'3. データシート'!V30/'3. データシート'!V$7</f>
        <v>5.3568212111387299E-2</v>
      </c>
      <c r="W30" s="253">
        <f>'3. データシート'!W30/'3. データシート'!W$7</f>
        <v>4.2620449095269242E-2</v>
      </c>
      <c r="X30" s="254">
        <f>'3. データシート'!X30/'3. データシート'!X$7</f>
        <v>2.9837775202780997E-2</v>
      </c>
      <c r="Y30" s="11">
        <f>'3. データシート'!Y30/'3. データシート'!Y$7</f>
        <v>3.0492055920449124E-2</v>
      </c>
      <c r="Z30" s="252">
        <f>'3. データシート'!Z30/'3. データシート'!Z$7</f>
        <v>0.19963879357052555</v>
      </c>
      <c r="AA30" s="253">
        <f>'3. データシート'!AA30/'3. データシート'!AA$7</f>
        <v>0.17782548577250565</v>
      </c>
      <c r="AB30" s="254">
        <f>'3. データシート'!AB30/'3. データシート'!AB$7</f>
        <v>3.9826526924466935E-2</v>
      </c>
      <c r="AC30" s="11">
        <f>'3. データシート'!AC30/'3. データシート'!AC$7</f>
        <v>3.7809506596782942E-2</v>
      </c>
      <c r="AD30" s="252">
        <f>'3. データシート'!AD30/'3. データシート'!AD$7</f>
        <v>6.9566780514111096E-2</v>
      </c>
      <c r="AE30" s="253">
        <f>'3. データシート'!AE30/'3. データシート'!AE$7</f>
        <v>6.0467810847997683E-2</v>
      </c>
      <c r="AF30" s="254">
        <f>'3. データシート'!AF30/'3. データシート'!AF$7</f>
        <v>2.9409647228221741E-2</v>
      </c>
      <c r="AG30" s="11">
        <f>'3. データシート'!AG30/'3. データシート'!AG$7</f>
        <v>3.005068790731354E-2</v>
      </c>
      <c r="AH30" s="252">
        <f>'3. データシート'!AH30/'3. データシート'!AH$7</f>
        <v>2.9416047764671618E-2</v>
      </c>
      <c r="AI30" s="253">
        <f>'3. データシート'!AI30/'3. データシート'!AI$7</f>
        <v>2.8793663253291468E-2</v>
      </c>
      <c r="AJ30" s="254">
        <f>'3. データシート'!AJ30/'3. データシート'!AJ$7</f>
        <v>2.8960757106770554E-2</v>
      </c>
      <c r="AK30" s="11">
        <f>'3. データシート'!AK30/'3. データシート'!AK$7</f>
        <v>2.9685070687348592E-2</v>
      </c>
      <c r="AL30" s="252">
        <f>'3. データシート'!AL30/'3. データシート'!AL$7</f>
        <v>2.9561416081410347E-2</v>
      </c>
      <c r="AM30" s="253">
        <f>'3. データシート'!AM30/'3. データシート'!AM$7</f>
        <v>2.9494584837545128E-2</v>
      </c>
      <c r="AN30" s="254">
        <f>'3. データシート'!AN30/'3. データシート'!AN$7</f>
        <v>2.8715671882272906E-2</v>
      </c>
      <c r="AO30" s="11">
        <f>'3. データシート'!AO30/'3. データシート'!AO$7</f>
        <v>2.8975669012826468E-2</v>
      </c>
      <c r="AP30" s="252">
        <f>'3. データシート'!AP30/'3. データシート'!AP$7</f>
        <v>2.8781648993724301E-2</v>
      </c>
      <c r="AQ30" s="253">
        <f>'3. データシート'!AQ30/'3. データシート'!AQ$7</f>
        <v>2.8844775691557977E-2</v>
      </c>
      <c r="AR30" s="254">
        <f>'3. データシート'!AR30/'3. データシート'!AR$7</f>
        <v>2.8507126781695424E-2</v>
      </c>
      <c r="AS30" s="11">
        <f>'3. データシート'!AS30/'3. データシート'!AS$7</f>
        <v>2.9183227700791348E-2</v>
      </c>
      <c r="AT30" s="252">
        <f>'3. データシート'!AT30/'3. データシート'!AT$7</f>
        <v>2.9274425287356323E-2</v>
      </c>
      <c r="AU30" s="253">
        <f>'3. データシート'!AU30/'3. データシート'!AU$7</f>
        <v>2.9114334041098356E-2</v>
      </c>
      <c r="AV30" s="254">
        <f>'3. データシート'!AV30/'3. データシート'!AV$7</f>
        <v>2.9175994800317757E-2</v>
      </c>
      <c r="AW30" s="11">
        <f>'3. データシート'!AW30/'3. データシート'!AW$7</f>
        <v>2.8906028870648175E-2</v>
      </c>
      <c r="AX30" s="252">
        <f>'3. データシート'!AX30/'3. データシート'!AX$7</f>
        <v>2.9336412513982609E-2</v>
      </c>
      <c r="AY30" s="253">
        <f>'3. データシート'!AY30/'3. データシート'!AY$7</f>
        <v>2.9468058213860098E-2</v>
      </c>
      <c r="AZ30" s="254">
        <f>'3. データシート'!AZ30/'3. データシート'!AZ$7</f>
        <v>2.8953945019635843E-2</v>
      </c>
      <c r="BA30" s="11">
        <f>'3. データシート'!BA30/'3. データシート'!BA$7</f>
        <v>2.9100246068257195E-2</v>
      </c>
      <c r="BB30" s="252">
        <f>'3. データシート'!BB30/'3. データシート'!BB$7</f>
        <v>3.0379746835443037E-2</v>
      </c>
      <c r="BC30" s="253">
        <f>'3. データシート'!BC30/'3. データシート'!BC$7</f>
        <v>2.9597159831908419E-2</v>
      </c>
      <c r="BD30" s="254">
        <f>'3. データシート'!BD30/'3. データシート'!BD$7</f>
        <v>2.9730119786404965E-2</v>
      </c>
      <c r="BE30" s="11">
        <f>'3. データシート'!BE30/'3. データシート'!BE$7</f>
        <v>2.984913015231358E-2</v>
      </c>
      <c r="BF30" s="252">
        <f>'3. データシート'!BF30/'3. データシート'!BF$7</f>
        <v>2.965361664968709E-2</v>
      </c>
      <c r="BG30" s="253">
        <f>'3. データシート'!BG30/'3. データシート'!BG$7</f>
        <v>2.9558262134157427E-2</v>
      </c>
      <c r="BH30" s="254">
        <f>'3. データシート'!BH30/'3. データシート'!BH$7</f>
        <v>2.9408584711860742E-2</v>
      </c>
      <c r="BI30" s="11">
        <f>'3. データシート'!BI30/'3. データシート'!BI$7</f>
        <v>2.9273920253803445E-2</v>
      </c>
    </row>
    <row r="31" spans="1:61" x14ac:dyDescent="0.15">
      <c r="A31" s="6">
        <v>48</v>
      </c>
      <c r="B31" s="18">
        <f>'3. データシート'!B31/'3. データシート'!B$7</f>
        <v>2.9432956264860581E-2</v>
      </c>
      <c r="C31" s="22">
        <f>'3. データシート'!C31/'3. データシート'!C$7</f>
        <v>3.0607814761215629E-2</v>
      </c>
      <c r="D31" s="20">
        <f>'3. データシート'!D31/'3. データシート'!D$7</f>
        <v>3.0013592447007825E-2</v>
      </c>
      <c r="E31" s="11">
        <f>'3. データシート'!E31/'3. データシート'!E$7</f>
        <v>2.9964876335430997E-2</v>
      </c>
      <c r="F31" s="27">
        <f>'3. データシート'!F31/'3. データシート'!F$7</f>
        <v>2.945954727607495E-2</v>
      </c>
      <c r="G31" s="22">
        <f>'3. データシート'!G31/'3. データシート'!G$7</f>
        <v>2.9374932913521057E-2</v>
      </c>
      <c r="H31" s="22">
        <f>'3. データシート'!H31/'3. データシート'!H$7</f>
        <v>3.0173051323768674E-2</v>
      </c>
      <c r="I31" s="22">
        <f>'3. データシート'!I31/'3. データシート'!I$7</f>
        <v>2.9519892257853165E-2</v>
      </c>
      <c r="J31" s="22">
        <f>'3. データシート'!J31/'3. データシート'!J$7</f>
        <v>2.8763354414549611E-2</v>
      </c>
      <c r="K31" s="22">
        <f>'3. データシート'!K31/'3. データシート'!K$7</f>
        <v>2.9428736295441432E-2</v>
      </c>
      <c r="L31" s="22">
        <f>'3. データシート'!L31/'3. データシート'!L$7</f>
        <v>2.9825589916459037E-2</v>
      </c>
      <c r="M31" s="22">
        <f>'3. データシート'!M31/'3. データシート'!M$7</f>
        <v>2.977130061304651E-2</v>
      </c>
      <c r="N31" s="22">
        <f>'3. データシート'!N31/'3. データシート'!N$7</f>
        <v>2.9637125921642332E-2</v>
      </c>
      <c r="O31" s="22">
        <f>'3. データシート'!O31/'3. データシート'!O$7</f>
        <v>3.0304130071858896E-2</v>
      </c>
      <c r="P31" s="22">
        <f>'3. データシート'!P31/'3. データシート'!P$7</f>
        <v>3.0067183083079409E-2</v>
      </c>
      <c r="Q31" s="22">
        <f>'3. データシート'!Q31/'3. データシート'!Q$7</f>
        <v>3.0637522768670308E-2</v>
      </c>
      <c r="R31" s="22">
        <f>'3. データシート'!R31/'3. データシート'!R$7</f>
        <v>0.46873764067162837</v>
      </c>
      <c r="S31" s="22">
        <f>'3. データシート'!S31/'3. データシート'!S$7</f>
        <v>0.34140182533097652</v>
      </c>
      <c r="T31" s="22">
        <f>'3. データシート'!T31/'3. データシート'!T$7</f>
        <v>0.43537811452717473</v>
      </c>
      <c r="U31" s="28">
        <f>'3. データシート'!U31/'3. データシート'!U$7</f>
        <v>0.36532576232439806</v>
      </c>
      <c r="V31" s="252">
        <f>'3. データシート'!V31/'3. データシート'!V$7</f>
        <v>3.9626787708490943E-2</v>
      </c>
      <c r="W31" s="253">
        <f>'3. データシート'!W31/'3. データシート'!W$7</f>
        <v>3.4663178548070633E-2</v>
      </c>
      <c r="X31" s="254">
        <f>'3. データシート'!X31/'3. データシート'!X$7</f>
        <v>2.9584298957126304E-2</v>
      </c>
      <c r="Y31" s="11">
        <f>'3. データシート'!Y31/'3. データシート'!Y$7</f>
        <v>3.0345283088100392E-2</v>
      </c>
      <c r="Z31" s="252">
        <f>'3. データシート'!Z31/'3. データシート'!Z$7</f>
        <v>0.17323460357594364</v>
      </c>
      <c r="AA31" s="253">
        <f>'3. データシート'!AA31/'3. データシート'!AA$7</f>
        <v>0.15468306527909176</v>
      </c>
      <c r="AB31" s="254">
        <f>'3. データシート'!AB31/'3. データシート'!AB$7</f>
        <v>3.6393205637874952E-2</v>
      </c>
      <c r="AC31" s="11">
        <f>'3. データシート'!AC31/'3. データシート'!AC$7</f>
        <v>3.5026206397975782E-2</v>
      </c>
      <c r="AD31" s="252">
        <f>'3. データシート'!AD31/'3. データシート'!AD$7</f>
        <v>5.4790580621966567E-2</v>
      </c>
      <c r="AE31" s="253">
        <f>'3. データシート'!AE31/'3. データシート'!AE$7</f>
        <v>4.8772539648055613E-2</v>
      </c>
      <c r="AF31" s="254">
        <f>'3. データシート'!AF31/'3. データシート'!AF$7</f>
        <v>2.9589632829373651E-2</v>
      </c>
      <c r="AG31" s="11">
        <f>'3. データシート'!AG31/'3. データシート'!AG$7</f>
        <v>2.9833454018826935E-2</v>
      </c>
      <c r="AH31" s="252">
        <f>'3. データシート'!AH31/'3. データシート'!AH$7</f>
        <v>2.9161205766710354E-2</v>
      </c>
      <c r="AI31" s="253">
        <f>'3. データシート'!AI31/'3. データシート'!AI$7</f>
        <v>2.8900702893638278E-2</v>
      </c>
      <c r="AJ31" s="254">
        <f>'3. データシート'!AJ31/'3. データシート'!AJ$7</f>
        <v>2.9245383712242501E-2</v>
      </c>
      <c r="AK31" s="11">
        <f>'3. データシート'!AK31/'3. データシート'!AK$7</f>
        <v>2.9685070687348592E-2</v>
      </c>
      <c r="AL31" s="252">
        <f>'3. データシート'!AL31/'3. データシート'!AL$7</f>
        <v>2.9418088003439875E-2</v>
      </c>
      <c r="AM31" s="253">
        <f>'3. データシート'!AM31/'3. データシート'!AM$7</f>
        <v>2.9458483754512637E-2</v>
      </c>
      <c r="AN31" s="254">
        <f>'3. データシート'!AN31/'3. データシート'!AN$7</f>
        <v>2.8644061727953023E-2</v>
      </c>
      <c r="AO31" s="11">
        <f>'3. データシート'!AO31/'3. データシート'!AO$7</f>
        <v>2.911858230018936E-2</v>
      </c>
      <c r="AP31" s="252">
        <f>'3. データシート'!AP31/'3. データシート'!AP$7</f>
        <v>2.8637380076462528E-2</v>
      </c>
      <c r="AQ31" s="253">
        <f>'3. データシート'!AQ31/'3. データシート'!AQ$7</f>
        <v>2.8701447613587502E-2</v>
      </c>
      <c r="AR31" s="254">
        <f>'3. データシート'!AR31/'3. データシート'!AR$7</f>
        <v>2.8614296431250671E-2</v>
      </c>
      <c r="AS31" s="11">
        <f>'3. データシート'!AS31/'3. データシート'!AS$7</f>
        <v>2.9183227700791348E-2</v>
      </c>
      <c r="AT31" s="252">
        <f>'3. データシート'!AT31/'3. データシート'!AT$7</f>
        <v>2.9022988505747128E-2</v>
      </c>
      <c r="AU31" s="253">
        <f>'3. データシート'!AU31/'3. データシート'!AU$7</f>
        <v>2.9042357937164861E-2</v>
      </c>
      <c r="AV31" s="254">
        <f>'3. データシート'!AV31/'3. データシート'!AV$7</f>
        <v>2.8995450278038563E-2</v>
      </c>
      <c r="AW31" s="11">
        <f>'3. データシート'!AW31/'3. データシート'!AW$7</f>
        <v>2.9082932352108688E-2</v>
      </c>
      <c r="AX31" s="252">
        <f>'3. データシート'!AX31/'3. データシート'!AX$7</f>
        <v>2.9300328365748928E-2</v>
      </c>
      <c r="AY31" s="253">
        <f>'3. データシート'!AY31/'3. データシート'!AY$7</f>
        <v>2.9612509479614316E-2</v>
      </c>
      <c r="AZ31" s="254">
        <f>'3. データシート'!AZ31/'3. データシート'!AZ$7</f>
        <v>2.8989646554801858E-2</v>
      </c>
      <c r="BA31" s="11">
        <f>'3. データシート'!BA31/'3. データシート'!BA$7</f>
        <v>2.9064584001997077E-2</v>
      </c>
      <c r="BB31" s="252">
        <f>'3. データシート'!BB31/'3. データシート'!BB$7</f>
        <v>3.0271247739602169E-2</v>
      </c>
      <c r="BC31" s="253">
        <f>'3. データシート'!BC31/'3. データシート'!BC$7</f>
        <v>2.9560933198087235E-2</v>
      </c>
      <c r="BD31" s="254">
        <f>'3. データシート'!BD31/'3. データシート'!BD$7</f>
        <v>2.9694039543945734E-2</v>
      </c>
      <c r="BE31" s="11">
        <f>'3. データシート'!BE31/'3. データシート'!BE$7</f>
        <v>2.9668663827329821E-2</v>
      </c>
      <c r="BF31" s="252">
        <f>'3. データシート'!BF31/'3. データシート'!BF$7</f>
        <v>2.9835540678212778E-2</v>
      </c>
      <c r="BG31" s="253">
        <f>'3. データシート'!BG31/'3. データシート'!BG$7</f>
        <v>2.9521905108162154E-2</v>
      </c>
      <c r="BH31" s="254">
        <f>'3. データシート'!BH31/'3. データシート'!BH$7</f>
        <v>2.955274444084045E-2</v>
      </c>
      <c r="BI31" s="11">
        <f>'3. データシート'!BI31/'3. データシート'!BI$7</f>
        <v>2.9454178383445093E-2</v>
      </c>
    </row>
    <row r="32" spans="1:61" x14ac:dyDescent="0.15">
      <c r="A32" s="6">
        <v>50</v>
      </c>
      <c r="B32" s="18">
        <f>'3. データシート'!B32/'3. データシート'!B$7</f>
        <v>2.918077671301967E-2</v>
      </c>
      <c r="C32" s="22">
        <f>'3. データシート'!C32/'3. データシート'!C$7</f>
        <v>3.0390738060781478E-2</v>
      </c>
      <c r="D32" s="20">
        <f>'3. データシート'!D32/'3. データシート'!D$7</f>
        <v>2.9719701700892692E-2</v>
      </c>
      <c r="E32" s="11">
        <f>'3. データシート'!E32/'3. データシート'!E$7</f>
        <v>2.9781940582467439E-2</v>
      </c>
      <c r="F32" s="27">
        <f>'3. データシート'!F32/'3. データシート'!F$7</f>
        <v>2.945954727607495E-2</v>
      </c>
      <c r="G32" s="22">
        <f>'3. データシート'!G32/'3. データシート'!G$7</f>
        <v>2.9374932913521057E-2</v>
      </c>
      <c r="H32" s="22">
        <f>'3. データシート'!H32/'3. データシート'!H$7</f>
        <v>3.0394911995266973E-2</v>
      </c>
      <c r="I32" s="22">
        <f>'3. データシート'!I32/'3. データシート'!I$7</f>
        <v>2.95926910057147E-2</v>
      </c>
      <c r="J32" s="22">
        <f>'3. データシート'!J32/'3. データシート'!J$7</f>
        <v>2.8834816164647871E-2</v>
      </c>
      <c r="K32" s="22">
        <f>'3. データシート'!K32/'3. データシート'!K$7</f>
        <v>2.9176283900750145E-2</v>
      </c>
      <c r="L32" s="22">
        <f>'3. データシート'!L32/'3. データシート'!L$7</f>
        <v>3.0008793785724755E-2</v>
      </c>
      <c r="M32" s="22">
        <f>'3. データシート'!M32/'3. データシート'!M$7</f>
        <v>2.9881428728754451E-2</v>
      </c>
      <c r="N32" s="22">
        <f>'3. データシート'!N32/'3. データシート'!N$7</f>
        <v>2.9203411883764636E-2</v>
      </c>
      <c r="O32" s="22">
        <f>'3. データシート'!O32/'3. データシート'!O$7</f>
        <v>3.0050083472454091E-2</v>
      </c>
      <c r="P32" s="22">
        <f>'3. データシート'!P32/'3. データシート'!P$7</f>
        <v>2.9883622746796873E-2</v>
      </c>
      <c r="Q32" s="22">
        <f>'3. データシート'!Q32/'3. データシート'!Q$7</f>
        <v>3.052823315118397E-2</v>
      </c>
      <c r="R32" s="22">
        <f>'3. データシート'!R32/'3. データシート'!R$7</f>
        <v>0.2782871319167296</v>
      </c>
      <c r="S32" s="22">
        <f>'3. データシート'!S32/'3. データシート'!S$7</f>
        <v>0.1864290610006854</v>
      </c>
      <c r="T32" s="22">
        <f>'3. データシート'!T32/'3. データシート'!T$7</f>
        <v>0.25626548156782747</v>
      </c>
      <c r="U32" s="28">
        <f>'3. データシート'!U32/'3. データシート'!U$7</f>
        <v>0.20544965156152059</v>
      </c>
      <c r="V32" s="252">
        <f>'3. データシート'!V32/'3. データシート'!V$7</f>
        <v>3.3214452970207864E-2</v>
      </c>
      <c r="W32" s="253">
        <f>'3. データシート'!W32/'3. データシート'!W$7</f>
        <v>3.1502071070416394E-2</v>
      </c>
      <c r="X32" s="254">
        <f>'3. データシート'!X32/'3. データシート'!X$7</f>
        <v>2.9692931633835459E-2</v>
      </c>
      <c r="Y32" s="11">
        <f>'3. データシート'!Y32/'3. データシート'!Y$7</f>
        <v>3.0381976296187576E-2</v>
      </c>
      <c r="Z32" s="252">
        <f>'3. データシート'!Z32/'3. データシート'!Z$7</f>
        <v>0.15076756366263319</v>
      </c>
      <c r="AA32" s="253">
        <f>'3. データシート'!AA32/'3. データシート'!AA$7</f>
        <v>0.13401499163088568</v>
      </c>
      <c r="AB32" s="254">
        <f>'3. データシート'!AB32/'3. データシート'!AB$7</f>
        <v>3.4080231297434045E-2</v>
      </c>
      <c r="AC32" s="11">
        <f>'3. データシート'!AC32/'3. データシート'!AC$7</f>
        <v>3.3146575094885236E-2</v>
      </c>
      <c r="AD32" s="252">
        <f>'3. データシート'!AD32/'3. データシート'!AD$7</f>
        <v>4.519144346575589E-2</v>
      </c>
      <c r="AE32" s="253">
        <f>'3. データシート'!AE32/'3. データシート'!AE$7</f>
        <v>4.0951553334781662E-2</v>
      </c>
      <c r="AF32" s="254">
        <f>'3. データシート'!AF32/'3. データシート'!AF$7</f>
        <v>2.937365010799136E-2</v>
      </c>
      <c r="AG32" s="11">
        <f>'3. データシート'!AG32/'3. データシート'!AG$7</f>
        <v>2.9652425778421435E-2</v>
      </c>
      <c r="AH32" s="252">
        <f>'3. データシート'!AH32/'3. データシート'!AH$7</f>
        <v>2.927042376583661E-2</v>
      </c>
      <c r="AI32" s="253">
        <f>'3. データシート'!AI32/'3. データシート'!AI$7</f>
        <v>2.8793663253291468E-2</v>
      </c>
      <c r="AJ32" s="254">
        <f>'3. データシート'!AJ32/'3. データシート'!AJ$7</f>
        <v>2.9138648735190523E-2</v>
      </c>
      <c r="AK32" s="11">
        <f>'3. データシート'!AK32/'3. データシート'!AK$7</f>
        <v>2.9757385110460281E-2</v>
      </c>
      <c r="AL32" s="252">
        <f>'3. データシート'!AL32/'3. データシート'!AL$7</f>
        <v>2.9525584061917728E-2</v>
      </c>
      <c r="AM32" s="253">
        <f>'3. データシート'!AM32/'3. データシート'!AM$7</f>
        <v>2.9241877256317689E-2</v>
      </c>
      <c r="AN32" s="254">
        <f>'3. データシート'!AN32/'3. データシート'!AN$7</f>
        <v>2.882308711375273E-2</v>
      </c>
      <c r="AO32" s="11">
        <f>'3. データシート'!AO32/'3. データシート'!AO$7</f>
        <v>2.9261495587552252E-2</v>
      </c>
      <c r="AP32" s="252">
        <f>'3. データシート'!AP32/'3. データシート'!AP$7</f>
        <v>2.867344730577797E-2</v>
      </c>
      <c r="AQ32" s="253">
        <f>'3. データシート'!AQ32/'3. データシート'!AQ$7</f>
        <v>2.8701447613587502E-2</v>
      </c>
      <c r="AR32" s="254">
        <f>'3. データシート'!AR32/'3. データシート'!AR$7</f>
        <v>2.8721466080805915E-2</v>
      </c>
      <c r="AS32" s="11">
        <f>'3. データシート'!AS32/'3. データシート'!AS$7</f>
        <v>2.9254842983492676E-2</v>
      </c>
      <c r="AT32" s="252">
        <f>'3. データシート'!AT32/'3. データシート'!AT$7</f>
        <v>2.9130747126436783E-2</v>
      </c>
      <c r="AU32" s="253">
        <f>'3. データシート'!AU32/'3. データシート'!AU$7</f>
        <v>2.9114334041098356E-2</v>
      </c>
      <c r="AV32" s="254">
        <f>'3. データシート'!AV32/'3. データシート'!AV$7</f>
        <v>2.9031559182494403E-2</v>
      </c>
      <c r="AW32" s="11">
        <f>'3. データシート'!AW32/'3. データシート'!AW$7</f>
        <v>2.8799886781771866E-2</v>
      </c>
      <c r="AX32" s="252">
        <f>'3. データシート'!AX32/'3. データシート'!AX$7</f>
        <v>2.9083823476346842E-2</v>
      </c>
      <c r="AY32" s="253">
        <f>'3. データシート'!AY32/'3. データシート'!AY$7</f>
        <v>2.9504171030298652E-2</v>
      </c>
      <c r="AZ32" s="254">
        <f>'3. データシート'!AZ32/'3. データシート'!AZ$7</f>
        <v>2.9096751160299892E-2</v>
      </c>
      <c r="BA32" s="11">
        <f>'3. データシート'!BA32/'3. データシート'!BA$7</f>
        <v>2.9207232267037551E-2</v>
      </c>
      <c r="BB32" s="252">
        <f>'3. データシート'!BB32/'3. データシート'!BB$7</f>
        <v>3.019891500904159E-2</v>
      </c>
      <c r="BC32" s="253">
        <f>'3. データシート'!BC32/'3. データシート'!BC$7</f>
        <v>2.9452253296623678E-2</v>
      </c>
      <c r="BD32" s="254">
        <f>'3. データシート'!BD32/'3. データシート'!BD$7</f>
        <v>2.9621879059027276E-2</v>
      </c>
      <c r="BE32" s="11">
        <f>'3. データシート'!BE32/'3. データシート'!BE$7</f>
        <v>2.945210423734931E-2</v>
      </c>
      <c r="BF32" s="252">
        <f>'3. データシート'!BF32/'3. データシート'!BF$7</f>
        <v>2.9544462232571678E-2</v>
      </c>
      <c r="BG32" s="253">
        <f>'3. データシート'!BG32/'3. データシート'!BG$7</f>
        <v>2.9340119978185784E-2</v>
      </c>
      <c r="BH32" s="254">
        <f>'3. データシート'!BH32/'3. データシート'!BH$7</f>
        <v>2.9516704508595525E-2</v>
      </c>
      <c r="BI32" s="11">
        <f>'3. データシート'!BI32/'3. データシート'!BI$7</f>
        <v>2.9418126757516764E-2</v>
      </c>
    </row>
    <row r="33" spans="1:61" x14ac:dyDescent="0.15">
      <c r="A33" s="6">
        <v>52</v>
      </c>
      <c r="B33" s="18">
        <f>'3. データシート'!B33/'3. データシート'!B$7</f>
        <v>2.9108725412493694E-2</v>
      </c>
      <c r="C33" s="22">
        <f>'3. データシート'!C33/'3. データシート'!C$7</f>
        <v>3.0282199710564398E-2</v>
      </c>
      <c r="D33" s="20">
        <f>'3. データシート'!D33/'3. データシート'!D$7</f>
        <v>2.9646229014363909E-2</v>
      </c>
      <c r="E33" s="11">
        <f>'3. データシート'!E33/'3. データシート'!E$7</f>
        <v>2.9855114883652861E-2</v>
      </c>
      <c r="F33" s="27">
        <f>'3. データシート'!F33/'3. データシート'!F$7</f>
        <v>2.9351240116971732E-2</v>
      </c>
      <c r="G33" s="22">
        <f>'3. データシート'!G33/'3. データシート'!G$7</f>
        <v>2.9231815091774305E-2</v>
      </c>
      <c r="H33" s="22">
        <f>'3. データシート'!H33/'3. データシート'!H$7</f>
        <v>3.0136074545185625E-2</v>
      </c>
      <c r="I33" s="22">
        <f>'3. データシート'!I33/'3. データシート'!I$7</f>
        <v>2.9556291631783933E-2</v>
      </c>
      <c r="J33" s="22">
        <f>'3. データシート'!J33/'3. データシート'!J$7</f>
        <v>2.8727623539500483E-2</v>
      </c>
      <c r="K33" s="22">
        <f>'3. データシート'!K33/'3. データシート'!K$7</f>
        <v>2.9248413156376225E-2</v>
      </c>
      <c r="L33" s="22">
        <f>'3. データシート'!L33/'3. データシート'!L$7</f>
        <v>2.9972153011871609E-2</v>
      </c>
      <c r="M33" s="22">
        <f>'3. データシート'!M33/'3. データシート'!M$7</f>
        <v>2.977130061304651E-2</v>
      </c>
      <c r="N33" s="22">
        <f>'3. データシート'!N33/'3. データシート'!N$7</f>
        <v>2.9311840393234062E-2</v>
      </c>
      <c r="O33" s="22">
        <f>'3. データシート'!O33/'3. データシート'!O$7</f>
        <v>2.9904913987079916E-2</v>
      </c>
      <c r="P33" s="22">
        <f>'3. データシート'!P33/'3. データシート'!P$7</f>
        <v>2.9736774477770844E-2</v>
      </c>
      <c r="Q33" s="22">
        <f>'3. データシート'!Q33/'3. データシート'!Q$7</f>
        <v>3.0200364298724955E-2</v>
      </c>
      <c r="R33" s="22">
        <f>'3. データシート'!R33/'3. データシート'!R$7</f>
        <v>0.15007370654010715</v>
      </c>
      <c r="S33" s="22">
        <f>'3. データシート'!S33/'3. データシート'!S$7</f>
        <v>9.5992208073301832E-2</v>
      </c>
      <c r="T33" s="22">
        <f>'3. データシート'!T33/'3. データシート'!T$7</f>
        <v>0.1380227305842926</v>
      </c>
      <c r="U33" s="28">
        <f>'3. データシート'!U33/'3. データシート'!U$7</f>
        <v>0.10902990302717451</v>
      </c>
      <c r="V33" s="252">
        <f>'3. データシート'!V33/'3. データシート'!V$7</f>
        <v>3.0800821355236138E-2</v>
      </c>
      <c r="W33" s="253">
        <f>'3. データシート'!W33/'3. データシート'!W$7</f>
        <v>3.0484703146573651E-2</v>
      </c>
      <c r="X33" s="254">
        <f>'3. データシート'!X33/'3. データシート'!X$7</f>
        <v>2.9511877172653533E-2</v>
      </c>
      <c r="Y33" s="11">
        <f>'3. データシート'!Y33/'3. データシート'!Y$7</f>
        <v>3.0271896671926025E-2</v>
      </c>
      <c r="Z33" s="252">
        <f>'3. データシート'!Z33/'3. データシート'!Z$7</f>
        <v>0.13126241647101319</v>
      </c>
      <c r="AA33" s="253">
        <f>'3. データシート'!AA33/'3. データシート'!AA$7</f>
        <v>0.11618513936394731</v>
      </c>
      <c r="AB33" s="254">
        <f>'3. データシート'!AB33/'3. データシート'!AB$7</f>
        <v>3.2526201662450308E-2</v>
      </c>
      <c r="AC33" s="11">
        <f>'3. データシート'!AC33/'3. データシート'!AC$7</f>
        <v>3.2026025664196642E-2</v>
      </c>
      <c r="AD33" s="252">
        <f>'3. データシート'!AD33/'3. データシート'!AD$7</f>
        <v>3.8720115045838575E-2</v>
      </c>
      <c r="AE33" s="253">
        <f>'3. データシート'!AE33/'3. データシート'!AE$7</f>
        <v>3.6027228619016582E-2</v>
      </c>
      <c r="AF33" s="254">
        <f>'3. データシート'!AF33/'3. データシート'!AF$7</f>
        <v>2.9301655867530599E-2</v>
      </c>
      <c r="AG33" s="11">
        <f>'3. データシート'!AG33/'3. データシート'!AG$7</f>
        <v>2.9761042722664735E-2</v>
      </c>
      <c r="AH33" s="252">
        <f>'3. データシート'!AH33/'3. データシート'!AH$7</f>
        <v>2.9343235765254112E-2</v>
      </c>
      <c r="AI33" s="253">
        <f>'3. データシート'!AI33/'3. データシート'!AI$7</f>
        <v>2.8722303493060264E-2</v>
      </c>
      <c r="AJ33" s="254">
        <f>'3. データシート'!AJ33/'3. データシート'!AJ$7</f>
        <v>2.9031913758138541E-2</v>
      </c>
      <c r="AK33" s="11">
        <f>'3. データシート'!AK33/'3. データシート'!AK$7</f>
        <v>2.9468127418013523E-2</v>
      </c>
      <c r="AL33" s="252">
        <f>'3. データシート'!AL33/'3. データシート'!AL$7</f>
        <v>2.9418088003439875E-2</v>
      </c>
      <c r="AM33" s="253">
        <f>'3. データシート'!AM33/'3. データシート'!AM$7</f>
        <v>2.927797833935018E-2</v>
      </c>
      <c r="AN33" s="254">
        <f>'3. データシート'!AN33/'3. データシート'!AN$7</f>
        <v>2.8751476959432847E-2</v>
      </c>
      <c r="AO33" s="11">
        <f>'3. データシート'!AO33/'3. データシート'!AO$7</f>
        <v>2.9190038943870806E-2</v>
      </c>
      <c r="AP33" s="252">
        <f>'3. データシート'!AP33/'3. データシート'!AP$7</f>
        <v>2.8889850681670635E-2</v>
      </c>
      <c r="AQ33" s="253">
        <f>'3. データシート'!AQ33/'3. データシート'!AQ$7</f>
        <v>2.8629783574602264E-2</v>
      </c>
      <c r="AR33" s="254">
        <f>'3. データシート'!AR33/'3. データシート'!AR$7</f>
        <v>2.8614296431250671E-2</v>
      </c>
      <c r="AS33" s="11">
        <f>'3. データシート'!AS33/'3. データシート'!AS$7</f>
        <v>2.9147420059440685E-2</v>
      </c>
      <c r="AT33" s="252">
        <f>'3. データシート'!AT33/'3. データシート'!AT$7</f>
        <v>2.8915229885057472E-2</v>
      </c>
      <c r="AU33" s="253">
        <f>'3. データシート'!AU33/'3. データシート'!AU$7</f>
        <v>2.8970381833231366E-2</v>
      </c>
      <c r="AV33" s="254">
        <f>'3. データシート'!AV33/'3. データシート'!AV$7</f>
        <v>2.910377699140608E-2</v>
      </c>
      <c r="AW33" s="11">
        <f>'3. データシート'!AW33/'3. データシート'!AW$7</f>
        <v>2.8941409566940277E-2</v>
      </c>
      <c r="AX33" s="252">
        <f>'3. データシート'!AX33/'3. データシート'!AX$7</f>
        <v>2.9119907624580523E-2</v>
      </c>
      <c r="AY33" s="253">
        <f>'3. データシート'!AY33/'3. データシート'!AY$7</f>
        <v>2.9323606948105884E-2</v>
      </c>
      <c r="AZ33" s="254">
        <f>'3. データシート'!AZ33/'3. データシート'!AZ$7</f>
        <v>2.8953945019635843E-2</v>
      </c>
      <c r="BA33" s="11">
        <f>'3. データシート'!BA33/'3. データシート'!BA$7</f>
        <v>2.9135908134517313E-2</v>
      </c>
      <c r="BB33" s="252">
        <f>'3. データシート'!BB33/'3. データシート'!BB$7</f>
        <v>3.0090415913200722E-2</v>
      </c>
      <c r="BC33" s="253">
        <f>'3. データシート'!BC33/'3. データシート'!BC$7</f>
        <v>2.9343573395160121E-2</v>
      </c>
      <c r="BD33" s="254">
        <f>'3. データシート'!BD33/'3. データシート'!BD$7</f>
        <v>2.944147784673113E-2</v>
      </c>
      <c r="BE33" s="11">
        <f>'3. データシート'!BE33/'3. データシート'!BE$7</f>
        <v>2.9560384032339567E-2</v>
      </c>
      <c r="BF33" s="252">
        <f>'3. データシート'!BF33/'3. データシート'!BF$7</f>
        <v>2.9617231843981955E-2</v>
      </c>
      <c r="BG33" s="253">
        <f>'3. データシート'!BG33/'3. データシート'!BG$7</f>
        <v>2.9340119978185784E-2</v>
      </c>
      <c r="BH33" s="254">
        <f>'3. データシート'!BH33/'3. データシート'!BH$7</f>
        <v>2.9805023966554944E-2</v>
      </c>
      <c r="BI33" s="11">
        <f>'3. データシート'!BI33/'3. データシート'!BI$7</f>
        <v>2.912971375009013E-2</v>
      </c>
    </row>
    <row r="34" spans="1:61" x14ac:dyDescent="0.15">
      <c r="A34" s="6">
        <v>54</v>
      </c>
      <c r="B34" s="18">
        <f>'3. データシート'!B34/'3. データシート'!B$7</f>
        <v>2.9252828013545645E-2</v>
      </c>
      <c r="C34" s="22">
        <f>'3. データシート'!C34/'3. データシート'!C$7</f>
        <v>3.0209840810419681E-2</v>
      </c>
      <c r="D34" s="20">
        <f>'3. データシート'!D34/'3. データシート'!D$7</f>
        <v>2.9462547298041954E-2</v>
      </c>
      <c r="E34" s="11">
        <f>'3. データシート'!E34/'3. データシート'!E$7</f>
        <v>2.9855114883652861E-2</v>
      </c>
      <c r="F34" s="27">
        <f>'3. データシート'!F34/'3. データシート'!F$7</f>
        <v>2.9315137730603992E-2</v>
      </c>
      <c r="G34" s="22">
        <f>'3. データシート'!G34/'3. データシート'!G$7</f>
        <v>2.9303374002647681E-2</v>
      </c>
      <c r="H34" s="22">
        <f>'3. データシート'!H34/'3. データシート'!H$7</f>
        <v>3.0283981659517824E-2</v>
      </c>
      <c r="I34" s="22">
        <f>'3. データシート'!I34/'3. データシート'!I$7</f>
        <v>2.9410694136060858E-2</v>
      </c>
      <c r="J34" s="22">
        <f>'3. データシート'!J34/'3. データシート'!J$7</f>
        <v>2.8584700039303964E-2</v>
      </c>
      <c r="K34" s="22">
        <f>'3. データシート'!K34/'3. データシート'!K$7</f>
        <v>2.9320542412002309E-2</v>
      </c>
      <c r="L34" s="22">
        <f>'3. データシート'!L34/'3. データシート'!L$7</f>
        <v>2.9935512238018467E-2</v>
      </c>
      <c r="M34" s="22">
        <f>'3. データシート'!M34/'3. データシート'!M$7</f>
        <v>2.977130061304651E-2</v>
      </c>
      <c r="N34" s="22">
        <f>'3. データシート'!N34/'3. データシート'!N$7</f>
        <v>2.9456411739193292E-2</v>
      </c>
      <c r="O34" s="22">
        <f>'3. データシート'!O34/'3. データシート'!O$7</f>
        <v>2.9977498729767002E-2</v>
      </c>
      <c r="P34" s="22">
        <f>'3. データシート'!P34/'3. データシート'!P$7</f>
        <v>2.966335034325783E-2</v>
      </c>
      <c r="Q34" s="22">
        <f>'3. データシート'!Q34/'3. データシート'!Q$7</f>
        <v>3.0054644808743168E-2</v>
      </c>
      <c r="R34" s="22">
        <f>'3. データシート'!R34/'3. データシート'!R$7</f>
        <v>7.9531154496098946E-2</v>
      </c>
      <c r="S34" s="22">
        <f>'3. データシート'!S34/'3. データシート'!S$7</f>
        <v>5.3389127376357273E-2</v>
      </c>
      <c r="T34" s="22">
        <f>'3. データシート'!T34/'3. データシート'!T$7</f>
        <v>7.3801544514060902E-2</v>
      </c>
      <c r="U34" s="28">
        <f>'3. データシート'!U34/'3. データシート'!U$7</f>
        <v>6.0432874893993585E-2</v>
      </c>
      <c r="V34" s="252">
        <f>'3. データシート'!V34/'3. データシート'!V$7</f>
        <v>2.9684066428905941E-2</v>
      </c>
      <c r="W34" s="253">
        <f>'3. データシート'!W34/'3. データシート'!W$7</f>
        <v>3.0085022890778287E-2</v>
      </c>
      <c r="X34" s="254">
        <f>'3. データシート'!X34/'3. データシート'!X$7</f>
        <v>2.9475666280417149E-2</v>
      </c>
      <c r="Y34" s="11">
        <f>'3. データシート'!Y34/'3. データシート'!Y$7</f>
        <v>3.0161817047664477E-2</v>
      </c>
      <c r="Z34" s="252">
        <f>'3. データシート'!Z34/'3. データシート'!Z$7</f>
        <v>0.11421347299981939</v>
      </c>
      <c r="AA34" s="253">
        <f>'3. データシート'!AA34/'3. データシート'!AA$7</f>
        <v>0.10166654537515464</v>
      </c>
      <c r="AB34" s="254">
        <f>'3. データシート'!AB34/'3. データシート'!AB$7</f>
        <v>3.1261293820021685E-2</v>
      </c>
      <c r="AC34" s="11">
        <f>'3. データシート'!AC34/'3. データシート'!AC$7</f>
        <v>3.1013916500994037E-2</v>
      </c>
      <c r="AD34" s="252">
        <f>'3. データシート'!AD34/'3. データシート'!AD$7</f>
        <v>3.4837317993888187E-2</v>
      </c>
      <c r="AE34" s="253">
        <f>'3. データシート'!AE34/'3. データシート'!AE$7</f>
        <v>3.3021942211601131E-2</v>
      </c>
      <c r="AF34" s="254">
        <f>'3. データシート'!AF34/'3. データシート'!AF$7</f>
        <v>2.9157667386609073E-2</v>
      </c>
      <c r="AG34" s="11">
        <f>'3. データシート'!AG34/'3. データシート'!AG$7</f>
        <v>2.9869659666908039E-2</v>
      </c>
      <c r="AH34" s="252">
        <f>'3. データシート'!AH34/'3. データシート'!AH$7</f>
        <v>2.9343235765254112E-2</v>
      </c>
      <c r="AI34" s="253">
        <f>'3. データシート'!AI34/'3. データシート'!AI$7</f>
        <v>2.882934313340707E-2</v>
      </c>
      <c r="AJ34" s="254">
        <f>'3. データシート'!AJ34/'3. データシート'!AJ$7</f>
        <v>2.9031913758138541E-2</v>
      </c>
      <c r="AK34" s="11">
        <f>'3. データシート'!AK34/'3. データシート'!AK$7</f>
        <v>2.9721227898904436E-2</v>
      </c>
      <c r="AL34" s="252">
        <f>'3. データシート'!AL34/'3. データシート'!AL$7</f>
        <v>2.9382255983947256E-2</v>
      </c>
      <c r="AM34" s="253">
        <f>'3. データシート'!AM34/'3. データシート'!AM$7</f>
        <v>2.9350180505415161E-2</v>
      </c>
      <c r="AN34" s="254">
        <f>'3. データシート'!AN34/'3. データシート'!AN$7</f>
        <v>2.8715671882272906E-2</v>
      </c>
      <c r="AO34" s="11">
        <f>'3. データシート'!AO34/'3. データシート'!AO$7</f>
        <v>2.8832755725463576E-2</v>
      </c>
      <c r="AP34" s="252">
        <f>'3. データシート'!AP34/'3. データシート'!AP$7</f>
        <v>2.8709514535093413E-2</v>
      </c>
      <c r="AQ34" s="253">
        <f>'3. データシート'!AQ34/'3. データシート'!AQ$7</f>
        <v>2.8701447613587502E-2</v>
      </c>
      <c r="AR34" s="254">
        <f>'3. データシート'!AR34/'3. データシート'!AR$7</f>
        <v>2.8721466080805915E-2</v>
      </c>
      <c r="AS34" s="11">
        <f>'3. データシート'!AS34/'3. データシート'!AS$7</f>
        <v>2.9219035342142013E-2</v>
      </c>
      <c r="AT34" s="252">
        <f>'3. データシート'!AT34/'3. データシート'!AT$7</f>
        <v>2.9166666666666667E-2</v>
      </c>
      <c r="AU34" s="253">
        <f>'3. データシート'!AU34/'3. データシート'!AU$7</f>
        <v>2.8790441573397631E-2</v>
      </c>
      <c r="AV34" s="254">
        <f>'3. データシート'!AV34/'3. データシート'!AV$7</f>
        <v>2.9067668086950244E-2</v>
      </c>
      <c r="AW34" s="11">
        <f>'3. データシート'!AW34/'3. データシート'!AW$7</f>
        <v>2.887064817435607E-2</v>
      </c>
      <c r="AX34" s="252">
        <f>'3. データシート'!AX34/'3. データシート'!AX$7</f>
        <v>2.9155991772814204E-2</v>
      </c>
      <c r="AY34" s="253">
        <f>'3. データシート'!AY34/'3. データシート'!AY$7</f>
        <v>2.9359719764544438E-2</v>
      </c>
      <c r="AZ34" s="254">
        <f>'3. データシート'!AZ34/'3. データシート'!AZ$7</f>
        <v>2.9061049625133881E-2</v>
      </c>
      <c r="BA34" s="11">
        <f>'3. データシート'!BA34/'3. データシート'!BA$7</f>
        <v>2.9207232267037551E-2</v>
      </c>
      <c r="BB34" s="252">
        <f>'3. データシート'!BB34/'3. データシート'!BB$7</f>
        <v>3.0018083182640144E-2</v>
      </c>
      <c r="BC34" s="253">
        <f>'3. データシート'!BC34/'3. データシート'!BC$7</f>
        <v>2.9198666859875381E-2</v>
      </c>
      <c r="BD34" s="254">
        <f>'3. データシート'!BD34/'3. データシート'!BD$7</f>
        <v>2.9333237119353442E-2</v>
      </c>
      <c r="BE34" s="11">
        <f>'3. データシート'!BE34/'3. データシート'!BE$7</f>
        <v>2.9596477297336318E-2</v>
      </c>
      <c r="BF34" s="252">
        <f>'3. データシート'!BF34/'3. データシート'!BF$7</f>
        <v>2.9471692621161404E-2</v>
      </c>
      <c r="BG34" s="253">
        <f>'3. データシート'!BG34/'3. データシート'!BG$7</f>
        <v>2.9376477004181056E-2</v>
      </c>
      <c r="BH34" s="254">
        <f>'3. データシート'!BH34/'3. データシート'!BH$7</f>
        <v>2.9480664576350596E-2</v>
      </c>
      <c r="BI34" s="11">
        <f>'3. データシート'!BI34/'3. データシート'!BI$7</f>
        <v>2.912971375009013E-2</v>
      </c>
    </row>
    <row r="35" spans="1:61" x14ac:dyDescent="0.15">
      <c r="A35" s="6">
        <v>56</v>
      </c>
      <c r="B35" s="18">
        <f>'3. データシート'!B35/'3. データシート'!B$7</f>
        <v>2.9036674111967722E-2</v>
      </c>
      <c r="C35" s="22">
        <f>'3. データシート'!C35/'3. データシート'!C$7</f>
        <v>3.0354558610709119E-2</v>
      </c>
      <c r="D35" s="20">
        <f>'3. データシート'!D35/'3. データシート'!D$7</f>
        <v>2.9389074611513171E-2</v>
      </c>
      <c r="E35" s="11">
        <f>'3. データシート'!E35/'3. データシート'!E$7</f>
        <v>2.9818527733060148E-2</v>
      </c>
      <c r="F35" s="27">
        <f>'3. データシート'!F35/'3. データシート'!F$7</f>
        <v>2.9351240116971732E-2</v>
      </c>
      <c r="G35" s="22">
        <f>'3. データシート'!G35/'3. データシート'!G$7</f>
        <v>2.9267594547210993E-2</v>
      </c>
      <c r="H35" s="22">
        <f>'3. データシート'!H35/'3. データシート'!H$7</f>
        <v>3.0283981659517824E-2</v>
      </c>
      <c r="I35" s="22">
        <f>'3. データシート'!I35/'3. データシート'!I$7</f>
        <v>2.9228697266407019E-2</v>
      </c>
      <c r="J35" s="22">
        <f>'3. データシート'!J35/'3. データシート'!J$7</f>
        <v>2.8763354414549611E-2</v>
      </c>
      <c r="K35" s="22">
        <f>'3. データシート'!K35/'3. データシート'!K$7</f>
        <v>2.9176283900750145E-2</v>
      </c>
      <c r="L35" s="22">
        <f>'3. データシート'!L35/'3. データシート'!L$7</f>
        <v>2.9788949142605891E-2</v>
      </c>
      <c r="M35" s="22">
        <f>'3. データシート'!M35/'3. データシート'!M$7</f>
        <v>2.9697881869241216E-2</v>
      </c>
      <c r="N35" s="22">
        <f>'3. データシート'!N35/'3. データシート'!N$7</f>
        <v>2.9275697556744255E-2</v>
      </c>
      <c r="O35" s="22">
        <f>'3. データシート'!O35/'3. データシート'!O$7</f>
        <v>2.9977498729767002E-2</v>
      </c>
      <c r="P35" s="22">
        <f>'3. データシート'!P35/'3. データシート'!P$7</f>
        <v>2.9589926208744816E-2</v>
      </c>
      <c r="Q35" s="22">
        <f>'3. データシート'!Q35/'3. データシート'!Q$7</f>
        <v>3.0200364298724955E-2</v>
      </c>
      <c r="R35" s="22">
        <f>'3. データシート'!R35/'3. データシート'!R$7</f>
        <v>4.7100276848955527E-2</v>
      </c>
      <c r="S35" s="22">
        <f>'3. データシート'!S35/'3. データシート'!S$7</f>
        <v>3.7408462898163845E-2</v>
      </c>
      <c r="T35" s="22">
        <f>'3. データシート'!T35/'3. データシート'!T$7</f>
        <v>4.5534023022002039E-2</v>
      </c>
      <c r="U35" s="28">
        <f>'3. データシート'!U35/'3. データシート'!U$7</f>
        <v>4.0743335422735151E-2</v>
      </c>
      <c r="V35" s="252">
        <f>'3. データシート'!V35/'3. データシート'!V$7</f>
        <v>2.928779855182103E-2</v>
      </c>
      <c r="W35" s="253">
        <f>'3. データシート'!W35/'3. データシート'!W$7</f>
        <v>2.9649008066274254E-2</v>
      </c>
      <c r="X35" s="254">
        <f>'3. データシート'!X35/'3. データシート'!X$7</f>
        <v>2.954808806488992E-2</v>
      </c>
      <c r="Y35" s="11">
        <f>'3. データシート'!Y35/'3. データシート'!Y$7</f>
        <v>3.0161817047664477E-2</v>
      </c>
      <c r="Z35" s="252">
        <f>'3. データシート'!Z35/'3. データシート'!Z$7</f>
        <v>9.9801336463789053E-2</v>
      </c>
      <c r="AA35" s="253">
        <f>'3. データシート'!AA35/'3. データシート'!AA$7</f>
        <v>8.845789971617786E-2</v>
      </c>
      <c r="AB35" s="254">
        <f>'3. データシート'!AB35/'3. データシート'!AB$7</f>
        <v>3.0719190458980847E-2</v>
      </c>
      <c r="AC35" s="11">
        <f>'3. データシート'!AC35/'3. データシート'!AC$7</f>
        <v>3.0435568407735404E-2</v>
      </c>
      <c r="AD35" s="252">
        <f>'3. データシート'!AD35/'3. データシート'!AD$7</f>
        <v>3.2500449397806941E-2</v>
      </c>
      <c r="AE35" s="253">
        <f>'3. データシート'!AE35/'3. データシート'!AE$7</f>
        <v>3.1428778332971252E-2</v>
      </c>
      <c r="AF35" s="254">
        <f>'3. データシート'!AF35/'3. データシート'!AF$7</f>
        <v>2.9265658747300215E-2</v>
      </c>
      <c r="AG35" s="11">
        <f>'3. データシート'!AG35/'3. データシート'!AG$7</f>
        <v>2.9616220130340334E-2</v>
      </c>
      <c r="AH35" s="252">
        <f>'3. データシート'!AH35/'3. データシート'!AH$7</f>
        <v>2.9306829765545363E-2</v>
      </c>
      <c r="AI35" s="253">
        <f>'3. データシート'!AI35/'3. データシート'!AI$7</f>
        <v>2.8865023013522676E-2</v>
      </c>
      <c r="AJ35" s="254">
        <f>'3. データシート'!AJ35/'3. データシート'!AJ$7</f>
        <v>2.9031913758138541E-2</v>
      </c>
      <c r="AK35" s="11">
        <f>'3. データシート'!AK35/'3. データシート'!AK$7</f>
        <v>2.9540441841125212E-2</v>
      </c>
      <c r="AL35" s="252">
        <f>'3. データシート'!AL35/'3. データシート'!AL$7</f>
        <v>2.9453920022932494E-2</v>
      </c>
      <c r="AM35" s="253">
        <f>'3. データシート'!AM35/'3. データシート'!AM$7</f>
        <v>2.927797833935018E-2</v>
      </c>
      <c r="AN35" s="254">
        <f>'3. データシート'!AN35/'3. データシート'!AN$7</f>
        <v>2.8787282036592789E-2</v>
      </c>
      <c r="AO35" s="11">
        <f>'3. データシート'!AO35/'3. データシート'!AO$7</f>
        <v>2.8975669012826468E-2</v>
      </c>
      <c r="AP35" s="252">
        <f>'3. データシート'!AP35/'3. データシート'!AP$7</f>
        <v>2.8817716223039747E-2</v>
      </c>
      <c r="AQ35" s="253">
        <f>'3. データシート'!AQ35/'3. データシート'!AQ$7</f>
        <v>2.8522287516124407E-2</v>
      </c>
      <c r="AR35" s="254">
        <f>'3. データシート'!AR35/'3. データシート'!AR$7</f>
        <v>2.8614296431250671E-2</v>
      </c>
      <c r="AS35" s="11">
        <f>'3. データシート'!AS35/'3. データシート'!AS$7</f>
        <v>2.9183227700791348E-2</v>
      </c>
      <c r="AT35" s="252">
        <f>'3. データシート'!AT35/'3. データシート'!AT$7</f>
        <v>2.898706896551724E-2</v>
      </c>
      <c r="AU35" s="253">
        <f>'3. データシート'!AU35/'3. データシート'!AU$7</f>
        <v>2.9078345989131608E-2</v>
      </c>
      <c r="AV35" s="254">
        <f>'3. データシート'!AV35/'3. データシート'!AV$7</f>
        <v>2.9067668086950244E-2</v>
      </c>
      <c r="AW35" s="11">
        <f>'3. データシート'!AW35/'3. データシート'!AW$7</f>
        <v>2.8764506085479761E-2</v>
      </c>
      <c r="AX35" s="252">
        <f>'3. データシート'!AX35/'3. データシート'!AX$7</f>
        <v>2.9192075921047885E-2</v>
      </c>
      <c r="AY35" s="253">
        <f>'3. データシート'!AY35/'3. データシート'!AY$7</f>
        <v>2.9468058213860098E-2</v>
      </c>
      <c r="AZ35" s="254">
        <f>'3. データシート'!AZ35/'3. データシート'!AZ$7</f>
        <v>2.8953945019635843E-2</v>
      </c>
      <c r="BA35" s="11">
        <f>'3. データシート'!BA35/'3. データシート'!BA$7</f>
        <v>2.9171570200777434E-2</v>
      </c>
      <c r="BB35" s="252">
        <f>'3. データシート'!BB35/'3. データシート'!BB$7</f>
        <v>2.9945750452079565E-2</v>
      </c>
      <c r="BC35" s="253">
        <f>'3. データシート'!BC35/'3. データシート'!BC$7</f>
        <v>2.9271120127517751E-2</v>
      </c>
      <c r="BD35" s="254">
        <f>'3. データシート'!BD35/'3. データシート'!BD$7</f>
        <v>2.9585798816568046E-2</v>
      </c>
      <c r="BE35" s="11">
        <f>'3. データシート'!BE35/'3. データシート'!BE$7</f>
        <v>2.9560384032339567E-2</v>
      </c>
      <c r="BF35" s="252">
        <f>'3. データシート'!BF35/'3. データシート'!BF$7</f>
        <v>2.9398923009751127E-2</v>
      </c>
      <c r="BG35" s="253">
        <f>'3. データシート'!BG35/'3. データシート'!BG$7</f>
        <v>2.919469187420469E-2</v>
      </c>
      <c r="BH35" s="254">
        <f>'3. データシート'!BH35/'3. データシート'!BH$7</f>
        <v>2.9660864237575232E-2</v>
      </c>
      <c r="BI35" s="11">
        <f>'3. データシート'!BI35/'3. データシート'!BI$7</f>
        <v>2.9165765376018459E-2</v>
      </c>
    </row>
    <row r="36" spans="1:61" x14ac:dyDescent="0.15">
      <c r="A36" s="6">
        <v>58</v>
      </c>
      <c r="B36" s="18">
        <f>'3. データシート'!B36/'3. データシート'!B$7</f>
        <v>2.9000648461704734E-2</v>
      </c>
      <c r="C36" s="22">
        <f>'3. データシート'!C36/'3. データシート'!C$7</f>
        <v>3.0209840810419681E-2</v>
      </c>
      <c r="D36" s="20">
        <f>'3. データシート'!D36/'3. データシート'!D$7</f>
        <v>2.9536019984570734E-2</v>
      </c>
      <c r="E36" s="11">
        <f>'3. データシート'!E36/'3. データシート'!E$7</f>
        <v>2.9708766281282013E-2</v>
      </c>
      <c r="F36" s="27">
        <f>'3. データシート'!F36/'3. データシート'!F$7</f>
        <v>2.9315137730603992E-2</v>
      </c>
      <c r="G36" s="22">
        <f>'3. データシート'!G36/'3. データシート'!G$7</f>
        <v>2.9196035636337617E-2</v>
      </c>
      <c r="H36" s="22">
        <f>'3. データシート'!H36/'3. データシート'!H$7</f>
        <v>3.0099097766602575E-2</v>
      </c>
      <c r="I36" s="22">
        <f>'3. データシート'!I36/'3. データシート'!I$7</f>
        <v>2.9483492883922397E-2</v>
      </c>
      <c r="J36" s="22">
        <f>'3. データシート'!J36/'3. データシート'!J$7</f>
        <v>2.8548969164254832E-2</v>
      </c>
      <c r="K36" s="22">
        <f>'3. データシート'!K36/'3. データシート'!K$7</f>
        <v>2.8995960761684939E-2</v>
      </c>
      <c r="L36" s="22">
        <f>'3. データシート'!L36/'3. データシート'!L$7</f>
        <v>2.9935512238018467E-2</v>
      </c>
      <c r="M36" s="22">
        <f>'3. データシート'!M36/'3. データシート'!M$7</f>
        <v>2.9661172497338569E-2</v>
      </c>
      <c r="N36" s="22">
        <f>'3. データシート'!N36/'3. データシート'!N$7</f>
        <v>2.8986554864825792E-2</v>
      </c>
      <c r="O36" s="22">
        <f>'3. データシート'!O36/'3. データシート'!O$7</f>
        <v>2.9941206358423459E-2</v>
      </c>
      <c r="P36" s="22">
        <f>'3. データシート'!P36/'3. データシート'!P$7</f>
        <v>2.9479790006975294E-2</v>
      </c>
      <c r="Q36" s="22">
        <f>'3. データシート'!Q36/'3. データシート'!Q$7</f>
        <v>2.994535519125683E-2</v>
      </c>
      <c r="R36" s="22">
        <f>'3. データシート'!R36/'3. データシート'!R$7</f>
        <v>3.5091503972962283E-2</v>
      </c>
      <c r="S36" s="22">
        <f>'3. データシート'!S36/'3. データシート'!S$7</f>
        <v>3.2033476425814361E-2</v>
      </c>
      <c r="T36" s="22">
        <f>'3. データシート'!T36/'3. データシート'!T$7</f>
        <v>3.4715139151974356E-2</v>
      </c>
      <c r="U36" s="28">
        <f>'3. データシート'!U36/'3. データシート'!U$7</f>
        <v>3.3737694037830467E-2</v>
      </c>
      <c r="V36" s="252">
        <f>'3. データシート'!V36/'3. データシート'!V$7</f>
        <v>2.9143701141971973E-2</v>
      </c>
      <c r="W36" s="253">
        <f>'3. データシート'!W36/'3. データシート'!W$7</f>
        <v>2.9540004360148246E-2</v>
      </c>
      <c r="X36" s="254">
        <f>'3. データシート'!X36/'3. データシート'!X$7</f>
        <v>2.9475666280417149E-2</v>
      </c>
      <c r="Y36" s="11">
        <f>'3. データシート'!Y36/'3. データシート'!Y$7</f>
        <v>3.008843063149011E-2</v>
      </c>
      <c r="Z36" s="252">
        <f>'3. データシート'!Z36/'3. データシート'!Z$7</f>
        <v>8.7556438504605386E-2</v>
      </c>
      <c r="AA36" s="253">
        <f>'3. データシート'!AA36/'3. データシート'!AA$7</f>
        <v>7.7759988356014845E-2</v>
      </c>
      <c r="AB36" s="254">
        <f>'3. データシート'!AB36/'3. データシート'!AB$7</f>
        <v>3.0104806649801228E-2</v>
      </c>
      <c r="AC36" s="11">
        <f>'3. データシート'!AC36/'3. データシート'!AC$7</f>
        <v>3.0182541116934754E-2</v>
      </c>
      <c r="AD36" s="252">
        <f>'3. データシート'!AD36/'3. データシート'!AD$7</f>
        <v>3.1134280064713284E-2</v>
      </c>
      <c r="AE36" s="253">
        <f>'3. データシート'!AE36/'3. データシート'!AE$7</f>
        <v>3.0414946773843144E-2</v>
      </c>
      <c r="AF36" s="254">
        <f>'3. データシート'!AF36/'3. データシート'!AF$7</f>
        <v>2.9265658747300215E-2</v>
      </c>
      <c r="AG36" s="11">
        <f>'3. データシート'!AG36/'3. データシート'!AG$7</f>
        <v>2.9688631426502535E-2</v>
      </c>
      <c r="AH36" s="252">
        <f>'3. データシート'!AH36/'3. データシート'!AH$7</f>
        <v>2.9124799767001601E-2</v>
      </c>
      <c r="AI36" s="253">
        <f>'3. データシート'!AI36/'3. データシート'!AI$7</f>
        <v>2.8615263852713454E-2</v>
      </c>
      <c r="AJ36" s="254">
        <f>'3. データシート'!AJ36/'3. データシート'!AJ$7</f>
        <v>2.8854022129718576E-2</v>
      </c>
      <c r="AK36" s="11">
        <f>'3. データシート'!AK36/'3. データシート'!AK$7</f>
        <v>2.9576599052681056E-2</v>
      </c>
      <c r="AL36" s="252">
        <f>'3. データシート'!AL36/'3. データシート'!AL$7</f>
        <v>2.9382255983947256E-2</v>
      </c>
      <c r="AM36" s="253">
        <f>'3. データシート'!AM36/'3. データシート'!AM$7</f>
        <v>2.9386281588447652E-2</v>
      </c>
      <c r="AN36" s="254">
        <f>'3. データシート'!AN36/'3. データシート'!AN$7</f>
        <v>2.8644061727953023E-2</v>
      </c>
      <c r="AO36" s="11">
        <f>'3. データシート'!AO36/'3. データシート'!AO$7</f>
        <v>2.8904212369145022E-2</v>
      </c>
      <c r="AP36" s="252">
        <f>'3. データシート'!AP36/'3. データシート'!AP$7</f>
        <v>2.8529178388516194E-2</v>
      </c>
      <c r="AQ36" s="253">
        <f>'3. データシート'!AQ36/'3. データシート'!AQ$7</f>
        <v>2.8629783574602264E-2</v>
      </c>
      <c r="AR36" s="254">
        <f>'3. データシート'!AR36/'3. データシート'!AR$7</f>
        <v>2.854284999821384E-2</v>
      </c>
      <c r="AS36" s="11">
        <f>'3. データシート'!AS36/'3. データシート'!AS$7</f>
        <v>2.9004189494038029E-2</v>
      </c>
      <c r="AT36" s="252">
        <f>'3. データシート'!AT36/'3. データシート'!AT$7</f>
        <v>2.9058908045977012E-2</v>
      </c>
      <c r="AU36" s="253">
        <f>'3. データシート'!AU36/'3. データシート'!AU$7</f>
        <v>2.8970381833231366E-2</v>
      </c>
      <c r="AV36" s="254">
        <f>'3. データシート'!AV36/'3. データシート'!AV$7</f>
        <v>2.8923232469126887E-2</v>
      </c>
      <c r="AW36" s="11">
        <f>'3. データシート'!AW36/'3. データシート'!AW$7</f>
        <v>2.8729125389187659E-2</v>
      </c>
      <c r="AX36" s="252">
        <f>'3. データシート'!AX36/'3. データシート'!AX$7</f>
        <v>2.9119907624580523E-2</v>
      </c>
      <c r="AY36" s="253">
        <f>'3. データシート'!AY36/'3. データシート'!AY$7</f>
        <v>2.9431945397421545E-2</v>
      </c>
      <c r="AZ36" s="254">
        <f>'3. データシート'!AZ36/'3. データシート'!AZ$7</f>
        <v>2.9025348089967869E-2</v>
      </c>
      <c r="BA36" s="11">
        <f>'3. データシート'!BA36/'3. データシート'!BA$7</f>
        <v>2.9028921935736956E-2</v>
      </c>
      <c r="BB36" s="252">
        <f>'3. データシート'!BB36/'3. データシート'!BB$7</f>
        <v>3.023508137432188E-2</v>
      </c>
      <c r="BC36" s="253">
        <f>'3. データシート'!BC36/'3. データシート'!BC$7</f>
        <v>2.9234893493696564E-2</v>
      </c>
      <c r="BD36" s="254">
        <f>'3. データシート'!BD36/'3. データシート'!BD$7</f>
        <v>2.9657959301486507E-2</v>
      </c>
      <c r="BE36" s="11">
        <f>'3. データシート'!BE36/'3. データシート'!BE$7</f>
        <v>2.9488197502346061E-2</v>
      </c>
      <c r="BF36" s="252">
        <f>'3. データシート'!BF36/'3. データシート'!BF$7</f>
        <v>2.9398923009751127E-2</v>
      </c>
      <c r="BG36" s="253">
        <f>'3. データシート'!BG36/'3. データシート'!BG$7</f>
        <v>2.9340119978185784E-2</v>
      </c>
      <c r="BH36" s="254">
        <f>'3. データシート'!BH36/'3. データシート'!BH$7</f>
        <v>2.9588784373085378E-2</v>
      </c>
      <c r="BI36" s="11">
        <f>'3. データシート'!BI36/'3. データシート'!BI$7</f>
        <v>2.9093662124161798E-2</v>
      </c>
    </row>
    <row r="37" spans="1:61" x14ac:dyDescent="0.15">
      <c r="A37" s="6">
        <v>60</v>
      </c>
      <c r="B37" s="18">
        <f>'3. データシート'!B37/'3. データシート'!B$7</f>
        <v>2.9036674111967722E-2</v>
      </c>
      <c r="C37" s="22">
        <f>'3. データシート'!C37/'3. データシート'!C$7</f>
        <v>3.0209840810419681E-2</v>
      </c>
      <c r="D37" s="20">
        <f>'3. データシート'!D37/'3. データシート'!D$7</f>
        <v>2.9609492671099517E-2</v>
      </c>
      <c r="E37" s="11">
        <f>'3. データシート'!E37/'3. データシート'!E$7</f>
        <v>2.9708766281282013E-2</v>
      </c>
      <c r="F37" s="27">
        <f>'3. データシート'!F37/'3. データシート'!F$7</f>
        <v>2.9279035344236252E-2</v>
      </c>
      <c r="G37" s="22">
        <f>'3. データシート'!G37/'3. データシート'!G$7</f>
        <v>2.9267594547210993E-2</v>
      </c>
      <c r="H37" s="22">
        <f>'3. データシート'!H37/'3. データシート'!H$7</f>
        <v>3.0173051323768674E-2</v>
      </c>
      <c r="I37" s="22">
        <f>'3. データシート'!I37/'3. データシート'!I$7</f>
        <v>2.9556291631783933E-2</v>
      </c>
      <c r="J37" s="22">
        <f>'3. データシート'!J37/'3. データシート'!J$7</f>
        <v>2.8656161789402224E-2</v>
      </c>
      <c r="K37" s="22">
        <f>'3. データシート'!K37/'3. データシート'!K$7</f>
        <v>2.9032025389497982E-2</v>
      </c>
      <c r="L37" s="22">
        <f>'3. データシート'!L37/'3. データシート'!L$7</f>
        <v>2.9788949142605891E-2</v>
      </c>
      <c r="M37" s="22">
        <f>'3. データシート'!M37/'3. データシート'!M$7</f>
        <v>2.9697881869241216E-2</v>
      </c>
      <c r="N37" s="22">
        <f>'3. データシート'!N37/'3. データシート'!N$7</f>
        <v>2.9167269047274829E-2</v>
      </c>
      <c r="O37" s="22">
        <f>'3. データシート'!O37/'3. データシート'!O$7</f>
        <v>2.9904913987079916E-2</v>
      </c>
      <c r="P37" s="22">
        <f>'3. データシート'!P37/'3. データシート'!P$7</f>
        <v>2.9589926208744816E-2</v>
      </c>
      <c r="Q37" s="22">
        <f>'3. データシート'!Q37/'3. データシート'!Q$7</f>
        <v>2.9799635701275046E-2</v>
      </c>
      <c r="R37" s="22">
        <f>'3. データシート'!R37/'3. データシート'!R$7</f>
        <v>3.1064610074425628E-2</v>
      </c>
      <c r="S37" s="22">
        <f>'3. データシート'!S37/'3. データシート'!S$7</f>
        <v>3.0121568485985354E-2</v>
      </c>
      <c r="T37" s="22">
        <f>'3. データシート'!T37/'3. データシート'!T$7</f>
        <v>3.1181698965466995E-2</v>
      </c>
      <c r="U37" s="28">
        <f>'3. データシート'!U37/'3. データシート'!U$7</f>
        <v>3.1783488809409684E-2</v>
      </c>
      <c r="V37" s="252">
        <f>'3. データシート'!V37/'3. データシート'!V$7</f>
        <v>2.8999603732122917E-2</v>
      </c>
      <c r="W37" s="253">
        <f>'3. データシート'!W37/'3. データシート'!W$7</f>
        <v>2.9503669791439577E-2</v>
      </c>
      <c r="X37" s="254">
        <f>'3. データシート'!X37/'3. データシート'!X$7</f>
        <v>2.9294611819235226E-2</v>
      </c>
      <c r="Y37" s="11">
        <f>'3. データシート'!Y37/'3. データシート'!Y$7</f>
        <v>3.0235203463838844E-2</v>
      </c>
      <c r="Z37" s="252">
        <f>'3. データシート'!Z37/'3. データシート'!Z$7</f>
        <v>7.6973090121004159E-2</v>
      </c>
      <c r="AA37" s="253">
        <f>'3. データシート'!AA37/'3. データシート'!AA$7</f>
        <v>6.8845062222545661E-2</v>
      </c>
      <c r="AB37" s="254">
        <f>'3. データシート'!AB37/'3. データシート'!AB$7</f>
        <v>2.9924105529454282E-2</v>
      </c>
      <c r="AC37" s="11">
        <f>'3. データシート'!AC37/'3. データシート'!AC$7</f>
        <v>3.0074100849448761E-2</v>
      </c>
      <c r="AD37" s="252">
        <f>'3. データシート'!AD37/'3. データシート'!AD$7</f>
        <v>3.0451195398166458E-2</v>
      </c>
      <c r="AE37" s="253">
        <f>'3. データシート'!AE37/'3. データシート'!AE$7</f>
        <v>2.9908030994279092E-2</v>
      </c>
      <c r="AF37" s="254">
        <f>'3. データシート'!AF37/'3. データシート'!AF$7</f>
        <v>2.9013678905687543E-2</v>
      </c>
      <c r="AG37" s="11">
        <f>'3. データシート'!AG37/'3. データシート'!AG$7</f>
        <v>2.943519188993483E-2</v>
      </c>
      <c r="AH37" s="252">
        <f>'3. データシート'!AH37/'3. データシート'!AH$7</f>
        <v>2.9197611766419107E-2</v>
      </c>
      <c r="AI37" s="253">
        <f>'3. データシート'!AI37/'3. データシート'!AI$7</f>
        <v>2.8757983373175866E-2</v>
      </c>
      <c r="AJ37" s="254">
        <f>'3. データシート'!AJ37/'3. データシート'!AJ$7</f>
        <v>2.8996335432454549E-2</v>
      </c>
      <c r="AK37" s="11">
        <f>'3. データシート'!AK37/'3. データシート'!AK$7</f>
        <v>2.9468127418013523E-2</v>
      </c>
      <c r="AL37" s="252">
        <f>'3. データシート'!AL37/'3. データシート'!AL$7</f>
        <v>2.9418088003439875E-2</v>
      </c>
      <c r="AM37" s="253">
        <f>'3. データシート'!AM37/'3. データシート'!AM$7</f>
        <v>2.8989169675090253E-2</v>
      </c>
      <c r="AN37" s="254">
        <f>'3. データシート'!AN37/'3. データシート'!AN$7</f>
        <v>2.8608256650793081E-2</v>
      </c>
      <c r="AO37" s="11">
        <f>'3. データシート'!AO37/'3. データシート'!AO$7</f>
        <v>2.8975669012826468E-2</v>
      </c>
      <c r="AP37" s="252">
        <f>'3. データシート'!AP37/'3. データシート'!AP$7</f>
        <v>2.8637380076462528E-2</v>
      </c>
      <c r="AQ37" s="253">
        <f>'3. データシート'!AQ37/'3. データシート'!AQ$7</f>
        <v>2.8414791457646554E-2</v>
      </c>
      <c r="AR37" s="254">
        <f>'3. データシート'!AR37/'3. データシート'!AR$7</f>
        <v>2.8507126781695424E-2</v>
      </c>
      <c r="AS37" s="11">
        <f>'3. データシート'!AS37/'3. データシート'!AS$7</f>
        <v>2.8968381852687363E-2</v>
      </c>
      <c r="AT37" s="252">
        <f>'3. データシート'!AT37/'3. データシート'!AT$7</f>
        <v>2.8951149425287356E-2</v>
      </c>
      <c r="AU37" s="253">
        <f>'3. データシート'!AU37/'3. データシート'!AU$7</f>
        <v>2.8898405729297874E-2</v>
      </c>
      <c r="AV37" s="254">
        <f>'3. データシート'!AV37/'3. データシート'!AV$7</f>
        <v>2.885101466021521E-2</v>
      </c>
      <c r="AW37" s="11">
        <f>'3. データシート'!AW37/'3. データシート'!AW$7</f>
        <v>2.8835267478063968E-2</v>
      </c>
      <c r="AX37" s="252">
        <f>'3. データシート'!AX37/'3. データシート'!AX$7</f>
        <v>2.9155991772814204E-2</v>
      </c>
      <c r="AY37" s="253">
        <f>'3. データシート'!AY37/'3. データシート'!AY$7</f>
        <v>2.9359719764544438E-2</v>
      </c>
      <c r="AZ37" s="254">
        <f>'3. データシート'!AZ37/'3. データシート'!AZ$7</f>
        <v>2.9061049625133881E-2</v>
      </c>
      <c r="BA37" s="11">
        <f>'3. データシート'!BA37/'3. データシート'!BA$7</f>
        <v>2.9135908134517313E-2</v>
      </c>
      <c r="BB37" s="252">
        <f>'3. データシート'!BB37/'3. データシート'!BB$7</f>
        <v>2.9873417721518986E-2</v>
      </c>
      <c r="BC37" s="253">
        <f>'3. データシート'!BC37/'3. データシート'!BC$7</f>
        <v>2.9089986958411824E-2</v>
      </c>
      <c r="BD37" s="254">
        <f>'3. データシート'!BD37/'3. データシート'!BD$7</f>
        <v>2.9549718574108819E-2</v>
      </c>
      <c r="BE37" s="11">
        <f>'3. データシート'!BE37/'3. データシート'!BE$7</f>
        <v>2.9524290767342812E-2</v>
      </c>
      <c r="BF37" s="252">
        <f>'3. データシート'!BF37/'3. データシート'!BF$7</f>
        <v>2.9471692621161404E-2</v>
      </c>
      <c r="BG37" s="253">
        <f>'3. データシート'!BG37/'3. データシート'!BG$7</f>
        <v>2.9267405926195238E-2</v>
      </c>
      <c r="BH37" s="254">
        <f>'3. データシート'!BH37/'3. データシート'!BH$7</f>
        <v>2.9624824305330307E-2</v>
      </c>
      <c r="BI37" s="11">
        <f>'3. データシート'!BI37/'3. データシート'!BI$7</f>
        <v>2.9021558872305141E-2</v>
      </c>
    </row>
    <row r="38" spans="1:61" x14ac:dyDescent="0.15">
      <c r="A38" s="6">
        <v>62</v>
      </c>
      <c r="B38" s="18">
        <f>'3. データシート'!B38/'3. データシート'!B$7</f>
        <v>2.8964622811441746E-2</v>
      </c>
      <c r="C38" s="22">
        <f>'3. データシート'!C38/'3. データシート'!C$7</f>
        <v>3.0354558610709119E-2</v>
      </c>
      <c r="D38" s="20">
        <f>'3. データシート'!D38/'3. データシート'!D$7</f>
        <v>2.9572756327835126E-2</v>
      </c>
      <c r="E38" s="11">
        <f>'3. データシート'!E38/'3. データシート'!E$7</f>
        <v>2.9745353431874726E-2</v>
      </c>
      <c r="F38" s="27">
        <f>'3. データシート'!F38/'3. データシート'!F$7</f>
        <v>2.9206830571500777E-2</v>
      </c>
      <c r="G38" s="22">
        <f>'3. データシート'!G38/'3. データシート'!G$7</f>
        <v>2.9303374002647681E-2</v>
      </c>
      <c r="H38" s="22">
        <f>'3. データシート'!H38/'3. データシート'!H$7</f>
        <v>3.0062120988019525E-2</v>
      </c>
      <c r="I38" s="22">
        <f>'3. データシート'!I38/'3. データシート'!I$7</f>
        <v>2.9265096640337787E-2</v>
      </c>
      <c r="J38" s="22">
        <f>'3. データシート'!J38/'3. データシート'!J$7</f>
        <v>2.8656161789402224E-2</v>
      </c>
      <c r="K38" s="22">
        <f>'3. データシート'!K38/'3. データシート'!K$7</f>
        <v>2.9104154645124062E-2</v>
      </c>
      <c r="L38" s="22">
        <f>'3. データシート'!L38/'3. データシート'!L$7</f>
        <v>2.9788949142605891E-2</v>
      </c>
      <c r="M38" s="22">
        <f>'3. データシート'!M38/'3. データシート'!M$7</f>
        <v>2.9697881869241216E-2</v>
      </c>
      <c r="N38" s="22">
        <f>'3. データシート'!N38/'3. データシート'!N$7</f>
        <v>2.9094983374295214E-2</v>
      </c>
      <c r="O38" s="22">
        <f>'3. データシート'!O38/'3. データシート'!O$7</f>
        <v>2.9868621615736373E-2</v>
      </c>
      <c r="P38" s="22">
        <f>'3. データシート'!P38/'3. データシート'!P$7</f>
        <v>2.9479790006975294E-2</v>
      </c>
      <c r="Q38" s="22">
        <f>'3. データシート'!Q38/'3. データシート'!Q$7</f>
        <v>3.0054644808743168E-2</v>
      </c>
      <c r="R38" s="22">
        <f>'3. データシート'!R38/'3. データシート'!R$7</f>
        <v>2.9914068960558014E-2</v>
      </c>
      <c r="S38" s="22">
        <f>'3. データシート'!S38/'3. データシート'!S$7</f>
        <v>2.9796904873561559E-2</v>
      </c>
      <c r="T38" s="22">
        <f>'3. データシート'!T38/'3. データシート'!T$7</f>
        <v>2.9906746320850941E-2</v>
      </c>
      <c r="U38" s="28">
        <f>'3. データシート'!U38/'3. データシート'!U$7</f>
        <v>3.1046052874156557E-2</v>
      </c>
      <c r="V38" s="252">
        <f>'3. データシート'!V38/'3. データシート'!V$7</f>
        <v>2.8927555027198387E-2</v>
      </c>
      <c r="W38" s="253">
        <f>'3. データシート'!W38/'3. データシート'!W$7</f>
        <v>2.9467335222730907E-2</v>
      </c>
      <c r="X38" s="254">
        <f>'3. データシート'!X38/'3. データシート'!X$7</f>
        <v>2.9403244495944381E-2</v>
      </c>
      <c r="Y38" s="11">
        <f>'3. データシート'!Y38/'3. データシート'!Y$7</f>
        <v>3.0198510255751661E-2</v>
      </c>
      <c r="Z38" s="252">
        <f>'3. データシート'!Z38/'3. データシート'!Z$7</f>
        <v>6.8268015170670035E-2</v>
      </c>
      <c r="AA38" s="253">
        <f>'3. データシート'!AA38/'3. データシート'!AA$7</f>
        <v>6.1349246779710355E-2</v>
      </c>
      <c r="AB38" s="254">
        <f>'3. データシート'!AB38/'3. データシート'!AB$7</f>
        <v>2.9598843512829778E-2</v>
      </c>
      <c r="AC38" s="11">
        <f>'3. データシート'!AC38/'3. データシート'!AC$7</f>
        <v>3.0074100849448761E-2</v>
      </c>
      <c r="AD38" s="252">
        <f>'3. データシート'!AD38/'3. データシート'!AD$7</f>
        <v>3.0127628977170591E-2</v>
      </c>
      <c r="AE38" s="253">
        <f>'3. データシート'!AE38/'3. データシート'!AE$7</f>
        <v>2.9690781374465926E-2</v>
      </c>
      <c r="AF38" s="254">
        <f>'3. データシート'!AF38/'3. データシート'!AF$7</f>
        <v>2.9265658747300215E-2</v>
      </c>
      <c r="AG38" s="11">
        <f>'3. データシート'!AG38/'3. データシート'!AG$7</f>
        <v>2.9580014482259231E-2</v>
      </c>
      <c r="AH38" s="252">
        <f>'3. データシート'!AH38/'3. データシート'!AH$7</f>
        <v>2.9234017766127857E-2</v>
      </c>
      <c r="AI38" s="253">
        <f>'3. データシート'!AI38/'3. データシート'!AI$7</f>
        <v>2.8650943732829056E-2</v>
      </c>
      <c r="AJ38" s="254">
        <f>'3. データシート'!AJ38/'3. データシート'!AJ$7</f>
        <v>2.8925178781086563E-2</v>
      </c>
      <c r="AK38" s="11">
        <f>'3. データシート'!AK38/'3. データシート'!AK$7</f>
        <v>2.9251184148678454E-2</v>
      </c>
      <c r="AL38" s="252">
        <f>'3. データシート'!AL38/'3. データシート'!AL$7</f>
        <v>2.9131431847498925E-2</v>
      </c>
      <c r="AM38" s="253">
        <f>'3. データシート'!AM38/'3. データシート'!AM$7</f>
        <v>2.9133574007220216E-2</v>
      </c>
      <c r="AN38" s="254">
        <f>'3. データシート'!AN38/'3. データシート'!AN$7</f>
        <v>2.857245157363314E-2</v>
      </c>
      <c r="AO38" s="11">
        <f>'3. データシート'!AO38/'3. データシート'!AO$7</f>
        <v>2.8868484047304299E-2</v>
      </c>
      <c r="AP38" s="252">
        <f>'3. データシート'!AP38/'3. データシート'!AP$7</f>
        <v>2.8781648993724301E-2</v>
      </c>
      <c r="AQ38" s="253">
        <f>'3. データシート'!AQ38/'3. データシート'!AQ$7</f>
        <v>2.8629783574602264E-2</v>
      </c>
      <c r="AR38" s="254">
        <f>'3. データシート'!AR38/'3. データシート'!AR$7</f>
        <v>2.8399957132140177E-2</v>
      </c>
      <c r="AS38" s="11">
        <f>'3. データシート'!AS38/'3. データシート'!AS$7</f>
        <v>2.9147420059440685E-2</v>
      </c>
      <c r="AT38" s="252">
        <f>'3. データシート'!AT38/'3. データシート'!AT$7</f>
        <v>2.898706896551724E-2</v>
      </c>
      <c r="AU38" s="253">
        <f>'3. データシート'!AU38/'3. データシート'!AU$7</f>
        <v>2.8898405729297874E-2</v>
      </c>
      <c r="AV38" s="254">
        <f>'3. データシート'!AV38/'3. データシート'!AV$7</f>
        <v>2.8923232469126887E-2</v>
      </c>
      <c r="AW38" s="11">
        <f>'3. データシート'!AW38/'3. データシート'!AW$7</f>
        <v>2.862298330031135E-2</v>
      </c>
      <c r="AX38" s="252">
        <f>'3. データシート'!AX38/'3. データシート'!AX$7</f>
        <v>2.9047739328113161E-2</v>
      </c>
      <c r="AY38" s="253">
        <f>'3. データシート'!AY38/'3. データシート'!AY$7</f>
        <v>2.9468058213860098E-2</v>
      </c>
      <c r="AZ38" s="254">
        <f>'3. データシート'!AZ38/'3. データシート'!AZ$7</f>
        <v>2.8918243484469832E-2</v>
      </c>
      <c r="BA38" s="11">
        <f>'3. データシート'!BA38/'3. データシート'!BA$7</f>
        <v>2.8993259869476838E-2</v>
      </c>
      <c r="BB38" s="252">
        <f>'3. データシート'!BB38/'3. データシート'!BB$7</f>
        <v>2.9909584086799276E-2</v>
      </c>
      <c r="BC38" s="253">
        <f>'3. データシート'!BC38/'3. データシート'!BC$7</f>
        <v>2.9089986958411824E-2</v>
      </c>
      <c r="BD38" s="254">
        <f>'3. データシート'!BD38/'3. データシート'!BD$7</f>
        <v>2.9477558089190361E-2</v>
      </c>
      <c r="BE38" s="11">
        <f>'3. データシート'!BE38/'3. データシート'!BE$7</f>
        <v>2.9271637912365554E-2</v>
      </c>
      <c r="BF38" s="252">
        <f>'3. データシート'!BF38/'3. データシート'!BF$7</f>
        <v>2.9471692621161404E-2</v>
      </c>
      <c r="BG38" s="253">
        <f>'3. データシート'!BG38/'3. データシート'!BG$7</f>
        <v>2.897654971823305E-2</v>
      </c>
      <c r="BH38" s="254">
        <f>'3. データシート'!BH38/'3. データシート'!BH$7</f>
        <v>2.9336504847370888E-2</v>
      </c>
      <c r="BI38" s="11">
        <f>'3. データシート'!BI38/'3. データシート'!BI$7</f>
        <v>2.9057610498233469E-2</v>
      </c>
    </row>
    <row r="39" spans="1:61" x14ac:dyDescent="0.15">
      <c r="A39" s="6">
        <v>64</v>
      </c>
      <c r="B39" s="18">
        <f>'3. データシート'!B39/'3. データシート'!B$7</f>
        <v>2.8964622811441746E-2</v>
      </c>
      <c r="C39" s="22">
        <f>'3. データシート'!C39/'3. データシート'!C$7</f>
        <v>3.0209840810419681E-2</v>
      </c>
      <c r="D39" s="20">
        <f>'3. データシート'!D39/'3. データシート'!D$7</f>
        <v>2.9425810954777563E-2</v>
      </c>
      <c r="E39" s="11">
        <f>'3. データシート'!E39/'3. データシート'!E$7</f>
        <v>2.963559198009659E-2</v>
      </c>
      <c r="F39" s="27">
        <f>'3. データシート'!F39/'3. データシート'!F$7</f>
        <v>2.9170728185133037E-2</v>
      </c>
      <c r="G39" s="22">
        <f>'3. データシート'!G39/'3. データシート'!G$7</f>
        <v>2.9196035636337617E-2</v>
      </c>
      <c r="H39" s="22">
        <f>'3. データシート'!H39/'3. データシート'!H$7</f>
        <v>3.0099097766602575E-2</v>
      </c>
      <c r="I39" s="22">
        <f>'3. データシート'!I39/'3. データシート'!I$7</f>
        <v>2.9447093509991629E-2</v>
      </c>
      <c r="J39" s="22">
        <f>'3. データシート'!J39/'3. データシート'!J$7</f>
        <v>2.8548969164254832E-2</v>
      </c>
      <c r="K39" s="22">
        <f>'3. データシート'!K39/'3. データシート'!K$7</f>
        <v>2.9032025389497982E-2</v>
      </c>
      <c r="L39" s="22">
        <f>'3. データシート'!L39/'3. データシート'!L$7</f>
        <v>2.9825589916459037E-2</v>
      </c>
      <c r="M39" s="22">
        <f>'3. データシート'!M39/'3. データシート'!M$7</f>
        <v>2.9661172497338569E-2</v>
      </c>
      <c r="N39" s="22">
        <f>'3. データシート'!N39/'3. データシート'!N$7</f>
        <v>2.9131126210785022E-2</v>
      </c>
      <c r="O39" s="22">
        <f>'3. データシート'!O39/'3. データシート'!O$7</f>
        <v>2.9650867387675112E-2</v>
      </c>
      <c r="P39" s="22">
        <f>'3. データシート'!P39/'3. データシート'!P$7</f>
        <v>2.9553214141488308E-2</v>
      </c>
      <c r="Q39" s="22">
        <f>'3. データシート'!Q39/'3. データシート'!Q$7</f>
        <v>2.9763205828779598E-2</v>
      </c>
      <c r="R39" s="22">
        <f>'3. データシート'!R39/'3. データシート'!R$7</f>
        <v>2.951857045266602E-2</v>
      </c>
      <c r="S39" s="22">
        <f>'3. データシート'!S39/'3. データシート'!S$7</f>
        <v>2.9688683669420294E-2</v>
      </c>
      <c r="T39" s="22">
        <f>'3. データシート'!T39/'3. データシート'!T$7</f>
        <v>2.9761037447180533E-2</v>
      </c>
      <c r="U39" s="28">
        <f>'3. データシート'!U39/'3. データシート'!U$7</f>
        <v>3.0751078500055307E-2</v>
      </c>
      <c r="V39" s="252">
        <f>'3. データシート'!V39/'3. データシート'!V$7</f>
        <v>2.8999603732122917E-2</v>
      </c>
      <c r="W39" s="253">
        <f>'3. データシート'!W39/'3. データシート'!W$7</f>
        <v>2.9467335222730907E-2</v>
      </c>
      <c r="X39" s="254">
        <f>'3. データシート'!X39/'3. データシート'!X$7</f>
        <v>2.9367033603707994E-2</v>
      </c>
      <c r="Y39" s="11">
        <f>'3. データシート'!Y39/'3. データシート'!Y$7</f>
        <v>3.0125123839577293E-2</v>
      </c>
      <c r="Z39" s="252">
        <f>'3. データシート'!Z39/'3. データシート'!Z$7</f>
        <v>6.0971645295286259E-2</v>
      </c>
      <c r="AA39" s="253">
        <f>'3. データシート'!AA39/'3. データシート'!AA$7</f>
        <v>5.5017829852266942E-2</v>
      </c>
      <c r="AB39" s="254">
        <f>'3. データシート'!AB39/'3. データシート'!AB$7</f>
        <v>2.963498373689917E-2</v>
      </c>
      <c r="AC39" s="11">
        <f>'3. データシート'!AC39/'3. データシート'!AC$7</f>
        <v>2.9857220314476775E-2</v>
      </c>
      <c r="AD39" s="252">
        <f>'3. データシート'!AD39/'3. データシート'!AD$7</f>
        <v>2.9732158907064533E-2</v>
      </c>
      <c r="AE39" s="253">
        <f>'3. データシート'!AE39/'3. データシート'!AE$7</f>
        <v>2.9292490404808458E-2</v>
      </c>
      <c r="AF39" s="254">
        <f>'3. データシート'!AF39/'3. データシート'!AF$7</f>
        <v>2.9121670266378689E-2</v>
      </c>
      <c r="AG39" s="11">
        <f>'3. データシート'!AG39/'3. データシート'!AG$7</f>
        <v>2.9652425778421435E-2</v>
      </c>
      <c r="AH39" s="252">
        <f>'3. データシート'!AH39/'3. データシート'!AH$7</f>
        <v>2.927042376583661E-2</v>
      </c>
      <c r="AI39" s="253">
        <f>'3. データシート'!AI39/'3. データシート'!AI$7</f>
        <v>2.8615263852713454E-2</v>
      </c>
      <c r="AJ39" s="254">
        <f>'3. データシート'!AJ39/'3. データシート'!AJ$7</f>
        <v>2.8960757106770554E-2</v>
      </c>
      <c r="AK39" s="11">
        <f>'3. データシート'!AK39/'3. データシート'!AK$7</f>
        <v>2.9431970206457679E-2</v>
      </c>
      <c r="AL39" s="252">
        <f>'3. データシート'!AL39/'3. データシート'!AL$7</f>
        <v>2.9203095886484162E-2</v>
      </c>
      <c r="AM39" s="253">
        <f>'3. データシート'!AM39/'3. データシート'!AM$7</f>
        <v>2.9205776173285198E-2</v>
      </c>
      <c r="AN39" s="254">
        <f>'3. データシート'!AN39/'3. データシート'!AN$7</f>
        <v>2.8679866805112964E-2</v>
      </c>
      <c r="AO39" s="11">
        <f>'3. データシート'!AO39/'3. データシート'!AO$7</f>
        <v>2.8904212369145022E-2</v>
      </c>
      <c r="AP39" s="252">
        <f>'3. データシート'!AP39/'3. データシート'!AP$7</f>
        <v>2.867344730577797E-2</v>
      </c>
      <c r="AQ39" s="253">
        <f>'3. データシート'!AQ39/'3. データシート'!AQ$7</f>
        <v>2.8593951555109645E-2</v>
      </c>
      <c r="AR39" s="254">
        <f>'3. データシート'!AR39/'3. データシート'!AR$7</f>
        <v>2.8614296431250671E-2</v>
      </c>
      <c r="AS39" s="11">
        <f>'3. データシート'!AS39/'3. データシート'!AS$7</f>
        <v>2.9075804776739357E-2</v>
      </c>
      <c r="AT39" s="252">
        <f>'3. データシート'!AT39/'3. データシート'!AT$7</f>
        <v>2.9022988505747128E-2</v>
      </c>
      <c r="AU39" s="253">
        <f>'3. データシート'!AU39/'3. データシート'!AU$7</f>
        <v>2.8754453521430884E-2</v>
      </c>
      <c r="AV39" s="254">
        <f>'3. データシート'!AV39/'3. データシート'!AV$7</f>
        <v>2.8959341373582727E-2</v>
      </c>
      <c r="AW39" s="11">
        <f>'3. データシート'!AW39/'3. データシート'!AW$7</f>
        <v>2.8764506085479761E-2</v>
      </c>
      <c r="AX39" s="252">
        <f>'3. データシート'!AX39/'3. データシート'!AX$7</f>
        <v>2.8975571031645799E-2</v>
      </c>
      <c r="AY39" s="253">
        <f>'3. データシート'!AY39/'3. データシート'!AY$7</f>
        <v>2.9287494131667327E-2</v>
      </c>
      <c r="AZ39" s="254">
        <f>'3. データシート'!AZ39/'3. データシート'!AZ$7</f>
        <v>2.8953945019635843E-2</v>
      </c>
      <c r="BA39" s="11">
        <f>'3. データシート'!BA39/'3. データシート'!BA$7</f>
        <v>2.8886273670696481E-2</v>
      </c>
      <c r="BB39" s="252">
        <f>'3. データシート'!BB39/'3. データシート'!BB$7</f>
        <v>2.9945750452079565E-2</v>
      </c>
      <c r="BC39" s="253">
        <f>'3. データシート'!BC39/'3. データシート'!BC$7</f>
        <v>2.8981307056948267E-2</v>
      </c>
      <c r="BD39" s="254">
        <f>'3. データシート'!BD39/'3. データシート'!BD$7</f>
        <v>2.9513638331649588E-2</v>
      </c>
      <c r="BE39" s="11">
        <f>'3. データシート'!BE39/'3. データシート'!BE$7</f>
        <v>2.9271637912365554E-2</v>
      </c>
      <c r="BF39" s="252">
        <f>'3. データシート'!BF39/'3. データシート'!BF$7</f>
        <v>2.9216998981225439E-2</v>
      </c>
      <c r="BG39" s="253">
        <f>'3. データシート'!BG39/'3. データシート'!BG$7</f>
        <v>2.9049263770223595E-2</v>
      </c>
      <c r="BH39" s="254">
        <f>'3. データシート'!BH39/'3. データシート'!BH$7</f>
        <v>2.9408584711860742E-2</v>
      </c>
      <c r="BI39" s="11">
        <f>'3. データシート'!BI39/'3. データシート'!BI$7</f>
        <v>2.9309971879731774E-2</v>
      </c>
    </row>
    <row r="40" spans="1:61" x14ac:dyDescent="0.15">
      <c r="A40" s="6">
        <v>66</v>
      </c>
      <c r="B40" s="18">
        <f>'3. データシート'!B40/'3. データシート'!B$7</f>
        <v>2.907269976223071E-2</v>
      </c>
      <c r="C40" s="22">
        <f>'3. データシート'!C40/'3. データシート'!C$7</f>
        <v>3.0354558610709119E-2</v>
      </c>
      <c r="D40" s="20">
        <f>'3. データシート'!D40/'3. データシート'!D$7</f>
        <v>2.9499283641306346E-2</v>
      </c>
      <c r="E40" s="11">
        <f>'3. データシート'!E40/'3. データシート'!E$7</f>
        <v>2.9672179130689303E-2</v>
      </c>
      <c r="F40" s="27">
        <f>'3. データシート'!F40/'3. データシート'!F$7</f>
        <v>2.9170728185133037E-2</v>
      </c>
      <c r="G40" s="22">
        <f>'3. データシート'!G40/'3. データシート'!G$7</f>
        <v>2.8945579448280797E-2</v>
      </c>
      <c r="H40" s="22">
        <f>'3. データシート'!H40/'3. データシート'!H$7</f>
        <v>2.9988167430853425E-2</v>
      </c>
      <c r="I40" s="22">
        <f>'3. データシート'!I40/'3. データシート'!I$7</f>
        <v>2.9265096640337787E-2</v>
      </c>
      <c r="J40" s="22">
        <f>'3. データシート'!J40/'3. データシート'!J$7</f>
        <v>2.8620430914353092E-2</v>
      </c>
      <c r="K40" s="22">
        <f>'3. データシート'!K40/'3. データシート'!K$7</f>
        <v>2.9068090017311022E-2</v>
      </c>
      <c r="L40" s="22">
        <f>'3. データシート'!L40/'3. データシート'!L$7</f>
        <v>2.9752308368752749E-2</v>
      </c>
      <c r="M40" s="22">
        <f>'3. データシート'!M40/'3. データシート'!M$7</f>
        <v>2.9551044381630632E-2</v>
      </c>
      <c r="N40" s="22">
        <f>'3. データシート'!N40/'3. データシート'!N$7</f>
        <v>2.9058840537805407E-2</v>
      </c>
      <c r="O40" s="22">
        <f>'3. データシート'!O40/'3. データシート'!O$7</f>
        <v>2.983232924439283E-2</v>
      </c>
      <c r="P40" s="22">
        <f>'3. データシート'!P40/'3. データシート'!P$7</f>
        <v>2.9332941737949265E-2</v>
      </c>
      <c r="Q40" s="22">
        <f>'3. データシート'!Q40/'3. データシート'!Q$7</f>
        <v>2.9981785063752278E-2</v>
      </c>
      <c r="R40" s="22">
        <f>'3. データシート'!R40/'3. データシート'!R$7</f>
        <v>2.941070722324093E-2</v>
      </c>
      <c r="S40" s="22">
        <f>'3. データシート'!S40/'3. データシート'!S$7</f>
        <v>2.9544388730565276E-2</v>
      </c>
      <c r="T40" s="22">
        <f>'3. データシート'!T40/'3. データシート'!T$7</f>
        <v>2.9615328573510128E-2</v>
      </c>
      <c r="U40" s="28">
        <f>'3. データシート'!U40/'3. データシート'!U$7</f>
        <v>3.0714206703292651E-2</v>
      </c>
      <c r="V40" s="252">
        <f>'3. データシート'!V40/'3. データシート'!V$7</f>
        <v>2.8855506322273856E-2</v>
      </c>
      <c r="W40" s="253">
        <f>'3. データシート'!W40/'3. データシート'!W$7</f>
        <v>2.9394666085313569E-2</v>
      </c>
      <c r="X40" s="254">
        <f>'3. データシート'!X40/'3. データシート'!X$7</f>
        <v>2.9258400926998843E-2</v>
      </c>
      <c r="Y40" s="11">
        <f>'3. データシート'!Y40/'3. データシート'!Y$7</f>
        <v>3.0125123839577293E-2</v>
      </c>
      <c r="Z40" s="252">
        <f>'3. データシート'!Z40/'3. データシート'!Z$7</f>
        <v>5.4975618566010472E-2</v>
      </c>
      <c r="AA40" s="253">
        <f>'3. データシート'!AA40/'3. データシート'!AA$7</f>
        <v>5.0105523615457392E-2</v>
      </c>
      <c r="AB40" s="254">
        <f>'3. データシート'!AB40/'3. データシート'!AB$7</f>
        <v>2.963498373689917E-2</v>
      </c>
      <c r="AC40" s="11">
        <f>'3. データシート'!AC40/'3. データシート'!AC$7</f>
        <v>2.9640339779504789E-2</v>
      </c>
      <c r="AD40" s="252">
        <f>'3. データシート'!AD40/'3. データシート'!AD$7</f>
        <v>2.948049613517886E-2</v>
      </c>
      <c r="AE40" s="253">
        <f>'3. データシート'!AE40/'3. データシート'!AE$7</f>
        <v>2.9328698674777318E-2</v>
      </c>
      <c r="AF40" s="254">
        <f>'3. データシート'!AF40/'3. データシート'!AF$7</f>
        <v>2.8977681785457163E-2</v>
      </c>
      <c r="AG40" s="11">
        <f>'3. データシート'!AG40/'3. データシート'!AG$7</f>
        <v>2.9616220130340334E-2</v>
      </c>
      <c r="AH40" s="252">
        <f>'3. データシート'!AH40/'3. データシート'!AH$7</f>
        <v>2.9124799767001601E-2</v>
      </c>
      <c r="AI40" s="253">
        <f>'3. データシート'!AI40/'3. データシート'!AI$7</f>
        <v>2.8543904092482249E-2</v>
      </c>
      <c r="AJ40" s="254">
        <f>'3. データシート'!AJ40/'3. データシート'!AJ$7</f>
        <v>2.8996335432454549E-2</v>
      </c>
      <c r="AK40" s="11">
        <f>'3. データシート'!AK40/'3. データシート'!AK$7</f>
        <v>2.9468127418013523E-2</v>
      </c>
      <c r="AL40" s="252">
        <f>'3. データシート'!AL40/'3. データシート'!AL$7</f>
        <v>2.9131431847498925E-2</v>
      </c>
      <c r="AM40" s="253">
        <f>'3. データシート'!AM40/'3. データシート'!AM$7</f>
        <v>2.9061371841155235E-2</v>
      </c>
      <c r="AN40" s="254">
        <f>'3. データシート'!AN40/'3. データシート'!AN$7</f>
        <v>2.850084141931326E-2</v>
      </c>
      <c r="AO40" s="11">
        <f>'3. データシート'!AO40/'3. データシート'!AO$7</f>
        <v>2.8832755725463576E-2</v>
      </c>
      <c r="AP40" s="252">
        <f>'3. データシート'!AP40/'3. データシート'!AP$7</f>
        <v>2.8601312847147082E-2</v>
      </c>
      <c r="AQ40" s="253">
        <f>'3. データシート'!AQ40/'3. データシート'!AQ$7</f>
        <v>2.8414791457646554E-2</v>
      </c>
      <c r="AR40" s="254">
        <f>'3. データシート'!AR40/'3. データシート'!AR$7</f>
        <v>2.8507126781695424E-2</v>
      </c>
      <c r="AS40" s="11">
        <f>'3. データシート'!AS40/'3. データシート'!AS$7</f>
        <v>2.9075804776739357E-2</v>
      </c>
      <c r="AT40" s="252">
        <f>'3. データシート'!AT40/'3. データシート'!AT$7</f>
        <v>2.898706896551724E-2</v>
      </c>
      <c r="AU40" s="253">
        <f>'3. データシート'!AU40/'3. データシート'!AU$7</f>
        <v>2.8826429625364379E-2</v>
      </c>
      <c r="AV40" s="254">
        <f>'3. データシート'!AV40/'3. データシート'!AV$7</f>
        <v>2.8887123564671047E-2</v>
      </c>
      <c r="AW40" s="11">
        <f>'3. データシート'!AW40/'3. データシート'!AW$7</f>
        <v>2.8764506085479761E-2</v>
      </c>
      <c r="AX40" s="252">
        <f>'3. データシート'!AX40/'3. データシート'!AX$7</f>
        <v>2.8975571031645799E-2</v>
      </c>
      <c r="AY40" s="253">
        <f>'3. データシート'!AY40/'3. データシート'!AY$7</f>
        <v>2.9143042865913113E-2</v>
      </c>
      <c r="AZ40" s="254">
        <f>'3. データシート'!AZ40/'3. データシート'!AZ$7</f>
        <v>2.8918243484469832E-2</v>
      </c>
      <c r="BA40" s="11">
        <f>'3. データシート'!BA40/'3. データシート'!BA$7</f>
        <v>2.8921935736956599E-2</v>
      </c>
      <c r="BB40" s="252">
        <f>'3. データシート'!BB40/'3. データシート'!BB$7</f>
        <v>2.9873417721518986E-2</v>
      </c>
      <c r="BC40" s="253">
        <f>'3. データシート'!BC40/'3. データシート'!BC$7</f>
        <v>2.9162440226054194E-2</v>
      </c>
      <c r="BD40" s="254">
        <f>'3. データシート'!BD40/'3. データシート'!BD$7</f>
        <v>2.9621879059027276E-2</v>
      </c>
      <c r="BE40" s="11">
        <f>'3. データシート'!BE40/'3. データシート'!BE$7</f>
        <v>2.9343824442359057E-2</v>
      </c>
      <c r="BF40" s="252">
        <f>'3. データシート'!BF40/'3. データシート'!BF$7</f>
        <v>2.9471692621161404E-2</v>
      </c>
      <c r="BG40" s="253">
        <f>'3. データシート'!BG40/'3. データシート'!BG$7</f>
        <v>2.9158334848209417E-2</v>
      </c>
      <c r="BH40" s="254">
        <f>'3. データシート'!BH40/'3. データシート'!BH$7</f>
        <v>2.9228385050636106E-2</v>
      </c>
      <c r="BI40" s="11">
        <f>'3. データシート'!BI40/'3. データシート'!BI$7</f>
        <v>2.9057610498233469E-2</v>
      </c>
    </row>
    <row r="41" spans="1:61" x14ac:dyDescent="0.15">
      <c r="A41" s="6">
        <v>68</v>
      </c>
      <c r="B41" s="18">
        <f>'3. データシート'!B41/'3. データシート'!B$7</f>
        <v>2.9036674111967722E-2</v>
      </c>
      <c r="C41" s="22">
        <f>'3. データシート'!C41/'3. データシート'!C$7</f>
        <v>3.0282199710564398E-2</v>
      </c>
      <c r="D41" s="20">
        <f>'3. データシート'!D41/'3. データシート'!D$7</f>
        <v>2.9278865581719996E-2</v>
      </c>
      <c r="E41" s="11">
        <f>'3. データシート'!E41/'3. データシート'!E$7</f>
        <v>2.9562417678911167E-2</v>
      </c>
      <c r="F41" s="27">
        <f>'3. データシート'!F41/'3. データシート'!F$7</f>
        <v>2.9098523412397558E-2</v>
      </c>
      <c r="G41" s="22">
        <f>'3. データシート'!G41/'3. データシート'!G$7</f>
        <v>2.9124476725464237E-2</v>
      </c>
      <c r="H41" s="22">
        <f>'3. データシート'!H41/'3. データシート'!H$7</f>
        <v>3.0025144209436475E-2</v>
      </c>
      <c r="I41" s="22">
        <f>'3. データシート'!I41/'3. データシート'!I$7</f>
        <v>2.9301496014268555E-2</v>
      </c>
      <c r="J41" s="22">
        <f>'3. データシート'!J41/'3. データシート'!J$7</f>
        <v>2.8584700039303964E-2</v>
      </c>
      <c r="K41" s="22">
        <f>'3. データシート'!K41/'3. データシート'!K$7</f>
        <v>2.9068090017311022E-2</v>
      </c>
      <c r="L41" s="22">
        <f>'3. データシート'!L41/'3. データシート'!L$7</f>
        <v>2.9679026821046461E-2</v>
      </c>
      <c r="M41" s="22">
        <f>'3. データシート'!M41/'3. データシート'!M$7</f>
        <v>2.9551044381630632E-2</v>
      </c>
      <c r="N41" s="22">
        <f>'3. データシート'!N41/'3. データシート'!N$7</f>
        <v>2.8950412028335985E-2</v>
      </c>
      <c r="O41" s="22">
        <f>'3. データシート'!O41/'3. データシート'!O$7</f>
        <v>2.9759744501705741E-2</v>
      </c>
      <c r="P41" s="22">
        <f>'3. データシート'!P41/'3. データシート'!P$7</f>
        <v>2.940636587246228E-2</v>
      </c>
      <c r="Q41" s="22">
        <f>'3. データシート'!Q41/'3. データシート'!Q$7</f>
        <v>2.9908925318761385E-2</v>
      </c>
      <c r="R41" s="22">
        <f>'3. データシート'!R41/'3. データシート'!R$7</f>
        <v>2.9123071944774027E-2</v>
      </c>
      <c r="S41" s="22">
        <f>'3. データシート'!S41/'3. データシート'!S$7</f>
        <v>2.9652609934706541E-2</v>
      </c>
      <c r="T41" s="22">
        <f>'3. データシート'!T41/'3. データシート'!T$7</f>
        <v>2.9542474136674924E-2</v>
      </c>
      <c r="U41" s="28">
        <f>'3. データシート'!U41/'3. データシート'!U$7</f>
        <v>3.0492975922716714E-2</v>
      </c>
      <c r="V41" s="252">
        <f>'3. データシート'!V41/'3. データシート'!V$7</f>
        <v>2.87114089124248E-2</v>
      </c>
      <c r="W41" s="253">
        <f>'3. データシート'!W41/'3. データシート'!W$7</f>
        <v>2.9431000654022238E-2</v>
      </c>
      <c r="X41" s="254">
        <f>'3. データシート'!X41/'3. データシート'!X$7</f>
        <v>2.9294611819235226E-2</v>
      </c>
      <c r="Y41" s="11">
        <f>'3. データシート'!Y41/'3. データシート'!Y$7</f>
        <v>2.9978351007228562E-2</v>
      </c>
      <c r="Z41" s="252">
        <f>'3. データシート'!Z41/'3. データシート'!Z$7</f>
        <v>5.002709048221058E-2</v>
      </c>
      <c r="AA41" s="253">
        <f>'3. データシート'!AA41/'3. データシート'!AA$7</f>
        <v>4.6139291172403757E-2</v>
      </c>
      <c r="AB41" s="254">
        <f>'3. データシート'!AB41/'3. データシート'!AB$7</f>
        <v>2.956270328876039E-2</v>
      </c>
      <c r="AC41" s="11">
        <f>'3. データシート'!AC41/'3. データシート'!AC$7</f>
        <v>2.9712633291162117E-2</v>
      </c>
      <c r="AD41" s="252">
        <f>'3. データシート'!AD41/'3. データシート'!AD$7</f>
        <v>2.9552399784289054E-2</v>
      </c>
      <c r="AE41" s="253">
        <f>'3. データシート'!AE41/'3. データシート'!AE$7</f>
        <v>2.9328698674777318E-2</v>
      </c>
      <c r="AF41" s="254">
        <f>'3. データシート'!AF41/'3. データシート'!AF$7</f>
        <v>2.8977681785457163E-2</v>
      </c>
      <c r="AG41" s="11">
        <f>'3. データシート'!AG41/'3. データシート'!AG$7</f>
        <v>2.943519188993483E-2</v>
      </c>
      <c r="AH41" s="252">
        <f>'3. データシート'!AH41/'3. データシート'!AH$7</f>
        <v>2.9379641764962865E-2</v>
      </c>
      <c r="AI41" s="253">
        <f>'3. データシート'!AI41/'3. データシート'!AI$7</f>
        <v>2.8543904092482249E-2</v>
      </c>
      <c r="AJ41" s="254">
        <f>'3. データシート'!AJ41/'3. データシート'!AJ$7</f>
        <v>2.8818443804034581E-2</v>
      </c>
      <c r="AK41" s="11">
        <f>'3. データシート'!AK41/'3. データシート'!AK$7</f>
        <v>2.9287341360234299E-2</v>
      </c>
      <c r="AL41" s="252">
        <f>'3. データシート'!AL41/'3. データシート'!AL$7</f>
        <v>2.92747599254694E-2</v>
      </c>
      <c r="AM41" s="253">
        <f>'3. データシート'!AM41/'3. データシート'!AM$7</f>
        <v>2.9097472924187726E-2</v>
      </c>
      <c r="AN41" s="254">
        <f>'3. データシート'!AN41/'3. データシート'!AN$7</f>
        <v>2.8393426187833436E-2</v>
      </c>
      <c r="AO41" s="11">
        <f>'3. データシート'!AO41/'3. データシート'!AO$7</f>
        <v>2.9011397334667191E-2</v>
      </c>
      <c r="AP41" s="252">
        <f>'3. データシート'!AP41/'3. データシート'!AP$7</f>
        <v>2.856524561783164E-2</v>
      </c>
      <c r="AQ41" s="253">
        <f>'3. データシート'!AQ41/'3. データシート'!AQ$7</f>
        <v>2.8450623477139173E-2</v>
      </c>
      <c r="AR41" s="254">
        <f>'3. データシート'!AR41/'3. データシート'!AR$7</f>
        <v>2.8328510699103346E-2</v>
      </c>
      <c r="AS41" s="11">
        <f>'3. データシート'!AS41/'3. データシート'!AS$7</f>
        <v>2.8968381852687363E-2</v>
      </c>
      <c r="AT41" s="252">
        <f>'3. データシート'!AT41/'3. データシート'!AT$7</f>
        <v>2.8843390804597701E-2</v>
      </c>
      <c r="AU41" s="253">
        <f>'3. データシート'!AU41/'3. データシート'!AU$7</f>
        <v>2.8898405729297874E-2</v>
      </c>
      <c r="AV41" s="254">
        <f>'3. データシート'!AV41/'3. データシート'!AV$7</f>
        <v>2.8706579042391853E-2</v>
      </c>
      <c r="AW41" s="11">
        <f>'3. データシート'!AW41/'3. データシート'!AW$7</f>
        <v>2.8729125389187659E-2</v>
      </c>
      <c r="AX41" s="252">
        <f>'3. データシート'!AX41/'3. データシート'!AX$7</f>
        <v>2.9083823476346842E-2</v>
      </c>
      <c r="AY41" s="253">
        <f>'3. データシート'!AY41/'3. データシート'!AY$7</f>
        <v>2.9323606948105884E-2</v>
      </c>
      <c r="AZ41" s="254">
        <f>'3. データシート'!AZ41/'3. データシート'!AZ$7</f>
        <v>2.8775437343805783E-2</v>
      </c>
      <c r="BA41" s="11">
        <f>'3. データシート'!BA41/'3. データシート'!BA$7</f>
        <v>2.8921935736956599E-2</v>
      </c>
      <c r="BB41" s="252">
        <f>'3. データシート'!BB41/'3. データシート'!BB$7</f>
        <v>2.9909584086799276E-2</v>
      </c>
      <c r="BC41" s="253">
        <f>'3. データシート'!BC41/'3. データシート'!BC$7</f>
        <v>2.9089986958411824E-2</v>
      </c>
      <c r="BD41" s="254">
        <f>'3. データシート'!BD41/'3. データシート'!BD$7</f>
        <v>2.9477558089190361E-2</v>
      </c>
      <c r="BE41" s="11">
        <f>'3. データシート'!BE41/'3. データシート'!BE$7</f>
        <v>2.9127264852378546E-2</v>
      </c>
      <c r="BF41" s="252">
        <f>'3. データシート'!BF41/'3. データシート'!BF$7</f>
        <v>2.9398923009751127E-2</v>
      </c>
      <c r="BG41" s="253">
        <f>'3. データシート'!BG41/'3. データシート'!BG$7</f>
        <v>2.897654971823305E-2</v>
      </c>
      <c r="BH41" s="254">
        <f>'3. データシート'!BH41/'3. データシート'!BH$7</f>
        <v>2.9516704508595525E-2</v>
      </c>
      <c r="BI41" s="11">
        <f>'3. データシート'!BI41/'3. データシート'!BI$7</f>
        <v>2.9093662124161798E-2</v>
      </c>
    </row>
    <row r="42" spans="1:61" x14ac:dyDescent="0.15">
      <c r="A42" s="6">
        <v>70</v>
      </c>
      <c r="B42" s="18">
        <f>'3. データシート'!B42/'3. データシート'!B$7</f>
        <v>2.8928597161178758E-2</v>
      </c>
      <c r="C42" s="22">
        <f>'3. データシート'!C42/'3. データシート'!C$7</f>
        <v>3.0282199710564398E-2</v>
      </c>
      <c r="D42" s="20">
        <f>'3. データシート'!D42/'3. データシート'!D$7</f>
        <v>2.9352338268248779E-2</v>
      </c>
      <c r="E42" s="11">
        <f>'3. データシート'!E42/'3. データシート'!E$7</f>
        <v>2.963559198009659E-2</v>
      </c>
      <c r="F42" s="27">
        <f>'3. データシート'!F42/'3. データシート'!F$7</f>
        <v>2.9206830571500777E-2</v>
      </c>
      <c r="G42" s="22">
        <f>'3. データシート'!G42/'3. データシート'!G$7</f>
        <v>2.9160256180900925E-2</v>
      </c>
      <c r="H42" s="22">
        <f>'3. データシート'!H42/'3. データシート'!H$7</f>
        <v>2.9951190652270376E-2</v>
      </c>
      <c r="I42" s="22">
        <f>'3. データシート'!I42/'3. データシート'!I$7</f>
        <v>2.9265096640337787E-2</v>
      </c>
      <c r="J42" s="22">
        <f>'3. データシート'!J42/'3. データシート'!J$7</f>
        <v>2.8441776539107441E-2</v>
      </c>
      <c r="K42" s="22">
        <f>'3. データシート'!K42/'3. データシート'!K$7</f>
        <v>2.8923831506058859E-2</v>
      </c>
      <c r="L42" s="22">
        <f>'3. データシート'!L42/'3. データシート'!L$7</f>
        <v>2.9825589916459037E-2</v>
      </c>
      <c r="M42" s="22">
        <f>'3. データシート'!M42/'3. データシート'!M$7</f>
        <v>2.9477625637825338E-2</v>
      </c>
      <c r="N42" s="22">
        <f>'3. データシート'!N42/'3. データシート'!N$7</f>
        <v>2.9131126210785022E-2</v>
      </c>
      <c r="O42" s="22">
        <f>'3. データシート'!O42/'3. データシート'!O$7</f>
        <v>2.9578282644988022E-2</v>
      </c>
      <c r="P42" s="22">
        <f>'3. データシート'!P42/'3. データシート'!P$7</f>
        <v>2.9186093468923233E-2</v>
      </c>
      <c r="Q42" s="22">
        <f>'3. データシート'!Q42/'3. データシート'!Q$7</f>
        <v>3.0091074681238617E-2</v>
      </c>
      <c r="R42" s="22">
        <f>'3. データシート'!R42/'3. データシート'!R$7</f>
        <v>2.9087117534965665E-2</v>
      </c>
      <c r="S42" s="22">
        <f>'3. データシート'!S42/'3. データシート'!S$7</f>
        <v>2.9616536199992785E-2</v>
      </c>
      <c r="T42" s="22">
        <f>'3. データシート'!T42/'3. データシート'!T$7</f>
        <v>2.9542474136674924E-2</v>
      </c>
      <c r="U42" s="28">
        <f>'3. データシート'!U42/'3. データシート'!U$7</f>
        <v>3.0345488735666087E-2</v>
      </c>
      <c r="V42" s="252">
        <f>'3. データシート'!V42/'3. データシート'!V$7</f>
        <v>2.87114089124248E-2</v>
      </c>
      <c r="W42" s="253">
        <f>'3. データシート'!W42/'3. データシート'!W$7</f>
        <v>2.928566237918756E-2</v>
      </c>
      <c r="X42" s="254">
        <f>'3. データシート'!X42/'3. データシート'!X$7</f>
        <v>2.9149768250289688E-2</v>
      </c>
      <c r="Y42" s="11">
        <f>'3. データシート'!Y42/'3. データシート'!Y$7</f>
        <v>2.9941657799141378E-2</v>
      </c>
      <c r="Z42" s="252">
        <f>'3. データシート'!Z42/'3. データシート'!Z$7</f>
        <v>4.5837095900307025E-2</v>
      </c>
      <c r="AA42" s="253">
        <f>'3. データシート'!AA42/'3. データシート'!AA$7</f>
        <v>4.2464158358198091E-2</v>
      </c>
      <c r="AB42" s="254">
        <f>'3. データシート'!AB42/'3. データシート'!AB$7</f>
        <v>2.9309721720274667E-2</v>
      </c>
      <c r="AC42" s="11">
        <f>'3. データシート'!AC42/'3. データシート'!AC$7</f>
        <v>2.9676486535333453E-2</v>
      </c>
      <c r="AD42" s="252">
        <f>'3. データシート'!AD42/'3. データシート'!AD$7</f>
        <v>2.9444544310623766E-2</v>
      </c>
      <c r="AE42" s="253">
        <f>'3. データシート'!AE42/'3. データシート'!AE$7</f>
        <v>2.9039032515026431E-2</v>
      </c>
      <c r="AF42" s="254">
        <f>'3. データシート'!AF42/'3. データシート'!AF$7</f>
        <v>2.9157667386609073E-2</v>
      </c>
      <c r="AG42" s="11">
        <f>'3. データシート'!AG42/'3. データシート'!AG$7</f>
        <v>2.943519188993483E-2</v>
      </c>
      <c r="AH42" s="252">
        <f>'3. データシート'!AH42/'3. データシート'!AH$7</f>
        <v>2.9161205766710354E-2</v>
      </c>
      <c r="AI42" s="253">
        <f>'3. データシート'!AI42/'3. データシート'!AI$7</f>
        <v>2.8365504691904235E-2</v>
      </c>
      <c r="AJ42" s="254">
        <f>'3. データシート'!AJ42/'3. データシート'!AJ$7</f>
        <v>2.8747287152666594E-2</v>
      </c>
      <c r="AK42" s="11">
        <f>'3. データシート'!AK42/'3. データシート'!AK$7</f>
        <v>2.9323498571790143E-2</v>
      </c>
      <c r="AL42" s="252">
        <f>'3. データシート'!AL42/'3. データシート'!AL$7</f>
        <v>2.9203095886484162E-2</v>
      </c>
      <c r="AM42" s="253">
        <f>'3. データシート'!AM42/'3. データシート'!AM$7</f>
        <v>2.8989169675090253E-2</v>
      </c>
      <c r="AN42" s="254">
        <f>'3. データシート'!AN42/'3. データシート'!AN$7</f>
        <v>2.8679866805112964E-2</v>
      </c>
      <c r="AO42" s="11">
        <f>'3. データシート'!AO42/'3. データシート'!AO$7</f>
        <v>2.8725570759941404E-2</v>
      </c>
      <c r="AP42" s="252">
        <f>'3. データシート'!AP42/'3. データシート'!AP$7</f>
        <v>2.8601312847147082E-2</v>
      </c>
      <c r="AQ42" s="253">
        <f>'3. データシート'!AQ42/'3. データシート'!AQ$7</f>
        <v>2.8450623477139173E-2</v>
      </c>
      <c r="AR42" s="254">
        <f>'3. データシート'!AR42/'3. データシート'!AR$7</f>
        <v>2.8578573214732256E-2</v>
      </c>
      <c r="AS42" s="11">
        <f>'3. データシート'!AS42/'3. データシート'!AS$7</f>
        <v>2.8932574211336701E-2</v>
      </c>
      <c r="AT42" s="252">
        <f>'3. データシート'!AT42/'3. データシート'!AT$7</f>
        <v>2.8879310344827585E-2</v>
      </c>
      <c r="AU42" s="253">
        <f>'3. データシート'!AU42/'3. データシート'!AU$7</f>
        <v>2.8898405729297874E-2</v>
      </c>
      <c r="AV42" s="254">
        <f>'3. データシート'!AV42/'3. データシート'!AV$7</f>
        <v>2.8887123564671047E-2</v>
      </c>
      <c r="AW42" s="11">
        <f>'3. データシート'!AW42/'3. データシート'!AW$7</f>
        <v>2.8658363996603452E-2</v>
      </c>
      <c r="AX42" s="252">
        <f>'3. データシート'!AX42/'3. データシート'!AX$7</f>
        <v>2.8975571031645799E-2</v>
      </c>
      <c r="AY42" s="253">
        <f>'3. データシート'!AY42/'3. データシート'!AY$7</f>
        <v>2.9287494131667327E-2</v>
      </c>
      <c r="AZ42" s="254">
        <f>'3. データシート'!AZ42/'3. データシート'!AZ$7</f>
        <v>2.8846840414137809E-2</v>
      </c>
      <c r="BA42" s="11">
        <f>'3. データシート'!BA42/'3. データシート'!BA$7</f>
        <v>2.9100246068257195E-2</v>
      </c>
      <c r="BB42" s="252">
        <f>'3. データシート'!BB42/'3. データシート'!BB$7</f>
        <v>3.0018083182640144E-2</v>
      </c>
      <c r="BC42" s="253">
        <f>'3. データシート'!BC42/'3. データシート'!BC$7</f>
        <v>2.8945080423127083E-2</v>
      </c>
      <c r="BD42" s="254">
        <f>'3. データシート'!BD42/'3. データシート'!BD$7</f>
        <v>2.9477558089190361E-2</v>
      </c>
      <c r="BE42" s="11">
        <f>'3. データシート'!BE42/'3. データシート'!BE$7</f>
        <v>2.92355446473688E-2</v>
      </c>
      <c r="BF42" s="252">
        <f>'3. データシート'!BF42/'3. データシート'!BF$7</f>
        <v>2.9253383786930577E-2</v>
      </c>
      <c r="BG42" s="253">
        <f>'3. データシート'!BG42/'3. データシート'!BG$7</f>
        <v>2.919469187420469E-2</v>
      </c>
      <c r="BH42" s="254">
        <f>'3. データシート'!BH42/'3. データシート'!BH$7</f>
        <v>2.9444624644105671E-2</v>
      </c>
      <c r="BI42" s="11">
        <f>'3. データシート'!BI42/'3. データシート'!BI$7</f>
        <v>2.9021558872305141E-2</v>
      </c>
    </row>
    <row r="43" spans="1:61" x14ac:dyDescent="0.15">
      <c r="A43" s="6">
        <v>72</v>
      </c>
      <c r="B43" s="18">
        <f>'3. データシート'!B43/'3. データシート'!B$7</f>
        <v>2.9108725412493694E-2</v>
      </c>
      <c r="C43" s="22">
        <f>'3. データシート'!C43/'3. データシート'!C$7</f>
        <v>2.988422575976845E-2</v>
      </c>
      <c r="D43" s="20">
        <f>'3. データシート'!D43/'3. データシート'!D$7</f>
        <v>2.9242129238455605E-2</v>
      </c>
      <c r="E43" s="11">
        <f>'3. データシート'!E43/'3. データシート'!E$7</f>
        <v>2.9708766281282013E-2</v>
      </c>
      <c r="F43" s="27">
        <f>'3. データシート'!F43/'3. データシート'!F$7</f>
        <v>2.9242932957868516E-2</v>
      </c>
      <c r="G43" s="22">
        <f>'3. データシート'!G43/'3. データシート'!G$7</f>
        <v>2.9088697270027549E-2</v>
      </c>
      <c r="H43" s="22">
        <f>'3. データシート'!H43/'3. データシート'!H$7</f>
        <v>2.9988167430853425E-2</v>
      </c>
      <c r="I43" s="22">
        <f>'3. データシート'!I43/'3. データシート'!I$7</f>
        <v>2.9192297892476248E-2</v>
      </c>
      <c r="J43" s="22">
        <f>'3. データシート'!J43/'3. データシート'!J$7</f>
        <v>2.8406045664058313E-2</v>
      </c>
      <c r="K43" s="22">
        <f>'3. データシート'!K43/'3. データシート'!K$7</f>
        <v>2.8995960761684939E-2</v>
      </c>
      <c r="L43" s="22">
        <f>'3. データシート'!L43/'3. データシート'!L$7</f>
        <v>2.9788949142605891E-2</v>
      </c>
      <c r="M43" s="22">
        <f>'3. データシート'!M43/'3. データシート'!M$7</f>
        <v>2.9440916265922691E-2</v>
      </c>
      <c r="N43" s="22">
        <f>'3. データシート'!N43/'3. データシート'!N$7</f>
        <v>2.8914269191846177E-2</v>
      </c>
      <c r="O43" s="22">
        <f>'3. データシート'!O43/'3. データシート'!O$7</f>
        <v>2.9687159759018655E-2</v>
      </c>
      <c r="P43" s="22">
        <f>'3. データシート'!P43/'3. データシート'!P$7</f>
        <v>2.9369653805205773E-2</v>
      </c>
      <c r="Q43" s="22">
        <f>'3. データシート'!Q43/'3. データシート'!Q$7</f>
        <v>2.9690346083788708E-2</v>
      </c>
      <c r="R43" s="22">
        <f>'3. データシート'!R43/'3. データシート'!R$7</f>
        <v>2.9051163125157299E-2</v>
      </c>
      <c r="S43" s="22">
        <f>'3. データシート'!S43/'3. データシート'!S$7</f>
        <v>2.950831499585152E-2</v>
      </c>
      <c r="T43" s="22">
        <f>'3. データシート'!T43/'3. データシート'!T$7</f>
        <v>2.946961969983972E-2</v>
      </c>
      <c r="U43" s="28">
        <f>'3. データシート'!U43/'3. データシート'!U$7</f>
        <v>3.0603591313004684E-2</v>
      </c>
      <c r="V43" s="252">
        <f>'3. データシート'!V43/'3. データシート'!V$7</f>
        <v>2.878345761734933E-2</v>
      </c>
      <c r="W43" s="253">
        <f>'3. データシート'!W43/'3. データシート'!W$7</f>
        <v>2.9540004360148246E-2</v>
      </c>
      <c r="X43" s="254">
        <f>'3. データシート'!X43/'3. データシート'!X$7</f>
        <v>2.9222190034762455E-2</v>
      </c>
      <c r="Y43" s="11">
        <f>'3. データシート'!Y43/'3. データシート'!Y$7</f>
        <v>3.0125123839577293E-2</v>
      </c>
      <c r="Z43" s="252">
        <f>'3. データシート'!Z43/'3. データシート'!Z$7</f>
        <v>4.2658479320931912E-2</v>
      </c>
      <c r="AA43" s="253">
        <f>'3. データシート'!AA43/'3. データシート'!AA$7</f>
        <v>3.9917036605778326E-2</v>
      </c>
      <c r="AB43" s="254">
        <f>'3. データシート'!AB43/'3. データシート'!AB$7</f>
        <v>2.9165160823997109E-2</v>
      </c>
      <c r="AC43" s="11">
        <f>'3. データシート'!AC43/'3. データシート'!AC$7</f>
        <v>2.9604193023676124E-2</v>
      </c>
      <c r="AD43" s="252">
        <f>'3. データシート'!AD43/'3. データシート'!AD$7</f>
        <v>2.9300737012403381E-2</v>
      </c>
      <c r="AE43" s="253">
        <f>'3. データシート'!AE43/'3. データシート'!AE$7</f>
        <v>2.9183865594901874E-2</v>
      </c>
      <c r="AF43" s="254">
        <f>'3. データシート'!AF43/'3. データシート'!AF$7</f>
        <v>2.9013678905687543E-2</v>
      </c>
      <c r="AG43" s="11">
        <f>'3. データシート'!AG43/'3. データシート'!AG$7</f>
        <v>2.9543808834178131E-2</v>
      </c>
      <c r="AH43" s="252">
        <f>'3. データシート'!AH43/'3. データシート'!AH$7</f>
        <v>2.9197611766419107E-2</v>
      </c>
      <c r="AI43" s="253">
        <f>'3. データシート'!AI43/'3. データシート'!AI$7</f>
        <v>2.8472544332251045E-2</v>
      </c>
      <c r="AJ43" s="254">
        <f>'3. データシート'!AJ43/'3. データシート'!AJ$7</f>
        <v>2.8889600455402568E-2</v>
      </c>
      <c r="AK43" s="11">
        <f>'3. データシート'!AK43/'3. データシート'!AK$7</f>
        <v>2.9431970206457679E-2</v>
      </c>
      <c r="AL43" s="252">
        <f>'3. データシート'!AL43/'3. データシート'!AL$7</f>
        <v>2.9059767808513687E-2</v>
      </c>
      <c r="AM43" s="253">
        <f>'3. データシート'!AM43/'3. データシート'!AM$7</f>
        <v>2.9169675090252707E-2</v>
      </c>
      <c r="AN43" s="254">
        <f>'3. データシート'!AN43/'3. データシート'!AN$7</f>
        <v>2.8393426187833436E-2</v>
      </c>
      <c r="AO43" s="11">
        <f>'3. データシート'!AO43/'3. データシート'!AO$7</f>
        <v>2.8832755725463576E-2</v>
      </c>
      <c r="AP43" s="252">
        <f>'3. データシート'!AP43/'3. データシート'!AP$7</f>
        <v>2.8384909471254417E-2</v>
      </c>
      <c r="AQ43" s="253">
        <f>'3. データシート'!AQ43/'3. データシート'!AQ$7</f>
        <v>2.8343127418661317E-2</v>
      </c>
      <c r="AR43" s="254">
        <f>'3. データシート'!AR43/'3. データシート'!AR$7</f>
        <v>2.8364233915621762E-2</v>
      </c>
      <c r="AS43" s="11">
        <f>'3. データシート'!AS43/'3. データシート'!AS$7</f>
        <v>2.9147420059440685E-2</v>
      </c>
      <c r="AT43" s="252">
        <f>'3. データシート'!AT43/'3. データシート'!AT$7</f>
        <v>2.8951149425287356E-2</v>
      </c>
      <c r="AU43" s="253">
        <f>'3. データシート'!AU43/'3. データシート'!AU$7</f>
        <v>2.8754453521430884E-2</v>
      </c>
      <c r="AV43" s="254">
        <f>'3. データシート'!AV43/'3. データシート'!AV$7</f>
        <v>2.8887123564671047E-2</v>
      </c>
      <c r="AW43" s="11">
        <f>'3. データシート'!AW43/'3. データシート'!AW$7</f>
        <v>2.8446079818850833E-2</v>
      </c>
      <c r="AX43" s="252">
        <f>'3. データシート'!AX43/'3. データシート'!AX$7</f>
        <v>2.8795150290477394E-2</v>
      </c>
      <c r="AY43" s="253">
        <f>'3. データシート'!AY43/'3. データシート'!AY$7</f>
        <v>2.9323606948105884E-2</v>
      </c>
      <c r="AZ43" s="254">
        <f>'3. データシート'!AZ43/'3. データシート'!AZ$7</f>
        <v>2.8918243484469832E-2</v>
      </c>
      <c r="BA43" s="11">
        <f>'3. データシート'!BA43/'3. データシート'!BA$7</f>
        <v>2.9028921935736956E-2</v>
      </c>
      <c r="BB43" s="252">
        <f>'3. データシート'!BB43/'3. データシート'!BB$7</f>
        <v>2.9873417721518986E-2</v>
      </c>
      <c r="BC43" s="253">
        <f>'3. データシート'!BC43/'3. データシート'!BC$7</f>
        <v>2.8945080423127083E-2</v>
      </c>
      <c r="BD43" s="254">
        <f>'3. データシート'!BD43/'3. データシート'!BD$7</f>
        <v>2.94053976042719E-2</v>
      </c>
      <c r="BE43" s="11">
        <f>'3. データシート'!BE43/'3. データシート'!BE$7</f>
        <v>2.9018985057388293E-2</v>
      </c>
      <c r="BF43" s="252">
        <f>'3. データシート'!BF43/'3. データシート'!BF$7</f>
        <v>2.9398923009751127E-2</v>
      </c>
      <c r="BG43" s="253">
        <f>'3. データシート'!BG43/'3. データシート'!BG$7</f>
        <v>2.9231048900199962E-2</v>
      </c>
      <c r="BH43" s="254">
        <f>'3. データシート'!BH43/'3. データシート'!BH$7</f>
        <v>2.9408584711860742E-2</v>
      </c>
      <c r="BI43" s="11">
        <f>'3. データシート'!BI43/'3. データシート'!BI$7</f>
        <v>2.8985507246376812E-2</v>
      </c>
    </row>
    <row r="44" spans="1:61" x14ac:dyDescent="0.15">
      <c r="A44" s="6">
        <v>74</v>
      </c>
      <c r="B44" s="18">
        <f>'3. データシート'!B44/'3. データシート'!B$7</f>
        <v>2.8856545860652786E-2</v>
      </c>
      <c r="C44" s="22">
        <f>'3. データシート'!C44/'3. データシート'!C$7</f>
        <v>3.024602026049204E-2</v>
      </c>
      <c r="D44" s="20">
        <f>'3. データシート'!D44/'3. データシート'!D$7</f>
        <v>2.9389074611513171E-2</v>
      </c>
      <c r="E44" s="11">
        <f>'3. データシート'!E44/'3. データシート'!E$7</f>
        <v>2.9672179130689303E-2</v>
      </c>
      <c r="F44" s="27">
        <f>'3. データシート'!F44/'3. データシート'!F$7</f>
        <v>2.9026318639662083E-2</v>
      </c>
      <c r="G44" s="22">
        <f>'3. データシート'!G44/'3. データシート'!G$7</f>
        <v>2.9196035636337617E-2</v>
      </c>
      <c r="H44" s="22">
        <f>'3. データシート'!H44/'3. データシート'!H$7</f>
        <v>2.9988167430853425E-2</v>
      </c>
      <c r="I44" s="22">
        <f>'3. データシート'!I44/'3. データシート'!I$7</f>
        <v>2.9010301022822406E-2</v>
      </c>
      <c r="J44" s="22">
        <f>'3. データシート'!J44/'3. データシート'!J$7</f>
        <v>2.8406045664058313E-2</v>
      </c>
      <c r="K44" s="22">
        <f>'3. データシート'!K44/'3. データシート'!K$7</f>
        <v>2.8851702250432775E-2</v>
      </c>
      <c r="L44" s="22">
        <f>'3. データシート'!L44/'3. データシート'!L$7</f>
        <v>2.956910449948703E-2</v>
      </c>
      <c r="M44" s="22">
        <f>'3. データシート'!M44/'3. データシート'!M$7</f>
        <v>2.9587753753533275E-2</v>
      </c>
      <c r="N44" s="22">
        <f>'3. データシート'!N44/'3. データシート'!N$7</f>
        <v>2.8986554864825792E-2</v>
      </c>
      <c r="O44" s="22">
        <f>'3. データシート'!O44/'3. データシート'!O$7</f>
        <v>2.983232924439283E-2</v>
      </c>
      <c r="P44" s="22">
        <f>'3. データシート'!P44/'3. データシート'!P$7</f>
        <v>2.9296229670692758E-2</v>
      </c>
      <c r="Q44" s="22">
        <f>'3. データシート'!Q44/'3. データシート'!Q$7</f>
        <v>2.9763205828779598E-2</v>
      </c>
      <c r="R44" s="22">
        <f>'3. データシート'!R44/'3. データシート'!R$7</f>
        <v>2.9159026354582389E-2</v>
      </c>
      <c r="S44" s="22">
        <f>'3. データシート'!S44/'3. データシート'!S$7</f>
        <v>2.950831499585152E-2</v>
      </c>
      <c r="T44" s="22">
        <f>'3. データシート'!T44/'3. データシート'!T$7</f>
        <v>2.9396765263004516E-2</v>
      </c>
      <c r="U44" s="28">
        <f>'3. データシート'!U44/'3. データシート'!U$7</f>
        <v>3.0382360532428744E-2</v>
      </c>
      <c r="V44" s="252">
        <f>'3. データシート'!V44/'3. データシート'!V$7</f>
        <v>2.8747433264887063E-2</v>
      </c>
      <c r="W44" s="253">
        <f>'3. データシート'!W44/'3. データシート'!W$7</f>
        <v>2.9176658673061552E-2</v>
      </c>
      <c r="X44" s="254">
        <f>'3. データシート'!X44/'3. データシート'!X$7</f>
        <v>2.933082271147161E-2</v>
      </c>
      <c r="Y44" s="11">
        <f>'3. データシート'!Y44/'3. データシート'!Y$7</f>
        <v>3.0015044215315746E-2</v>
      </c>
      <c r="Z44" s="252">
        <f>'3. データシート'!Z44/'3. データシート'!Z$7</f>
        <v>3.9913310456926136E-2</v>
      </c>
      <c r="AA44" s="253">
        <f>'3. データシート'!AA44/'3. データシート'!AA$7</f>
        <v>3.7733789389418529E-2</v>
      </c>
      <c r="AB44" s="254">
        <f>'3. データシート'!AB44/'3. データシート'!AB$7</f>
        <v>2.9345861944344055E-2</v>
      </c>
      <c r="AC44" s="11">
        <f>'3. データシート'!AC44/'3. データシート'!AC$7</f>
        <v>2.956804626784746E-2</v>
      </c>
      <c r="AD44" s="252">
        <f>'3. データシート'!AD44/'3. データシート'!AD$7</f>
        <v>2.9372640661513572E-2</v>
      </c>
      <c r="AE44" s="253">
        <f>'3. データシート'!AE44/'3. データシート'!AE$7</f>
        <v>2.9147657324933015E-2</v>
      </c>
      <c r="AF44" s="254">
        <f>'3. データシート'!AF44/'3. データシート'!AF$7</f>
        <v>2.8869690424766017E-2</v>
      </c>
      <c r="AG44" s="11">
        <f>'3. データシート'!AG44/'3. データシート'!AG$7</f>
        <v>2.9543808834178131E-2</v>
      </c>
      <c r="AH44" s="252">
        <f>'3. データシート'!AH44/'3. データシート'!AH$7</f>
        <v>2.8942769768457843E-2</v>
      </c>
      <c r="AI44" s="253">
        <f>'3. データシート'!AI44/'3. データシート'!AI$7</f>
        <v>2.8579583972597852E-2</v>
      </c>
      <c r="AJ44" s="254">
        <f>'3. データシート'!AJ44/'3. データシート'!AJ$7</f>
        <v>2.8747287152666594E-2</v>
      </c>
      <c r="AK44" s="11">
        <f>'3. データシート'!AK44/'3. データシート'!AK$7</f>
        <v>2.9323498571790143E-2</v>
      </c>
      <c r="AL44" s="252">
        <f>'3. データシート'!AL44/'3. データシート'!AL$7</f>
        <v>2.9167263866991543E-2</v>
      </c>
      <c r="AM44" s="253">
        <f>'3. データシート'!AM44/'3. データシート'!AM$7</f>
        <v>2.9205776173285198E-2</v>
      </c>
      <c r="AN44" s="254">
        <f>'3. データシート'!AN44/'3. データシート'!AN$7</f>
        <v>2.8357621110673494E-2</v>
      </c>
      <c r="AO44" s="11">
        <f>'3. データシート'!AO44/'3. データシート'!AO$7</f>
        <v>2.876129908178213E-2</v>
      </c>
      <c r="AP44" s="252">
        <f>'3. データシート'!AP44/'3. データシート'!AP$7</f>
        <v>2.8493111159200751E-2</v>
      </c>
      <c r="AQ44" s="253">
        <f>'3. データシート'!AQ44/'3. データシート'!AQ$7</f>
        <v>2.8629783574602264E-2</v>
      </c>
      <c r="AR44" s="254">
        <f>'3. データシート'!AR44/'3. データシート'!AR$7</f>
        <v>2.8292787482584934E-2</v>
      </c>
      <c r="AS44" s="11">
        <f>'3. データシート'!AS44/'3. データシート'!AS$7</f>
        <v>2.8825151287284707E-2</v>
      </c>
      <c r="AT44" s="252">
        <f>'3. データシート'!AT44/'3. データシート'!AT$7</f>
        <v>2.8735632183908046E-2</v>
      </c>
      <c r="AU44" s="253">
        <f>'3. データシート'!AU44/'3. データシート'!AU$7</f>
        <v>2.8862417677331127E-2</v>
      </c>
      <c r="AV44" s="254">
        <f>'3. データシート'!AV44/'3. データシート'!AV$7</f>
        <v>2.877879685130353E-2</v>
      </c>
      <c r="AW44" s="11">
        <f>'3. データシート'!AW44/'3. データシート'!AW$7</f>
        <v>2.8658363996603452E-2</v>
      </c>
      <c r="AX44" s="252">
        <f>'3. データシート'!AX44/'3. データシート'!AX$7</f>
        <v>2.8831234438711075E-2</v>
      </c>
      <c r="AY44" s="253">
        <f>'3. データシート'!AY44/'3. データシート'!AY$7</f>
        <v>2.9179155682351667E-2</v>
      </c>
      <c r="AZ44" s="254">
        <f>'3. データシート'!AZ44/'3. データシート'!AZ$7</f>
        <v>2.8989646554801858E-2</v>
      </c>
      <c r="BA44" s="11">
        <f>'3. データシート'!BA44/'3. データシート'!BA$7</f>
        <v>2.8921935736956599E-2</v>
      </c>
      <c r="BB44" s="252">
        <f>'3. データシート'!BB44/'3. データシート'!BB$7</f>
        <v>2.965641952983725E-2</v>
      </c>
      <c r="BC44" s="253">
        <f>'3. データシート'!BC44/'3. データシート'!BC$7</f>
        <v>2.8872627155484713E-2</v>
      </c>
      <c r="BD44" s="254">
        <f>'3. データシート'!BD44/'3. データシート'!BD$7</f>
        <v>2.9549718574108819E-2</v>
      </c>
      <c r="BE44" s="11">
        <f>'3. データシート'!BE44/'3. データシート'!BE$7</f>
        <v>2.9416010972352559E-2</v>
      </c>
      <c r="BF44" s="252">
        <f>'3. データシート'!BF44/'3. データシート'!BF$7</f>
        <v>2.9362538204045989E-2</v>
      </c>
      <c r="BG44" s="253">
        <f>'3. データシート'!BG44/'3. データシート'!BG$7</f>
        <v>2.9085620796218868E-2</v>
      </c>
      <c r="BH44" s="254">
        <f>'3. データシート'!BH44/'3. データシート'!BH$7</f>
        <v>2.9156305186146252E-2</v>
      </c>
      <c r="BI44" s="11">
        <f>'3. データシート'!BI44/'3. データシート'!BI$7</f>
        <v>2.912971375009013E-2</v>
      </c>
    </row>
    <row r="45" spans="1:61" x14ac:dyDescent="0.15">
      <c r="A45" s="6">
        <v>76</v>
      </c>
      <c r="B45" s="18">
        <f>'3. データシート'!B45/'3. データシート'!B$7</f>
        <v>2.878449456012681E-2</v>
      </c>
      <c r="C45" s="22">
        <f>'3. データシート'!C45/'3. データシート'!C$7</f>
        <v>3.0173661360347322E-2</v>
      </c>
      <c r="D45" s="20">
        <f>'3. データシート'!D45/'3. データシート'!D$7</f>
        <v>2.9352338268248779E-2</v>
      </c>
      <c r="E45" s="11">
        <f>'3. データシート'!E45/'3. データシート'!E$7</f>
        <v>2.9672179130689303E-2</v>
      </c>
      <c r="F45" s="27">
        <f>'3. データシート'!F45/'3. データシート'!F$7</f>
        <v>2.9062421026029822E-2</v>
      </c>
      <c r="G45" s="22">
        <f>'3. データシート'!G45/'3. データシート'!G$7</f>
        <v>2.9088697270027549E-2</v>
      </c>
      <c r="H45" s="22">
        <f>'3. データシート'!H45/'3. データシート'!H$7</f>
        <v>2.9988167430853425E-2</v>
      </c>
      <c r="I45" s="22">
        <f>'3. データシート'!I45/'3. データシート'!I$7</f>
        <v>2.9083099770683945E-2</v>
      </c>
      <c r="J45" s="22">
        <f>'3. データシート'!J45/'3. データシート'!J$7</f>
        <v>2.8477507414156573E-2</v>
      </c>
      <c r="K45" s="22">
        <f>'3. データシート'!K45/'3. データシート'!K$7</f>
        <v>2.8959896133871899E-2</v>
      </c>
      <c r="L45" s="22">
        <f>'3. データシート'!L45/'3. データシート'!L$7</f>
        <v>2.9605745273340173E-2</v>
      </c>
      <c r="M45" s="22">
        <f>'3. データシート'!M45/'3. データシート'!M$7</f>
        <v>2.9587753753533275E-2</v>
      </c>
      <c r="N45" s="22">
        <f>'3. データシート'!N45/'3. データシート'!N$7</f>
        <v>2.8914269191846177E-2</v>
      </c>
      <c r="O45" s="22">
        <f>'3. データシート'!O45/'3. データシート'!O$7</f>
        <v>2.9650867387675112E-2</v>
      </c>
      <c r="P45" s="22">
        <f>'3. データシート'!P45/'3. データシート'!P$7</f>
        <v>2.9332941737949265E-2</v>
      </c>
      <c r="Q45" s="22">
        <f>'3. データシート'!Q45/'3. データシート'!Q$7</f>
        <v>2.9799635701275046E-2</v>
      </c>
      <c r="R45" s="22">
        <f>'3. データシート'!R45/'3. データシート'!R$7</f>
        <v>2.9230935174199116E-2</v>
      </c>
      <c r="S45" s="22">
        <f>'3. データシート'!S45/'3. データシート'!S$7</f>
        <v>2.9580462465279029E-2</v>
      </c>
      <c r="T45" s="22">
        <f>'3. データシート'!T45/'3. データシート'!T$7</f>
        <v>2.9251056389334111E-2</v>
      </c>
      <c r="U45" s="28">
        <f>'3. データシート'!U45/'3. データシート'!U$7</f>
        <v>3.0345488735666087E-2</v>
      </c>
      <c r="V45" s="252">
        <f>'3. データシート'!V45/'3. データシート'!V$7</f>
        <v>2.8675384559962536E-2</v>
      </c>
      <c r="W45" s="253">
        <f>'3. データシート'!W45/'3. データシート'!W$7</f>
        <v>2.9176658673061552E-2</v>
      </c>
      <c r="X45" s="254">
        <f>'3. データシート'!X45/'3. データシート'!X$7</f>
        <v>2.9149768250289688E-2</v>
      </c>
      <c r="Y45" s="11">
        <f>'3. データシート'!Y45/'3. データシート'!Y$7</f>
        <v>3.0051737423402929E-2</v>
      </c>
      <c r="Z45" s="252">
        <f>'3. データシート'!Z45/'3. データシート'!Z$7</f>
        <v>3.7746071880079467E-2</v>
      </c>
      <c r="AA45" s="253">
        <f>'3. データシート'!AA45/'3. データシート'!AA$7</f>
        <v>3.58780292555127E-2</v>
      </c>
      <c r="AB45" s="254">
        <f>'3. データシート'!AB45/'3. データシート'!AB$7</f>
        <v>2.9273581496205278E-2</v>
      </c>
      <c r="AC45" s="11">
        <f>'3. データシート'!AC45/'3. データシート'!AC$7</f>
        <v>2.9604193023676124E-2</v>
      </c>
      <c r="AD45" s="252">
        <f>'3. データシート'!AD45/'3. データシート'!AD$7</f>
        <v>2.9408592486068669E-2</v>
      </c>
      <c r="AE45" s="253">
        <f>'3. データシート'!AE45/'3. データシート'!AE$7</f>
        <v>2.9075240784995293E-2</v>
      </c>
      <c r="AF45" s="254">
        <f>'3. データシート'!AF45/'3. データシート'!AF$7</f>
        <v>2.9013678905687543E-2</v>
      </c>
      <c r="AG45" s="11">
        <f>'3. データシート'!AG45/'3. データシート'!AG$7</f>
        <v>2.9543808834178131E-2</v>
      </c>
      <c r="AH45" s="252">
        <f>'3. データシート'!AH45/'3. データシート'!AH$7</f>
        <v>2.9234017766127857E-2</v>
      </c>
      <c r="AI45" s="253">
        <f>'3. データシート'!AI45/'3. データシート'!AI$7</f>
        <v>2.8508224212366647E-2</v>
      </c>
      <c r="AJ45" s="254">
        <f>'3. データシート'!AJ45/'3. データシート'!AJ$7</f>
        <v>2.878286547835059E-2</v>
      </c>
      <c r="AK45" s="11">
        <f>'3. データシート'!AK45/'3. データシート'!AK$7</f>
        <v>2.9395812994901835E-2</v>
      </c>
      <c r="AL45" s="252">
        <f>'3. データシート'!AL45/'3. データシート'!AL$7</f>
        <v>2.9131431847498925E-2</v>
      </c>
      <c r="AM45" s="253">
        <f>'3. データシート'!AM45/'3. データシート'!AM$7</f>
        <v>2.8916967509025272E-2</v>
      </c>
      <c r="AN45" s="254">
        <f>'3. データシート'!AN45/'3. データシート'!AN$7</f>
        <v>2.8357621110673494E-2</v>
      </c>
      <c r="AO45" s="11">
        <f>'3. データシート'!AO45/'3. データシート'!AO$7</f>
        <v>2.8868484047304299E-2</v>
      </c>
      <c r="AP45" s="252">
        <f>'3. データシート'!AP45/'3. データシート'!AP$7</f>
        <v>2.8457043929885305E-2</v>
      </c>
      <c r="AQ45" s="253">
        <f>'3. データシート'!AQ45/'3. データシート'!AQ$7</f>
        <v>2.8486455496631789E-2</v>
      </c>
      <c r="AR45" s="254">
        <f>'3. データシート'!AR45/'3. データシート'!AR$7</f>
        <v>2.8364233915621762E-2</v>
      </c>
      <c r="AS45" s="11">
        <f>'3. データシート'!AS45/'3. データシート'!AS$7</f>
        <v>2.8896766569986035E-2</v>
      </c>
      <c r="AT45" s="252">
        <f>'3. データシート'!AT45/'3. データシート'!AT$7</f>
        <v>2.8879310344827585E-2</v>
      </c>
      <c r="AU45" s="253">
        <f>'3. データシート'!AU45/'3. データシート'!AU$7</f>
        <v>2.8754453521430884E-2</v>
      </c>
      <c r="AV45" s="254">
        <f>'3. データシート'!AV45/'3. データシート'!AV$7</f>
        <v>2.885101466021521E-2</v>
      </c>
      <c r="AW45" s="11">
        <f>'3. データシート'!AW45/'3. データシート'!AW$7</f>
        <v>2.8764506085479761E-2</v>
      </c>
      <c r="AX45" s="252">
        <f>'3. データシート'!AX45/'3. データシート'!AX$7</f>
        <v>2.8831234438711075E-2</v>
      </c>
      <c r="AY45" s="253">
        <f>'3. データシート'!AY45/'3. データシート'!AY$7</f>
        <v>2.9106930049474559E-2</v>
      </c>
      <c r="AZ45" s="254">
        <f>'3. データシート'!AZ45/'3. データシート'!AZ$7</f>
        <v>2.8846840414137809E-2</v>
      </c>
      <c r="BA45" s="11">
        <f>'3. データシート'!BA45/'3. データシート'!BA$7</f>
        <v>2.8672301273135765E-2</v>
      </c>
      <c r="BB45" s="252">
        <f>'3. データシート'!BB45/'3. データシート'!BB$7</f>
        <v>2.9837251356238697E-2</v>
      </c>
      <c r="BC45" s="253">
        <f>'3. データシート'!BC45/'3. データシート'!BC$7</f>
        <v>2.8981307056948267E-2</v>
      </c>
      <c r="BD45" s="254">
        <f>'3. データシート'!BD45/'3. データシート'!BD$7</f>
        <v>2.9333237119353442E-2</v>
      </c>
      <c r="BE45" s="11">
        <f>'3. データシート'!BE45/'3. データシート'!BE$7</f>
        <v>2.9199451382372048E-2</v>
      </c>
      <c r="BF45" s="252">
        <f>'3. データシート'!BF45/'3. データシート'!BF$7</f>
        <v>2.9326153398340854E-2</v>
      </c>
      <c r="BG45" s="253">
        <f>'3. データシート'!BG45/'3. データシート'!BG$7</f>
        <v>2.8940192692237774E-2</v>
      </c>
      <c r="BH45" s="254">
        <f>'3. データシート'!BH45/'3. データシート'!BH$7</f>
        <v>2.9372544779615813E-2</v>
      </c>
      <c r="BI45" s="11">
        <f>'3. データシート'!BI45/'3. データシート'!BI$7</f>
        <v>2.8949455620448483E-2</v>
      </c>
    </row>
    <row r="46" spans="1:61" x14ac:dyDescent="0.15">
      <c r="A46" s="6">
        <v>78</v>
      </c>
      <c r="B46" s="18">
        <f>'3. データシート'!B46/'3. データシート'!B$7</f>
        <v>2.8928597161178758E-2</v>
      </c>
      <c r="C46" s="22">
        <f>'3. データシート'!C46/'3. データシート'!C$7</f>
        <v>3.0101302460202605E-2</v>
      </c>
      <c r="D46" s="20">
        <f>'3. データシート'!D46/'3. データシート'!D$7</f>
        <v>2.9278865581719996E-2</v>
      </c>
      <c r="E46" s="11">
        <f>'3. データシート'!E46/'3. データシート'!E$7</f>
        <v>2.9745353431874726E-2</v>
      </c>
      <c r="F46" s="27">
        <f>'3. データシート'!F46/'3. データシート'!F$7</f>
        <v>2.9098523412397558E-2</v>
      </c>
      <c r="G46" s="22">
        <f>'3. データシート'!G46/'3. データシート'!G$7</f>
        <v>2.9231815091774305E-2</v>
      </c>
      <c r="H46" s="22">
        <f>'3. データシート'!H46/'3. データシート'!H$7</f>
        <v>3.0025144209436475E-2</v>
      </c>
      <c r="I46" s="22">
        <f>'3. データシート'!I46/'3. データシート'!I$7</f>
        <v>2.9046700396753177E-2</v>
      </c>
      <c r="J46" s="22">
        <f>'3. データシート'!J46/'3. データシート'!J$7</f>
        <v>2.8513238289205704E-2</v>
      </c>
      <c r="K46" s="22">
        <f>'3. データシート'!K46/'3. データシート'!K$7</f>
        <v>2.8959896133871899E-2</v>
      </c>
      <c r="L46" s="22">
        <f>'3. データシート'!L46/'3. データシート'!L$7</f>
        <v>2.9679026821046461E-2</v>
      </c>
      <c r="M46" s="22">
        <f>'3. データシート'!M46/'3. データシート'!M$7</f>
        <v>2.9440916265922691E-2</v>
      </c>
      <c r="N46" s="22">
        <f>'3. データシート'!N46/'3. データシート'!N$7</f>
        <v>2.9094983374295214E-2</v>
      </c>
      <c r="O46" s="22">
        <f>'3. データシート'!O46/'3. データシート'!O$7</f>
        <v>2.9687159759018655E-2</v>
      </c>
      <c r="P46" s="22">
        <f>'3. データシート'!P46/'3. データシート'!P$7</f>
        <v>2.9259517603436251E-2</v>
      </c>
      <c r="Q46" s="22">
        <f>'3. データシート'!Q46/'3. データシート'!Q$7</f>
        <v>3.0054644808743168E-2</v>
      </c>
      <c r="R46" s="22">
        <f>'3. データシート'!R46/'3. データシート'!R$7</f>
        <v>2.8943299895732213E-2</v>
      </c>
      <c r="S46" s="22">
        <f>'3. データシート'!S46/'3. データシート'!S$7</f>
        <v>2.9364020056996502E-2</v>
      </c>
      <c r="T46" s="22">
        <f>'3. データシート'!T46/'3. データシート'!T$7</f>
        <v>2.9287483607751713E-2</v>
      </c>
      <c r="U46" s="28">
        <f>'3. データシート'!U46/'3. データシート'!U$7</f>
        <v>3.0382360532428744E-2</v>
      </c>
      <c r="V46" s="252">
        <f>'3. データシート'!V46/'3. データシート'!V$7</f>
        <v>2.8603335855038006E-2</v>
      </c>
      <c r="W46" s="253">
        <f>'3. データシート'!W46/'3. データシート'!W$7</f>
        <v>2.932199694789623E-2</v>
      </c>
      <c r="X46" s="254">
        <f>'3. データシート'!X46/'3. データシート'!X$7</f>
        <v>2.9113557358053304E-2</v>
      </c>
      <c r="Y46" s="11">
        <f>'3. データシート'!Y46/'3. データシート'!Y$7</f>
        <v>3.008843063149011E-2</v>
      </c>
      <c r="Z46" s="252">
        <f>'3. データシート'!Z46/'3. データシート'!Z$7</f>
        <v>3.5903919089759796E-2</v>
      </c>
      <c r="AA46" s="253">
        <f>'3. データシート'!AA46/'3. データシート'!AA$7</f>
        <v>3.4640855832908816E-2</v>
      </c>
      <c r="AB46" s="254">
        <f>'3. データシート'!AB46/'3. データシート'!AB$7</f>
        <v>2.9201301048066498E-2</v>
      </c>
      <c r="AC46" s="11">
        <f>'3. データシート'!AC46/'3. データシート'!AC$7</f>
        <v>2.9495752756190131E-2</v>
      </c>
      <c r="AD46" s="252">
        <f>'3. データシート'!AD46/'3. データシート'!AD$7</f>
        <v>2.9408592486068669E-2</v>
      </c>
      <c r="AE46" s="253">
        <f>'3. データシート'!AE46/'3. データシート'!AE$7</f>
        <v>2.9183865594901874E-2</v>
      </c>
      <c r="AF46" s="254">
        <f>'3. データシート'!AF46/'3. データシート'!AF$7</f>
        <v>2.8905687544996402E-2</v>
      </c>
      <c r="AG46" s="11">
        <f>'3. データシート'!AG46/'3. データシート'!AG$7</f>
        <v>2.9217958001448226E-2</v>
      </c>
      <c r="AH46" s="252">
        <f>'3. データシート'!AH46/'3. データシート'!AH$7</f>
        <v>2.9161205766710354E-2</v>
      </c>
      <c r="AI46" s="253">
        <f>'3. データシート'!AI46/'3. データシート'!AI$7</f>
        <v>2.8650943732829056E-2</v>
      </c>
      <c r="AJ46" s="254">
        <f>'3. データシート'!AJ46/'3. データシート'!AJ$7</f>
        <v>2.8889600455402568E-2</v>
      </c>
      <c r="AK46" s="11">
        <f>'3. データシート'!AK46/'3. データシート'!AK$7</f>
        <v>2.921502693712261E-2</v>
      </c>
      <c r="AL46" s="252">
        <f>'3. データシート'!AL46/'3. データシート'!AL$7</f>
        <v>2.9310591944962019E-2</v>
      </c>
      <c r="AM46" s="253">
        <f>'3. データシート'!AM46/'3. データシート'!AM$7</f>
        <v>2.8916967509025272E-2</v>
      </c>
      <c r="AN46" s="254">
        <f>'3. データシート'!AN46/'3. データシート'!AN$7</f>
        <v>2.8536646496473198E-2</v>
      </c>
      <c r="AO46" s="11">
        <f>'3. データシート'!AO46/'3. データシート'!AO$7</f>
        <v>2.8904212369145022E-2</v>
      </c>
      <c r="AP46" s="252">
        <f>'3. データシート'!AP46/'3. データシート'!AP$7</f>
        <v>2.8457043929885305E-2</v>
      </c>
      <c r="AQ46" s="253">
        <f>'3. データシート'!AQ46/'3. データシート'!AQ$7</f>
        <v>2.823563136018346E-2</v>
      </c>
      <c r="AR46" s="254">
        <f>'3. データシート'!AR46/'3. データシート'!AR$7</f>
        <v>2.8292787482584934E-2</v>
      </c>
      <c r="AS46" s="11">
        <f>'3. データシート'!AS46/'3. データシート'!AS$7</f>
        <v>2.8968381852687363E-2</v>
      </c>
      <c r="AT46" s="252">
        <f>'3. データシート'!AT46/'3. データシート'!AT$7</f>
        <v>2.8807471264367817E-2</v>
      </c>
      <c r="AU46" s="253">
        <f>'3. データシート'!AU46/'3. データシート'!AU$7</f>
        <v>2.8970381833231366E-2</v>
      </c>
      <c r="AV46" s="254">
        <f>'3. データシート'!AV46/'3. データシート'!AV$7</f>
        <v>2.8706579042391853E-2</v>
      </c>
      <c r="AW46" s="11">
        <f>'3. データシート'!AW46/'3. データシート'!AW$7</f>
        <v>2.862298330031135E-2</v>
      </c>
      <c r="AX46" s="252">
        <f>'3. データシート'!AX46/'3. データシート'!AX$7</f>
        <v>2.8939486883412118E-2</v>
      </c>
      <c r="AY46" s="253">
        <f>'3. データシート'!AY46/'3. データシート'!AY$7</f>
        <v>2.921526849879022E-2</v>
      </c>
      <c r="AZ46" s="254">
        <f>'3. データシート'!AZ46/'3. データシート'!AZ$7</f>
        <v>2.8882541949303821E-2</v>
      </c>
      <c r="BA46" s="11">
        <f>'3. データシート'!BA46/'3. データシート'!BA$7</f>
        <v>2.8993259869476838E-2</v>
      </c>
      <c r="BB46" s="252">
        <f>'3. データシート'!BB46/'3. データシート'!BB$7</f>
        <v>2.9981916817359854E-2</v>
      </c>
      <c r="BC46" s="253">
        <f>'3. データシート'!BC46/'3. データシート'!BC$7</f>
        <v>2.8836400521663526E-2</v>
      </c>
      <c r="BD46" s="254">
        <f>'3. データシート'!BD46/'3. データシート'!BD$7</f>
        <v>2.94053976042719E-2</v>
      </c>
      <c r="BE46" s="11">
        <f>'3. データシート'!BE46/'3. データシート'!BE$7</f>
        <v>2.9307731177362305E-2</v>
      </c>
      <c r="BF46" s="252">
        <f>'3. データシート'!BF46/'3. データシート'!BF$7</f>
        <v>2.9398923009751127E-2</v>
      </c>
      <c r="BG46" s="253">
        <f>'3. データシート'!BG46/'3. データシート'!BG$7</f>
        <v>2.9121977822214144E-2</v>
      </c>
      <c r="BH46" s="254">
        <f>'3. データシート'!BH46/'3. データシート'!BH$7</f>
        <v>2.9408584711860742E-2</v>
      </c>
      <c r="BI46" s="11">
        <f>'3. データシート'!BI46/'3. データシート'!BI$7</f>
        <v>2.8913403994520154E-2</v>
      </c>
    </row>
    <row r="47" spans="1:61" x14ac:dyDescent="0.15">
      <c r="A47" s="6">
        <v>80</v>
      </c>
      <c r="B47" s="18">
        <f>'3. データシート'!B47/'3. データシート'!B$7</f>
        <v>2.878449456012681E-2</v>
      </c>
      <c r="C47" s="22">
        <f>'3. データシート'!C47/'3. データシート'!C$7</f>
        <v>3.0137481910274964E-2</v>
      </c>
      <c r="D47" s="20">
        <f>'3. データシート'!D47/'3. データシート'!D$7</f>
        <v>2.9205392895191213E-2</v>
      </c>
      <c r="E47" s="11">
        <f>'3. データシート'!E47/'3. データシート'!E$7</f>
        <v>2.963559198009659E-2</v>
      </c>
      <c r="F47" s="27">
        <f>'3. データシート'!F47/'3. データシート'!F$7</f>
        <v>2.9026318639662083E-2</v>
      </c>
      <c r="G47" s="22">
        <f>'3. データシート'!G47/'3. データシート'!G$7</f>
        <v>2.9052917814590861E-2</v>
      </c>
      <c r="H47" s="22">
        <f>'3. データシート'!H47/'3. データシート'!H$7</f>
        <v>3.0025144209436475E-2</v>
      </c>
      <c r="I47" s="22">
        <f>'3. データシート'!I47/'3. データシート'!I$7</f>
        <v>2.9192297892476248E-2</v>
      </c>
      <c r="J47" s="22">
        <f>'3. データシート'!J47/'3. データシート'!J$7</f>
        <v>2.8406045664058313E-2</v>
      </c>
      <c r="K47" s="22">
        <f>'3. データシート'!K47/'3. データシート'!K$7</f>
        <v>2.8995960761684939E-2</v>
      </c>
      <c r="L47" s="22">
        <f>'3. データシート'!L47/'3. データシート'!L$7</f>
        <v>2.9752308368752749E-2</v>
      </c>
      <c r="M47" s="22">
        <f>'3. データシート'!M47/'3. データシート'!M$7</f>
        <v>2.933078815021475E-2</v>
      </c>
      <c r="N47" s="22">
        <f>'3. データシート'!N47/'3. データシート'!N$7</f>
        <v>2.8805840682376752E-2</v>
      </c>
      <c r="O47" s="22">
        <f>'3. データシート'!O47/'3. データシート'!O$7</f>
        <v>2.9759744501705741E-2</v>
      </c>
      <c r="P47" s="22">
        <f>'3. データシート'!P47/'3. データシート'!P$7</f>
        <v>2.9296229670692758E-2</v>
      </c>
      <c r="Q47" s="22">
        <f>'3. データシート'!Q47/'3. データシート'!Q$7</f>
        <v>2.9836065573770491E-2</v>
      </c>
      <c r="R47" s="22">
        <f>'3. データシート'!R47/'3. データシート'!R$7</f>
        <v>2.9051163125157299E-2</v>
      </c>
      <c r="S47" s="22">
        <f>'3. データシート'!S47/'3. データシート'!S$7</f>
        <v>2.929187258756899E-2</v>
      </c>
      <c r="T47" s="22">
        <f>'3. データシート'!T47/'3. データシート'!T$7</f>
        <v>2.9214629170916509E-2</v>
      </c>
      <c r="U47" s="28">
        <f>'3. データシート'!U47/'3. データシート'!U$7</f>
        <v>3.0456104125954057E-2</v>
      </c>
      <c r="V47" s="252">
        <f>'3. データシート'!V47/'3. データシート'!V$7</f>
        <v>2.8567311502575743E-2</v>
      </c>
      <c r="W47" s="253">
        <f>'3. データシート'!W47/'3. データシート'!W$7</f>
        <v>2.9431000654022238E-2</v>
      </c>
      <c r="X47" s="254">
        <f>'3. データシート'!X47/'3. データシート'!X$7</f>
        <v>2.9294611819235226E-2</v>
      </c>
      <c r="Y47" s="11">
        <f>'3. データシート'!Y47/'3. データシート'!Y$7</f>
        <v>3.0015044215315746E-2</v>
      </c>
      <c r="Z47" s="252">
        <f>'3. データシート'!Z47/'3. データシート'!Z$7</f>
        <v>3.4531334657756908E-2</v>
      </c>
      <c r="AA47" s="253">
        <f>'3. データシート'!AA47/'3. データシート'!AA$7</f>
        <v>3.3731169492758895E-2</v>
      </c>
      <c r="AB47" s="254">
        <f>'3. データシート'!AB47/'3. データシート'!AB$7</f>
        <v>2.9092880375858329E-2</v>
      </c>
      <c r="AC47" s="11">
        <f>'3. データシート'!AC47/'3. データシート'!AC$7</f>
        <v>2.9495752756190131E-2</v>
      </c>
      <c r="AD47" s="252">
        <f>'3. データシート'!AD47/'3. データシート'!AD$7</f>
        <v>2.9300737012403381E-2</v>
      </c>
      <c r="AE47" s="253">
        <f>'3. データシート'!AE47/'3. データシート'!AE$7</f>
        <v>2.9147657324933015E-2</v>
      </c>
      <c r="AF47" s="254">
        <f>'3. データシート'!AF47/'3. データシート'!AF$7</f>
        <v>2.9049676025917927E-2</v>
      </c>
      <c r="AG47" s="11">
        <f>'3. データシート'!AG47/'3. データシート'!AG$7</f>
        <v>2.9580014482259231E-2</v>
      </c>
      <c r="AH47" s="252">
        <f>'3. データシート'!AH47/'3. データシート'!AH$7</f>
        <v>2.8942769768457843E-2</v>
      </c>
      <c r="AI47" s="253">
        <f>'3. データシート'!AI47/'3. データシート'!AI$7</f>
        <v>2.8436864452135439E-2</v>
      </c>
      <c r="AJ47" s="254">
        <f>'3. データシート'!AJ47/'3. データシート'!AJ$7</f>
        <v>2.8711708826982603E-2</v>
      </c>
      <c r="AK47" s="11">
        <f>'3. データシート'!AK47/'3. データシート'!AK$7</f>
        <v>2.9359655783345987E-2</v>
      </c>
      <c r="AL47" s="252">
        <f>'3. データシート'!AL47/'3. データシート'!AL$7</f>
        <v>2.9059767808513687E-2</v>
      </c>
      <c r="AM47" s="253">
        <f>'3. データシート'!AM47/'3. データシート'!AM$7</f>
        <v>2.8916967509025272E-2</v>
      </c>
      <c r="AN47" s="254">
        <f>'3. データシート'!AN47/'3. データシート'!AN$7</f>
        <v>2.8536646496473198E-2</v>
      </c>
      <c r="AO47" s="11">
        <f>'3. データシート'!AO47/'3. データシート'!AO$7</f>
        <v>2.8689842438100681E-2</v>
      </c>
      <c r="AP47" s="252">
        <f>'3. データシート'!AP47/'3. データシート'!AP$7</f>
        <v>2.8420976700569863E-2</v>
      </c>
      <c r="AQ47" s="253">
        <f>'3. データシート'!AQ47/'3. データシート'!AQ$7</f>
        <v>2.8558119535617026E-2</v>
      </c>
      <c r="AR47" s="254">
        <f>'3. データシート'!AR47/'3. データシート'!AR$7</f>
        <v>2.8471403565177009E-2</v>
      </c>
      <c r="AS47" s="11">
        <f>'3. データシート'!AS47/'3. データシート'!AS$7</f>
        <v>2.8753536004583378E-2</v>
      </c>
      <c r="AT47" s="252">
        <f>'3. データシート'!AT47/'3. データシート'!AT$7</f>
        <v>2.8699712643678162E-2</v>
      </c>
      <c r="AU47" s="253">
        <f>'3. データシート'!AU47/'3. データシート'!AU$7</f>
        <v>2.8682477417497392E-2</v>
      </c>
      <c r="AV47" s="254">
        <f>'3. データシート'!AV47/'3. データシート'!AV$7</f>
        <v>2.8742687946847693E-2</v>
      </c>
      <c r="AW47" s="11">
        <f>'3. データシート'!AW47/'3. データシート'!AW$7</f>
        <v>2.8481460515142939E-2</v>
      </c>
      <c r="AX47" s="252">
        <f>'3. データシート'!AX47/'3. データシート'!AX$7</f>
        <v>2.8759066142243713E-2</v>
      </c>
      <c r="AY47" s="253">
        <f>'3. データシート'!AY47/'3. データシート'!AY$7</f>
        <v>2.9287494131667327E-2</v>
      </c>
      <c r="AZ47" s="254">
        <f>'3. データシート'!AZ47/'3. データシート'!AZ$7</f>
        <v>2.8775437343805783E-2</v>
      </c>
      <c r="BA47" s="11">
        <f>'3. データシート'!BA47/'3. データシート'!BA$7</f>
        <v>2.8957597803216717E-2</v>
      </c>
      <c r="BB47" s="252">
        <f>'3. データシート'!BB47/'3. データシート'!BB$7</f>
        <v>2.9909584086799276E-2</v>
      </c>
      <c r="BC47" s="253">
        <f>'3. データシート'!BC47/'3. データシート'!BC$7</f>
        <v>2.8727720620199969E-2</v>
      </c>
      <c r="BD47" s="254">
        <f>'3. データシート'!BD47/'3. データシート'!BD$7</f>
        <v>2.944147784673113E-2</v>
      </c>
      <c r="BE47" s="11">
        <f>'3. データシート'!BE47/'3. データシート'!BE$7</f>
        <v>2.92355446473688E-2</v>
      </c>
      <c r="BF47" s="252">
        <f>'3. データシート'!BF47/'3. データシート'!BF$7</f>
        <v>2.9253383786930577E-2</v>
      </c>
      <c r="BG47" s="253">
        <f>'3. データシート'!BG47/'3. データシート'!BG$7</f>
        <v>2.9012906744228323E-2</v>
      </c>
      <c r="BH47" s="254">
        <f>'3. データシート'!BH47/'3. データシート'!BH$7</f>
        <v>2.9336504847370888E-2</v>
      </c>
      <c r="BI47" s="11">
        <f>'3. データシート'!BI47/'3. データシート'!BI$7</f>
        <v>2.8913403994520154E-2</v>
      </c>
    </row>
    <row r="48" spans="1:61" x14ac:dyDescent="0.15">
      <c r="A48" s="6">
        <v>82</v>
      </c>
      <c r="B48" s="18">
        <f>'3. データシート'!B48/'3. データシート'!B$7</f>
        <v>2.889257151091577E-2</v>
      </c>
      <c r="C48" s="22">
        <f>'3. データシート'!C48/'3. データシート'!C$7</f>
        <v>3.0065123010130246E-2</v>
      </c>
      <c r="D48" s="20">
        <f>'3. データシート'!D48/'3. データシート'!D$7</f>
        <v>2.9352338268248779E-2</v>
      </c>
      <c r="E48" s="11">
        <f>'3. データシート'!E48/'3. データシート'!E$7</f>
        <v>2.9708766281282013E-2</v>
      </c>
      <c r="F48" s="27">
        <f>'3. データシート'!F48/'3. データシート'!F$7</f>
        <v>2.8918011480558864E-2</v>
      </c>
      <c r="G48" s="22">
        <f>'3. データシート'!G48/'3. データシート'!G$7</f>
        <v>2.9088697270027549E-2</v>
      </c>
      <c r="H48" s="22">
        <f>'3. データシート'!H48/'3. データシート'!H$7</f>
        <v>3.0062120988019525E-2</v>
      </c>
      <c r="I48" s="22">
        <f>'3. データシート'!I48/'3. データシート'!I$7</f>
        <v>2.9010301022822406E-2</v>
      </c>
      <c r="J48" s="22">
        <f>'3. データシート'!J48/'3. データシート'!J$7</f>
        <v>2.8298853038910922E-2</v>
      </c>
      <c r="K48" s="22">
        <f>'3. データシート'!K48/'3. データシート'!K$7</f>
        <v>2.8851702250432775E-2</v>
      </c>
      <c r="L48" s="22">
        <f>'3. データシート'!L48/'3. データシート'!L$7</f>
        <v>2.9642386047193318E-2</v>
      </c>
      <c r="M48" s="22">
        <f>'3. データシート'!M48/'3. データシート'!M$7</f>
        <v>2.9440916265922691E-2</v>
      </c>
      <c r="N48" s="22">
        <f>'3. データシート'!N48/'3. データシート'!N$7</f>
        <v>2.9094983374295214E-2</v>
      </c>
      <c r="O48" s="22">
        <f>'3. データシート'!O48/'3. データシート'!O$7</f>
        <v>2.9723452130362198E-2</v>
      </c>
      <c r="P48" s="22">
        <f>'3. データシート'!P48/'3. データシート'!P$7</f>
        <v>2.9332941737949265E-2</v>
      </c>
      <c r="Q48" s="22">
        <f>'3. データシート'!Q48/'3. データシート'!Q$7</f>
        <v>2.9726775956284153E-2</v>
      </c>
      <c r="R48" s="22">
        <f>'3. データシート'!R48/'3. データシート'!R$7</f>
        <v>2.9159026354582389E-2</v>
      </c>
      <c r="S48" s="22">
        <f>'3. データシート'!S48/'3. データシート'!S$7</f>
        <v>2.9544388730565276E-2</v>
      </c>
      <c r="T48" s="22">
        <f>'3. データシート'!T48/'3. データシート'!T$7</f>
        <v>2.9214629170916509E-2</v>
      </c>
      <c r="U48" s="28">
        <f>'3. データシート'!U48/'3. データシート'!U$7</f>
        <v>3.0419232329191401E-2</v>
      </c>
      <c r="V48" s="252">
        <f>'3. データシート'!V48/'3. データシート'!V$7</f>
        <v>2.863936020750027E-2</v>
      </c>
      <c r="W48" s="253">
        <f>'3. データシート'!W48/'3. データシート'!W$7</f>
        <v>2.9212993241770221E-2</v>
      </c>
      <c r="X48" s="254">
        <f>'3. データシート'!X48/'3. データシート'!X$7</f>
        <v>2.9041135573580533E-2</v>
      </c>
      <c r="Y48" s="11">
        <f>'3. データシート'!Y48/'3. データシート'!Y$7</f>
        <v>2.9904964591054194E-2</v>
      </c>
      <c r="Z48" s="252">
        <f>'3. データシート'!Z48/'3. データシート'!Z$7</f>
        <v>3.3375474083438682E-2</v>
      </c>
      <c r="AA48" s="253">
        <f>'3. データシート'!AA48/'3. データシート'!AA$7</f>
        <v>3.2785095699002981E-2</v>
      </c>
      <c r="AB48" s="254">
        <f>'3. データシート'!AB48/'3. データシート'!AB$7</f>
        <v>2.9165160823997109E-2</v>
      </c>
      <c r="AC48" s="11">
        <f>'3. データシート'!AC48/'3. データシート'!AC$7</f>
        <v>2.9495752756190131E-2</v>
      </c>
      <c r="AD48" s="252">
        <f>'3. データシート'!AD48/'3. データシート'!AD$7</f>
        <v>2.9444544310623766E-2</v>
      </c>
      <c r="AE48" s="253">
        <f>'3. データシート'!AE48/'3. データシート'!AE$7</f>
        <v>2.8966615975088709E-2</v>
      </c>
      <c r="AF48" s="254">
        <f>'3. データシート'!AF48/'3. データシート'!AF$7</f>
        <v>2.8833693304535637E-2</v>
      </c>
      <c r="AG48" s="11">
        <f>'3. データシート'!AG48/'3. データシート'!AG$7</f>
        <v>2.9326574945691526E-2</v>
      </c>
      <c r="AH48" s="252">
        <f>'3. データシート'!AH48/'3. データシート'!AH$7</f>
        <v>2.9088393767292851E-2</v>
      </c>
      <c r="AI48" s="253">
        <f>'3. データシート'!AI48/'3. データシート'!AI$7</f>
        <v>2.8543904092482249E-2</v>
      </c>
      <c r="AJ48" s="254">
        <f>'3. データシート'!AJ48/'3. データシート'!AJ$7</f>
        <v>2.8640552175614616E-2</v>
      </c>
      <c r="AK48" s="11">
        <f>'3. データシート'!AK48/'3. データシート'!AK$7</f>
        <v>2.9395812994901835E-2</v>
      </c>
      <c r="AL48" s="252">
        <f>'3. データシート'!AL48/'3. データシート'!AL$7</f>
        <v>2.9023935789021068E-2</v>
      </c>
      <c r="AM48" s="253">
        <f>'3. データシート'!AM48/'3. データシート'!AM$7</f>
        <v>2.9025270758122744E-2</v>
      </c>
      <c r="AN48" s="254">
        <f>'3. データシート'!AN48/'3. データシート'!AN$7</f>
        <v>2.8357621110673494E-2</v>
      </c>
      <c r="AO48" s="11">
        <f>'3. データシート'!AO48/'3. データシート'!AO$7</f>
        <v>2.8654114116259958E-2</v>
      </c>
      <c r="AP48" s="252">
        <f>'3. データシート'!AP48/'3. データシート'!AP$7</f>
        <v>2.8420976700569863E-2</v>
      </c>
      <c r="AQ48" s="253">
        <f>'3. データシート'!AQ48/'3. データシート'!AQ$7</f>
        <v>2.8378959438153935E-2</v>
      </c>
      <c r="AR48" s="254">
        <f>'3. データシート'!AR48/'3. データシート'!AR$7</f>
        <v>2.8435680348658593E-2</v>
      </c>
      <c r="AS48" s="11">
        <f>'3. データシート'!AS48/'3. データシート'!AS$7</f>
        <v>2.8932574211336701E-2</v>
      </c>
      <c r="AT48" s="252">
        <f>'3. データシート'!AT48/'3. データシート'!AT$7</f>
        <v>2.8879310344827585E-2</v>
      </c>
      <c r="AU48" s="253">
        <f>'3. データシート'!AU48/'3. データシート'!AU$7</f>
        <v>2.8790441573397631E-2</v>
      </c>
      <c r="AV48" s="254">
        <f>'3. データシート'!AV48/'3. データシート'!AV$7</f>
        <v>2.8706579042391853E-2</v>
      </c>
      <c r="AW48" s="11">
        <f>'3. データシート'!AW48/'3. データシート'!AW$7</f>
        <v>2.8516841211435041E-2</v>
      </c>
      <c r="AX48" s="252">
        <f>'3. データシート'!AX48/'3. データシート'!AX$7</f>
        <v>2.8903402735178437E-2</v>
      </c>
      <c r="AY48" s="253">
        <f>'3. データシート'!AY48/'3. データシート'!AY$7</f>
        <v>2.9143042865913113E-2</v>
      </c>
      <c r="AZ48" s="254">
        <f>'3. データシート'!AZ48/'3. データシート'!AZ$7</f>
        <v>2.8846840414137809E-2</v>
      </c>
      <c r="BA48" s="11">
        <f>'3. データシート'!BA48/'3. データシート'!BA$7</f>
        <v>2.8957597803216717E-2</v>
      </c>
      <c r="BB48" s="252">
        <f>'3. データシート'!BB48/'3. データシート'!BB$7</f>
        <v>2.9945750452079565E-2</v>
      </c>
      <c r="BC48" s="253">
        <f>'3. データシート'!BC48/'3. データシート'!BC$7</f>
        <v>2.8763947254021156E-2</v>
      </c>
      <c r="BD48" s="254">
        <f>'3. データシート'!BD48/'3. データシート'!BD$7</f>
        <v>2.9549718574108819E-2</v>
      </c>
      <c r="BE48" s="11">
        <f>'3. データシート'!BE48/'3. データシート'!BE$7</f>
        <v>2.9163358117375297E-2</v>
      </c>
      <c r="BF48" s="252">
        <f>'3. データシート'!BF48/'3. データシート'!BF$7</f>
        <v>2.9216998981225439E-2</v>
      </c>
      <c r="BG48" s="253">
        <f>'3. データシート'!BG48/'3. データシート'!BG$7</f>
        <v>2.9049263770223595E-2</v>
      </c>
      <c r="BH48" s="254">
        <f>'3. データシート'!BH48/'3. データシート'!BH$7</f>
        <v>2.9156305186146252E-2</v>
      </c>
      <c r="BI48" s="11">
        <f>'3. データシート'!BI48/'3. データシート'!BI$7</f>
        <v>2.8949455620448483E-2</v>
      </c>
    </row>
    <row r="49" spans="1:61" x14ac:dyDescent="0.15">
      <c r="A49" s="6">
        <v>84</v>
      </c>
      <c r="B49" s="18">
        <f>'3. データシート'!B49/'3. データシート'!B$7</f>
        <v>2.8856545860652786E-2</v>
      </c>
      <c r="C49" s="22">
        <f>'3. データシート'!C49/'3. データシート'!C$7</f>
        <v>2.9992764109985529E-2</v>
      </c>
      <c r="D49" s="20">
        <f>'3. データシート'!D49/'3. データシート'!D$7</f>
        <v>2.9278865581719996E-2</v>
      </c>
      <c r="E49" s="11">
        <f>'3. データシート'!E49/'3. データシート'!E$7</f>
        <v>2.9452656227133032E-2</v>
      </c>
      <c r="F49" s="27">
        <f>'3. データシート'!F49/'3. データシート'!F$7</f>
        <v>2.8990216253294343E-2</v>
      </c>
      <c r="G49" s="22">
        <f>'3. データシート'!G49/'3. データシート'!G$7</f>
        <v>2.8874020537407421E-2</v>
      </c>
      <c r="H49" s="22">
        <f>'3. データシート'!H49/'3. データシート'!H$7</f>
        <v>2.9766306759355127E-2</v>
      </c>
      <c r="I49" s="22">
        <f>'3. データシート'!I49/'3. データシート'!I$7</f>
        <v>2.9119499144614713E-2</v>
      </c>
      <c r="J49" s="22">
        <f>'3. データシート'!J49/'3. データシート'!J$7</f>
        <v>2.8441776539107441E-2</v>
      </c>
      <c r="K49" s="22">
        <f>'3. データシート'!K49/'3. データシート'!K$7</f>
        <v>2.8815637622619735E-2</v>
      </c>
      <c r="L49" s="22">
        <f>'3. データシート'!L49/'3. データシート'!L$7</f>
        <v>2.9532463725633885E-2</v>
      </c>
      <c r="M49" s="22">
        <f>'3. データシート'!M49/'3. データシート'!M$7</f>
        <v>2.9514335009727985E-2</v>
      </c>
      <c r="N49" s="22">
        <f>'3. データシート'!N49/'3. データシート'!N$7</f>
        <v>2.8914269191846177E-2</v>
      </c>
      <c r="O49" s="22">
        <f>'3. データシート'!O49/'3. データシート'!O$7</f>
        <v>2.9614575016331569E-2</v>
      </c>
      <c r="P49" s="22">
        <f>'3. データシート'!P49/'3. データシート'!P$7</f>
        <v>2.9259517603436251E-2</v>
      </c>
      <c r="Q49" s="22">
        <f>'3. データシート'!Q49/'3. データシート'!Q$7</f>
        <v>2.9726775956284153E-2</v>
      </c>
      <c r="R49" s="22">
        <f>'3. データシート'!R49/'3. データシート'!R$7</f>
        <v>2.9051163125157299E-2</v>
      </c>
      <c r="S49" s="22">
        <f>'3. データシート'!S49/'3. データシート'!S$7</f>
        <v>2.9436167526424011E-2</v>
      </c>
      <c r="T49" s="22">
        <f>'3. データシート'!T49/'3. データシート'!T$7</f>
        <v>2.9105347515663703E-2</v>
      </c>
      <c r="U49" s="28">
        <f>'3. データシート'!U49/'3. データシート'!U$7</f>
        <v>3.0419232329191401E-2</v>
      </c>
      <c r="V49" s="252">
        <f>'3. データシート'!V49/'3. データシート'!V$7</f>
        <v>2.8495262797651213E-2</v>
      </c>
      <c r="W49" s="253">
        <f>'3. データシート'!W49/'3. データシート'!W$7</f>
        <v>2.9249327810478891E-2</v>
      </c>
      <c r="X49" s="254">
        <f>'3. データシート'!X49/'3. データシート'!X$7</f>
        <v>2.9258400926998843E-2</v>
      </c>
      <c r="Y49" s="11">
        <f>'3. データシート'!Y49/'3. データシート'!Y$7</f>
        <v>2.9941657799141378E-2</v>
      </c>
      <c r="Z49" s="252">
        <f>'3. データシート'!Z49/'3. データシート'!Z$7</f>
        <v>3.2580819938594907E-2</v>
      </c>
      <c r="AA49" s="253">
        <f>'3. データシート'!AA49/'3. データシート'!AA$7</f>
        <v>3.2093734080489045E-2</v>
      </c>
      <c r="AB49" s="254">
        <f>'3. データシート'!AB49/'3. データシート'!AB$7</f>
        <v>2.9273581496205278E-2</v>
      </c>
      <c r="AC49" s="11">
        <f>'3. データシート'!AC49/'3. データシート'!AC$7</f>
        <v>2.9495752756190131E-2</v>
      </c>
      <c r="AD49" s="252">
        <f>'3. データシート'!AD49/'3. データシート'!AD$7</f>
        <v>2.9372640661513572E-2</v>
      </c>
      <c r="AE49" s="253">
        <f>'3. データシート'!AE49/'3. データシート'!AE$7</f>
        <v>2.9039032515026431E-2</v>
      </c>
      <c r="AF49" s="254">
        <f>'3. データシート'!AF49/'3. データシート'!AF$7</f>
        <v>2.8761699064074876E-2</v>
      </c>
      <c r="AG49" s="11">
        <f>'3. データシート'!AG49/'3. データシート'!AG$7</f>
        <v>2.936278059377263E-2</v>
      </c>
      <c r="AH49" s="252">
        <f>'3. データシート'!AH49/'3. データシート'!AH$7</f>
        <v>2.8979175768166592E-2</v>
      </c>
      <c r="AI49" s="253">
        <f>'3. データシート'!AI49/'3. データシート'!AI$7</f>
        <v>2.8543904092482249E-2</v>
      </c>
      <c r="AJ49" s="254">
        <f>'3. データシート'!AJ49/'3. データシート'!AJ$7</f>
        <v>2.8925178781086563E-2</v>
      </c>
      <c r="AK49" s="11">
        <f>'3. データシート'!AK49/'3. データシート'!AK$7</f>
        <v>2.9323498571790143E-2</v>
      </c>
      <c r="AL49" s="252">
        <f>'3. データシート'!AL49/'3. データシート'!AL$7</f>
        <v>2.9203095886484162E-2</v>
      </c>
      <c r="AM49" s="253">
        <f>'3. データシート'!AM49/'3. データシート'!AM$7</f>
        <v>2.8953068592057762E-2</v>
      </c>
      <c r="AN49" s="254">
        <f>'3. データシート'!AN49/'3. データシート'!AN$7</f>
        <v>2.8321816033513553E-2</v>
      </c>
      <c r="AO49" s="11">
        <f>'3. データシート'!AO49/'3. データシート'!AO$7</f>
        <v>2.8689842438100681E-2</v>
      </c>
      <c r="AP49" s="252">
        <f>'3. データシート'!AP49/'3. データシート'!AP$7</f>
        <v>2.8457043929885305E-2</v>
      </c>
      <c r="AQ49" s="253">
        <f>'3. データシート'!AQ49/'3. データシート'!AQ$7</f>
        <v>2.8343127418661317E-2</v>
      </c>
      <c r="AR49" s="254">
        <f>'3. データシート'!AR49/'3. データシート'!AR$7</f>
        <v>2.8185617833029687E-2</v>
      </c>
      <c r="AS49" s="11">
        <f>'3. データシート'!AS49/'3. データシート'!AS$7</f>
        <v>2.8968381852687363E-2</v>
      </c>
      <c r="AT49" s="252">
        <f>'3. データシート'!AT49/'3. データシート'!AT$7</f>
        <v>2.8879310344827585E-2</v>
      </c>
      <c r="AU49" s="253">
        <f>'3. データシート'!AU49/'3. データシート'!AU$7</f>
        <v>2.8538525209630402E-2</v>
      </c>
      <c r="AV49" s="254">
        <f>'3. データシート'!AV49/'3. データシート'!AV$7</f>
        <v>2.881490575575937E-2</v>
      </c>
      <c r="AW49" s="11">
        <f>'3. データシート'!AW49/'3. データシート'!AW$7</f>
        <v>2.8410699122558732E-2</v>
      </c>
      <c r="AX49" s="252">
        <f>'3. データシート'!AX49/'3. データシート'!AX$7</f>
        <v>2.8686897845776351E-2</v>
      </c>
      <c r="AY49" s="253">
        <f>'3. データシート'!AY49/'3. データシート'!AY$7</f>
        <v>2.9143042865913113E-2</v>
      </c>
      <c r="AZ49" s="254">
        <f>'3. データシート'!AZ49/'3. データシート'!AZ$7</f>
        <v>2.8882541949303821E-2</v>
      </c>
      <c r="BA49" s="11">
        <f>'3. データシート'!BA49/'3. データシート'!BA$7</f>
        <v>2.8814949538176243E-2</v>
      </c>
      <c r="BB49" s="252">
        <f>'3. データシート'!BB49/'3. データシート'!BB$7</f>
        <v>2.9837251356238697E-2</v>
      </c>
      <c r="BC49" s="253">
        <f>'3. データシート'!BC49/'3. データシート'!BC$7</f>
        <v>2.9017533690769454E-2</v>
      </c>
      <c r="BD49" s="254">
        <f>'3. データシート'!BD49/'3. データシート'!BD$7</f>
        <v>2.9513638331649588E-2</v>
      </c>
      <c r="BE49" s="11">
        <f>'3. データシート'!BE49/'3. データシート'!BE$7</f>
        <v>2.9091171587381795E-2</v>
      </c>
      <c r="BF49" s="252">
        <f>'3. データシート'!BF49/'3. データシート'!BF$7</f>
        <v>2.9289768592635716E-2</v>
      </c>
      <c r="BG49" s="253">
        <f>'3. データシート'!BG49/'3. データシート'!BG$7</f>
        <v>2.9012906744228323E-2</v>
      </c>
      <c r="BH49" s="254">
        <f>'3. データシート'!BH49/'3. データシート'!BH$7</f>
        <v>2.9228385050636106E-2</v>
      </c>
      <c r="BI49" s="11">
        <f>'3. データシート'!BI49/'3. データシート'!BI$7</f>
        <v>2.8877352368591822E-2</v>
      </c>
    </row>
    <row r="50" spans="1:61" x14ac:dyDescent="0.15">
      <c r="A50" s="6">
        <v>86</v>
      </c>
      <c r="B50" s="18">
        <f>'3. データシート'!B50/'3. データシート'!B$7</f>
        <v>2.8928597161178758E-2</v>
      </c>
      <c r="C50" s="22">
        <f>'3. データシート'!C50/'3. データシート'!C$7</f>
        <v>3.0137481910274964E-2</v>
      </c>
      <c r="D50" s="20">
        <f>'3. データシート'!D50/'3. データシート'!D$7</f>
        <v>2.9205392895191213E-2</v>
      </c>
      <c r="E50" s="11">
        <f>'3. データシート'!E50/'3. データシート'!E$7</f>
        <v>2.9452656227133032E-2</v>
      </c>
      <c r="F50" s="27">
        <f>'3. データシート'!F50/'3. データシート'!F$7</f>
        <v>2.9062421026029822E-2</v>
      </c>
      <c r="G50" s="22">
        <f>'3. データシート'!G50/'3. データシート'!G$7</f>
        <v>2.8981358903717485E-2</v>
      </c>
      <c r="H50" s="22">
        <f>'3. データシート'!H50/'3. データシート'!H$7</f>
        <v>2.9914213873687326E-2</v>
      </c>
      <c r="I50" s="22">
        <f>'3. データシート'!I50/'3. データシート'!I$7</f>
        <v>2.9083099770683945E-2</v>
      </c>
      <c r="J50" s="22">
        <f>'3. データシート'!J50/'3. データシート'!J$7</f>
        <v>2.8370314789009182E-2</v>
      </c>
      <c r="K50" s="22">
        <f>'3. データシート'!K50/'3. データシート'!K$7</f>
        <v>2.8779572994806695E-2</v>
      </c>
      <c r="L50" s="22">
        <f>'3. データシート'!L50/'3. データシート'!L$7</f>
        <v>2.9532463725633885E-2</v>
      </c>
      <c r="M50" s="22">
        <f>'3. データシート'!M50/'3. データシート'!M$7</f>
        <v>2.9514335009727985E-2</v>
      </c>
      <c r="N50" s="22">
        <f>'3. データシート'!N50/'3. データシート'!N$7</f>
        <v>2.887812635535637E-2</v>
      </c>
      <c r="O50" s="22">
        <f>'3. データシート'!O50/'3. データシート'!O$7</f>
        <v>2.9505697902300936E-2</v>
      </c>
      <c r="P50" s="22">
        <f>'3. データシート'!P50/'3. データシート'!P$7</f>
        <v>2.9075957267153712E-2</v>
      </c>
      <c r="Q50" s="22">
        <f>'3. データシート'!Q50/'3. データシート'!Q$7</f>
        <v>2.9799635701275046E-2</v>
      </c>
      <c r="R50" s="22">
        <f>'3. データシート'!R50/'3. データシート'!R$7</f>
        <v>2.9015208715348937E-2</v>
      </c>
      <c r="S50" s="22">
        <f>'3. データシート'!S50/'3. データシート'!S$7</f>
        <v>2.9327946322282746E-2</v>
      </c>
      <c r="T50" s="22">
        <f>'3. データシート'!T50/'3. データシート'!T$7</f>
        <v>2.9141774734081305E-2</v>
      </c>
      <c r="U50" s="28">
        <f>'3. データシート'!U50/'3. データシート'!U$7</f>
        <v>3.0271745142140778E-2</v>
      </c>
      <c r="V50" s="252">
        <f>'3. データシート'!V50/'3. データシート'!V$7</f>
        <v>2.8531287150113476E-2</v>
      </c>
      <c r="W50" s="253">
        <f>'3. データシート'!W50/'3. データシート'!W$7</f>
        <v>2.9212993241770221E-2</v>
      </c>
      <c r="X50" s="254">
        <f>'3. データシート'!X50/'3. データシート'!X$7</f>
        <v>2.9004924681344149E-2</v>
      </c>
      <c r="Y50" s="11">
        <f>'3. データシート'!Y50/'3. データシート'!Y$7</f>
        <v>2.9941657799141378E-2</v>
      </c>
      <c r="Z50" s="252">
        <f>'3. データシート'!Z50/'3. データシート'!Z$7</f>
        <v>3.1894527722593463E-2</v>
      </c>
      <c r="AA50" s="253">
        <f>'3. データシート'!AA50/'3. データシート'!AA$7</f>
        <v>3.1475147369187106E-2</v>
      </c>
      <c r="AB50" s="254">
        <f>'3. データシート'!AB50/'3. データシート'!AB$7</f>
        <v>2.9092880375858329E-2</v>
      </c>
      <c r="AC50" s="11">
        <f>'3. データシート'!AC50/'3. データシート'!AC$7</f>
        <v>2.9351165732875474E-2</v>
      </c>
      <c r="AD50" s="252">
        <f>'3. データシート'!AD50/'3. データシート'!AD$7</f>
        <v>2.9300737012403381E-2</v>
      </c>
      <c r="AE50" s="253">
        <f>'3. データシート'!AE50/'3. データシート'!AE$7</f>
        <v>2.8966615975088709E-2</v>
      </c>
      <c r="AF50" s="254">
        <f>'3. データシート'!AF50/'3. データシート'!AF$7</f>
        <v>2.8689704823614111E-2</v>
      </c>
      <c r="AG50" s="11">
        <f>'3. データシート'!AG50/'3. データシート'!AG$7</f>
        <v>2.9290369297610426E-2</v>
      </c>
      <c r="AH50" s="252">
        <f>'3. データシート'!AH50/'3. データシート'!AH$7</f>
        <v>2.9051987767584098E-2</v>
      </c>
      <c r="AI50" s="253">
        <f>'3. データシート'!AI50/'3. データシート'!AI$7</f>
        <v>2.8294144931673031E-2</v>
      </c>
      <c r="AJ50" s="254">
        <f>'3. データシート'!AJ50/'3. データシート'!AJ$7</f>
        <v>2.8889600455402568E-2</v>
      </c>
      <c r="AK50" s="11">
        <f>'3. データシート'!AK50/'3. データシート'!AK$7</f>
        <v>2.9287341360234299E-2</v>
      </c>
      <c r="AL50" s="252">
        <f>'3. データシート'!AL50/'3. データシート'!AL$7</f>
        <v>2.8988103769528449E-2</v>
      </c>
      <c r="AM50" s="253">
        <f>'3. データシート'!AM50/'3. データシート'!AM$7</f>
        <v>2.9061371841155235E-2</v>
      </c>
      <c r="AN50" s="254">
        <f>'3. データシート'!AN50/'3. データシート'!AN$7</f>
        <v>2.857245157363314E-2</v>
      </c>
      <c r="AO50" s="11">
        <f>'3. データシート'!AO50/'3. データシート'!AO$7</f>
        <v>2.8797027403622853E-2</v>
      </c>
      <c r="AP50" s="252">
        <f>'3. データシート'!AP50/'3. データシート'!AP$7</f>
        <v>2.8709514535093413E-2</v>
      </c>
      <c r="AQ50" s="253">
        <f>'3. データシート'!AQ50/'3. データシート'!AQ$7</f>
        <v>2.8378959438153935E-2</v>
      </c>
      <c r="AR50" s="254">
        <f>'3. データシート'!AR50/'3. データシート'!AR$7</f>
        <v>2.8221341049548102E-2</v>
      </c>
      <c r="AS50" s="11">
        <f>'3. データシート'!AS50/'3. データシート'!AS$7</f>
        <v>2.8968381852687363E-2</v>
      </c>
      <c r="AT50" s="252">
        <f>'3. データシート'!AT50/'3. データシート'!AT$7</f>
        <v>2.8663793103448274E-2</v>
      </c>
      <c r="AU50" s="253">
        <f>'3. データシート'!AU50/'3. データシート'!AU$7</f>
        <v>2.8610501313563897E-2</v>
      </c>
      <c r="AV50" s="254">
        <f>'3. データシート'!AV50/'3. データシート'!AV$7</f>
        <v>2.8706579042391853E-2</v>
      </c>
      <c r="AW50" s="11">
        <f>'3. データシート'!AW50/'3. データシート'!AW$7</f>
        <v>2.8481460515142939E-2</v>
      </c>
      <c r="AX50" s="252">
        <f>'3. データシート'!AX50/'3. データシート'!AX$7</f>
        <v>2.8903402735178437E-2</v>
      </c>
      <c r="AY50" s="253">
        <f>'3. データシート'!AY50/'3. データシート'!AY$7</f>
        <v>2.9106930049474559E-2</v>
      </c>
      <c r="AZ50" s="254">
        <f>'3. データシート'!AZ50/'3. データシート'!AZ$7</f>
        <v>2.8953945019635843E-2</v>
      </c>
      <c r="BA50" s="11">
        <f>'3. データシート'!BA50/'3. データシート'!BA$7</f>
        <v>2.8814949538176243E-2</v>
      </c>
      <c r="BB50" s="252">
        <f>'3. データシート'!BB50/'3. データシート'!BB$7</f>
        <v>2.9981916817359854E-2</v>
      </c>
      <c r="BC50" s="253">
        <f>'3. データシート'!BC50/'3. データシート'!BC$7</f>
        <v>2.8763947254021156E-2</v>
      </c>
      <c r="BD50" s="254">
        <f>'3. データシート'!BD50/'3. データシート'!BD$7</f>
        <v>2.9333237119353442E-2</v>
      </c>
      <c r="BE50" s="11">
        <f>'3. データシート'!BE50/'3. データシート'!BE$7</f>
        <v>2.8982891792391538E-2</v>
      </c>
      <c r="BF50" s="252">
        <f>'3. データシート'!BF50/'3. データシート'!BF$7</f>
        <v>2.9289768592635716E-2</v>
      </c>
      <c r="BG50" s="253">
        <f>'3. データシート'!BG50/'3. データシート'!BG$7</f>
        <v>2.9012906744228323E-2</v>
      </c>
      <c r="BH50" s="254">
        <f>'3. データシート'!BH50/'3. データシート'!BH$7</f>
        <v>2.9192345118391177E-2</v>
      </c>
      <c r="BI50" s="11">
        <f>'3. データシート'!BI50/'3. データシート'!BI$7</f>
        <v>2.8877352368591822E-2</v>
      </c>
    </row>
    <row r="51" spans="1:61" x14ac:dyDescent="0.15">
      <c r="A51" s="6">
        <v>88</v>
      </c>
      <c r="B51" s="18">
        <f>'3. データシート'!B51/'3. データシート'!B$7</f>
        <v>2.9000648461704734E-2</v>
      </c>
      <c r="C51" s="22">
        <f>'3. データシート'!C51/'3. データシート'!C$7</f>
        <v>3.0101302460202605E-2</v>
      </c>
      <c r="D51" s="20">
        <f>'3. データシート'!D51/'3. データシート'!D$7</f>
        <v>2.913192020866243E-2</v>
      </c>
      <c r="E51" s="11">
        <f>'3. データシート'!E51/'3. データシート'!E$7</f>
        <v>2.9562417678911167E-2</v>
      </c>
      <c r="F51" s="27">
        <f>'3. データシート'!F51/'3. データシート'!F$7</f>
        <v>2.9026318639662083E-2</v>
      </c>
      <c r="G51" s="22">
        <f>'3. データシート'!G51/'3. データシート'!G$7</f>
        <v>2.8909799992844109E-2</v>
      </c>
      <c r="H51" s="22">
        <f>'3. データシート'!H51/'3. データシート'!H$7</f>
        <v>2.9840260316521226E-2</v>
      </c>
      <c r="I51" s="22">
        <f>'3. データシート'!I51/'3. データシート'!I$7</f>
        <v>2.915589851854548E-2</v>
      </c>
      <c r="J51" s="22">
        <f>'3. データシート'!J51/'3. データシート'!J$7</f>
        <v>2.8406045664058313E-2</v>
      </c>
      <c r="K51" s="22">
        <f>'3. データシート'!K51/'3. データシート'!K$7</f>
        <v>2.8815637622619735E-2</v>
      </c>
      <c r="L51" s="22">
        <f>'3. データシート'!L51/'3. データシート'!L$7</f>
        <v>2.956910449948703E-2</v>
      </c>
      <c r="M51" s="22">
        <f>'3. データシート'!M51/'3. データシート'!M$7</f>
        <v>2.9257369406409457E-2</v>
      </c>
      <c r="N51" s="22">
        <f>'3. データシート'!N51/'3. データシート'!N$7</f>
        <v>2.8986554864825792E-2</v>
      </c>
      <c r="O51" s="22">
        <f>'3. データシート'!O51/'3. データシート'!O$7</f>
        <v>2.9541990273644479E-2</v>
      </c>
      <c r="P51" s="22">
        <f>'3. データシート'!P51/'3. データシート'!P$7</f>
        <v>2.9039245199897205E-2</v>
      </c>
      <c r="Q51" s="22">
        <f>'3. データシート'!Q51/'3. データシート'!Q$7</f>
        <v>2.9690346083788708E-2</v>
      </c>
      <c r="R51" s="22">
        <f>'3. データシート'!R51/'3. データシート'!R$7</f>
        <v>2.8871391076115485E-2</v>
      </c>
      <c r="S51" s="22">
        <f>'3. データシート'!S51/'3. データシート'!S$7</f>
        <v>2.929187258756899E-2</v>
      </c>
      <c r="T51" s="22">
        <f>'3. データシート'!T51/'3. データシート'!T$7</f>
        <v>2.9287483607751713E-2</v>
      </c>
      <c r="U51" s="28">
        <f>'3. データシート'!U51/'3. データシート'!U$7</f>
        <v>3.0198001548615464E-2</v>
      </c>
      <c r="V51" s="252">
        <f>'3. データシート'!V51/'3. データシート'!V$7</f>
        <v>2.8423214092726683E-2</v>
      </c>
      <c r="W51" s="253">
        <f>'3. データシート'!W51/'3. データシート'!W$7</f>
        <v>2.9358331516604899E-2</v>
      </c>
      <c r="X51" s="20">
        <f>'3. データシート'!X51/'3. データシート'!X$7</f>
        <v>2.9004924681344149E-2</v>
      </c>
      <c r="Y51" s="11">
        <f>'3. データシート'!Y51/'3. データシート'!Y$7</f>
        <v>3.008843063149011E-2</v>
      </c>
      <c r="Z51" s="252">
        <f>'3. データシート'!Z51/'3. データシート'!Z$7</f>
        <v>3.1388838721329242E-2</v>
      </c>
      <c r="AA51" s="253">
        <f>'3. データシート'!AA51/'3. データシート'!AA$7</f>
        <v>3.118404774033913E-2</v>
      </c>
      <c r="AB51" s="20">
        <f>'3. データシート'!AB51/'3. データシート'!AB$7</f>
        <v>2.905674015178894E-2</v>
      </c>
      <c r="AC51" s="11">
        <f>'3. データシート'!AC51/'3. データシート'!AC$7</f>
        <v>2.9459606000361467E-2</v>
      </c>
      <c r="AD51" s="252">
        <f>'3. データシート'!AD51/'3. データシート'!AD$7</f>
        <v>2.9300737012403381E-2</v>
      </c>
      <c r="AE51" s="253">
        <f>'3. データシート'!AE51/'3. データシート'!AE$7</f>
        <v>2.9002824245057571E-2</v>
      </c>
      <c r="AF51" s="20">
        <f>'3. データシート'!AF51/'3. データシート'!AF$7</f>
        <v>2.8833693304535637E-2</v>
      </c>
      <c r="AG51" s="11">
        <f>'3. データシート'!AG51/'3. データシート'!AG$7</f>
        <v>2.939898624185373E-2</v>
      </c>
      <c r="AH51" s="252">
        <f>'3. データシート'!AH51/'3. データシート'!AH$7</f>
        <v>2.9015581767875345E-2</v>
      </c>
      <c r="AI51" s="253">
        <f>'3. データシート'!AI51/'3. データシート'!AI$7</f>
        <v>2.8579583972597852E-2</v>
      </c>
      <c r="AJ51" s="20">
        <f>'3. データシート'!AJ51/'3. データシート'!AJ$7</f>
        <v>2.8818443804034581E-2</v>
      </c>
      <c r="AK51" s="11">
        <f>'3. データシート'!AK51/'3. データシート'!AK$7</f>
        <v>2.921502693712261E-2</v>
      </c>
      <c r="AL51" s="252">
        <f>'3. データシート'!AL51/'3. データシート'!AL$7</f>
        <v>2.9131431847498925E-2</v>
      </c>
      <c r="AM51" s="253">
        <f>'3. データシート'!AM51/'3. データシート'!AM$7</f>
        <v>2.884476534296029E-2</v>
      </c>
      <c r="AN51" s="20">
        <f>'3. データシート'!AN51/'3. データシート'!AN$7</f>
        <v>2.8465036342153319E-2</v>
      </c>
      <c r="AO51" s="11">
        <f>'3. データシート'!AO51/'3. データシート'!AO$7</f>
        <v>2.8832755725463576E-2</v>
      </c>
      <c r="AP51" s="252">
        <f>'3. データシート'!AP51/'3. データシート'!AP$7</f>
        <v>2.8457043929885305E-2</v>
      </c>
      <c r="AQ51" s="253">
        <f>'3. データシート'!AQ51/'3. データシート'!AQ$7</f>
        <v>2.823563136018346E-2</v>
      </c>
      <c r="AR51" s="20">
        <f>'3. データシート'!AR51/'3. データシート'!AR$7</f>
        <v>2.8328510699103346E-2</v>
      </c>
      <c r="AS51" s="11">
        <f>'3. データシート'!AS51/'3. データシート'!AS$7</f>
        <v>2.8610305439180722E-2</v>
      </c>
      <c r="AT51" s="252">
        <f>'3. データシート'!AT51/'3. データシート'!AT$7</f>
        <v>2.8807471264367817E-2</v>
      </c>
      <c r="AU51" s="253">
        <f>'3. データシート'!AU51/'3. データシート'!AU$7</f>
        <v>2.8754453521430884E-2</v>
      </c>
      <c r="AV51" s="20">
        <f>'3. データシート'!AV51/'3. データシート'!AV$7</f>
        <v>2.8634361233480177E-2</v>
      </c>
      <c r="AW51" s="11">
        <f>'3. データシート'!AW51/'3. データシート'!AW$7</f>
        <v>2.8481460515142939E-2</v>
      </c>
      <c r="AX51" s="252">
        <f>'3. データシート'!AX51/'3. データシート'!AX$7</f>
        <v>2.8867318586944756E-2</v>
      </c>
      <c r="AY51" s="253">
        <f>'3. データシート'!AY51/'3. データシート'!AY$7</f>
        <v>2.921526849879022E-2</v>
      </c>
      <c r="AZ51" s="20">
        <f>'3. データシート'!AZ51/'3. データシート'!AZ$7</f>
        <v>2.8668332738307746E-2</v>
      </c>
      <c r="BA51" s="11">
        <f>'3. データシート'!BA51/'3. データシート'!BA$7</f>
        <v>2.8636639206875647E-2</v>
      </c>
      <c r="BB51" s="252">
        <f>'3. データシート'!BB51/'3. データシート'!BB$7</f>
        <v>2.9873417721518986E-2</v>
      </c>
      <c r="BC51" s="253">
        <f>'3. データシート'!BC51/'3. データシート'!BC$7</f>
        <v>2.8691493986378786E-2</v>
      </c>
      <c r="BD51" s="20">
        <f>'3. データシート'!BD51/'3. データシート'!BD$7</f>
        <v>2.9369317361812673E-2</v>
      </c>
      <c r="BE51" s="11">
        <f>'3. データシート'!BE51/'3. データシート'!BE$7</f>
        <v>2.92355446473688E-2</v>
      </c>
      <c r="BF51" s="252">
        <f>'3. データシート'!BF51/'3. データシート'!BF$7</f>
        <v>2.9107844564110027E-2</v>
      </c>
      <c r="BG51" s="253">
        <f>'3. データシート'!BG51/'3. データシート'!BG$7</f>
        <v>2.8940192692237774E-2</v>
      </c>
      <c r="BH51" s="20">
        <f>'3. データシート'!BH51/'3. データシート'!BH$7</f>
        <v>2.9408584711860742E-2</v>
      </c>
      <c r="BI51" s="11">
        <f>'3. データシート'!BI51/'3. データシート'!BI$7</f>
        <v>2.8697094238950175E-2</v>
      </c>
    </row>
    <row r="52" spans="1:61" ht="15" thickBot="1" x14ac:dyDescent="0.2">
      <c r="A52" s="7">
        <v>90</v>
      </c>
      <c r="B52" s="19">
        <f>'3. データシート'!B52/'3. データシート'!B$7</f>
        <v>2.8712443259600835E-2</v>
      </c>
      <c r="C52" s="23">
        <f>'3. データシート'!C52/'3. データシート'!C$7</f>
        <v>2.9992764109985529E-2</v>
      </c>
      <c r="D52" s="21">
        <f>'3. データシート'!D52/'3. データシート'!D$7</f>
        <v>2.9095183865398038E-2</v>
      </c>
      <c r="E52" s="12">
        <f>'3. データシート'!E52/'3. データシート'!E$7</f>
        <v>2.9489243377725741E-2</v>
      </c>
      <c r="F52" s="29">
        <f>'3. データシート'!F52/'3. データシート'!F$7</f>
        <v>2.8881909094191124E-2</v>
      </c>
      <c r="G52" s="23">
        <f>'3. データシート'!G52/'3. データシート'!G$7</f>
        <v>2.9124476725464237E-2</v>
      </c>
      <c r="H52" s="23">
        <f>'3. データシート'!H52/'3. データシート'!H$7</f>
        <v>2.9988167430853425E-2</v>
      </c>
      <c r="I52" s="23">
        <f>'3. データシート'!I52/'3. データシート'!I$7</f>
        <v>2.893750227496087E-2</v>
      </c>
      <c r="J52" s="23">
        <f>'3. データシート'!J52/'3. データシート'!J$7</f>
        <v>2.8191660413763534E-2</v>
      </c>
      <c r="K52" s="23">
        <f>'3. データシート'!K52/'3. データシート'!K$7</f>
        <v>2.8779572994806695E-2</v>
      </c>
      <c r="L52" s="23">
        <f>'3. データシート'!L52/'3. データシート'!L$7</f>
        <v>2.9642386047193318E-2</v>
      </c>
      <c r="M52" s="23">
        <f>'3. データシート'!M52/'3. データシート'!M$7</f>
        <v>2.9404206894020044E-2</v>
      </c>
      <c r="N52" s="23">
        <f>'3. データシート'!N52/'3. データシート'!N$7</f>
        <v>2.8841983518866559E-2</v>
      </c>
      <c r="O52" s="23">
        <f>'3. データシート'!O52/'3. データシート'!O$7</f>
        <v>2.9723452130362198E-2</v>
      </c>
      <c r="P52" s="23">
        <f>'3. データシート'!P52/'3. データシート'!P$7</f>
        <v>2.9222805536179744E-2</v>
      </c>
      <c r="Q52" s="23">
        <f>'3. データシート'!Q52/'3. データシート'!Q$7</f>
        <v>2.9690346083788708E-2</v>
      </c>
      <c r="R52" s="23">
        <f>'3. データシート'!R52/'3. データシート'!R$7</f>
        <v>2.9159026354582389E-2</v>
      </c>
      <c r="S52" s="23">
        <f>'3. データシート'!S52/'3. データシート'!S$7</f>
        <v>2.9327946322282746E-2</v>
      </c>
      <c r="T52" s="23">
        <f>'3. データシート'!T52/'3. データシート'!T$7</f>
        <v>2.9141774734081305E-2</v>
      </c>
      <c r="U52" s="30">
        <f>'3. データシート'!U52/'3. データシート'!U$7</f>
        <v>3.0271745142140778E-2</v>
      </c>
      <c r="V52" s="29">
        <f>'3. データシート'!V52/'3. データシート'!V$7</f>
        <v>2.8567311502575743E-2</v>
      </c>
      <c r="W52" s="255">
        <f>'3. データシート'!W52/'3. データシート'!W$7</f>
        <v>2.9140324104352883E-2</v>
      </c>
      <c r="X52" s="23">
        <f>'3. データシート'!X52/'3. データシート'!X$7</f>
        <v>2.933082271147161E-2</v>
      </c>
      <c r="Y52" s="256">
        <f>'3. データシート'!Y52/'3. データシート'!Y$7</f>
        <v>2.9868271382967014E-2</v>
      </c>
      <c r="Z52" s="29">
        <f>'3. データシート'!Z52/'3. データシート'!Z$7</f>
        <v>3.0991511648907351E-2</v>
      </c>
      <c r="AA52" s="255">
        <f>'3. データシート'!AA52/'3. データシート'!AA$7</f>
        <v>3.0929335565097155E-2</v>
      </c>
      <c r="AB52" s="23">
        <f>'3. データシート'!AB52/'3. データシート'!AB$7</f>
        <v>2.9237441272135886E-2</v>
      </c>
      <c r="AC52" s="256">
        <f>'3. データシート'!AC52/'3. データシート'!AC$7</f>
        <v>2.9423459244532803E-2</v>
      </c>
      <c r="AD52" s="29">
        <f>'3. データシート'!AD52/'3. データシート'!AD$7</f>
        <v>2.9336688836958474E-2</v>
      </c>
      <c r="AE52" s="255">
        <f>'3. データシート'!AE52/'3. データシート'!AE$7</f>
        <v>2.9075240784995293E-2</v>
      </c>
      <c r="AF52" s="23">
        <f>'3. データシート'!AF52/'3. データシート'!AF$7</f>
        <v>2.8761699064074876E-2</v>
      </c>
      <c r="AG52" s="256">
        <f>'3. データシート'!AG52/'3. データシート'!AG$7</f>
        <v>2.943519188993483E-2</v>
      </c>
      <c r="AH52" s="29">
        <f>'3. データシート'!AH52/'3. データシート'!AH$7</f>
        <v>2.9088393767292851E-2</v>
      </c>
      <c r="AI52" s="255">
        <f>'3. データシート'!AI52/'3. データシート'!AI$7</f>
        <v>2.8187105291326221E-2</v>
      </c>
      <c r="AJ52" s="23">
        <f>'3. データシート'!AJ52/'3. データシート'!AJ$7</f>
        <v>2.8747287152666594E-2</v>
      </c>
      <c r="AK52" s="256">
        <f>'3. データシート'!AK52/'3. データシート'!AK$7</f>
        <v>2.9287341360234299E-2</v>
      </c>
      <c r="AL52" s="29">
        <f>'3. データシート'!AL52/'3. データシート'!AL$7</f>
        <v>2.9059767808513687E-2</v>
      </c>
      <c r="AM52" s="255">
        <f>'3. データシート'!AM52/'3. データシート'!AM$7</f>
        <v>2.8953068592057762E-2</v>
      </c>
      <c r="AN52" s="23">
        <f>'3. データシート'!AN52/'3. データシート'!AN$7</f>
        <v>2.8142790647713845E-2</v>
      </c>
      <c r="AO52" s="256">
        <f>'3. データシート'!AO52/'3. データシート'!AO$7</f>
        <v>2.8618385794419235E-2</v>
      </c>
      <c r="AP52" s="29">
        <f>'3. データシート'!AP52/'3. データシート'!AP$7</f>
        <v>2.8420976700569863E-2</v>
      </c>
      <c r="AQ52" s="255">
        <f>'3. データシート'!AQ52/'3. データシート'!AQ$7</f>
        <v>2.8378959438153935E-2</v>
      </c>
      <c r="AR52" s="23">
        <f>'3. データシート'!AR52/'3. データシート'!AR$7</f>
        <v>2.8257064266066518E-2</v>
      </c>
      <c r="AS52" s="256">
        <f>'3. データシート'!AS52/'3. データシート'!AS$7</f>
        <v>2.8825151287284707E-2</v>
      </c>
      <c r="AT52" s="29">
        <f>'3. データシート'!AT52/'3. データシート'!AT$7</f>
        <v>2.8879310344827585E-2</v>
      </c>
      <c r="AU52" s="255">
        <f>'3. データシート'!AU52/'3. データシート'!AU$7</f>
        <v>2.8646489365530645E-2</v>
      </c>
      <c r="AV52" s="23">
        <f>'3. データシート'!AV52/'3. データシート'!AV$7</f>
        <v>2.848992561565682E-2</v>
      </c>
      <c r="AW52" s="256">
        <f>'3. データシート'!AW52/'3. データシート'!AW$7</f>
        <v>2.8446079818850833E-2</v>
      </c>
      <c r="AX52" s="29">
        <f>'3. データシート'!AX52/'3. データシート'!AX$7</f>
        <v>2.8722981994010032E-2</v>
      </c>
      <c r="AY52" s="255">
        <f>'3. データシート'!AY52/'3. データシート'!AY$7</f>
        <v>2.9143042865913113E-2</v>
      </c>
      <c r="AZ52" s="23">
        <f>'3. データシート'!AZ52/'3. データシート'!AZ$7</f>
        <v>2.8775437343805783E-2</v>
      </c>
      <c r="BA52" s="256">
        <f>'3. データシート'!BA52/'3. データシート'!BA$7</f>
        <v>2.8672301273135765E-2</v>
      </c>
      <c r="BB52" s="29">
        <f>'3. データシート'!BB52/'3. データシート'!BB$7</f>
        <v>2.9837251356238697E-2</v>
      </c>
      <c r="BC52" s="255">
        <f>'3. データシート'!BC52/'3. データシート'!BC$7</f>
        <v>2.8800173887842343E-2</v>
      </c>
      <c r="BD52" s="23">
        <f>'3. データシート'!BD52/'3. データシート'!BD$7</f>
        <v>2.9369317361812673E-2</v>
      </c>
      <c r="BE52" s="256">
        <f>'3. データシート'!BE52/'3. データシート'!BE$7</f>
        <v>2.9199451382372048E-2</v>
      </c>
      <c r="BF52" s="29">
        <f>'3. データシート'!BF52/'3. データシート'!BF$7</f>
        <v>2.9253383786930577E-2</v>
      </c>
      <c r="BG52" s="255">
        <f>'3. データシート'!BG52/'3. データシート'!BG$7</f>
        <v>2.8831121614251953E-2</v>
      </c>
      <c r="BH52" s="23">
        <f>'3. データシート'!BH52/'3. データシート'!BH$7</f>
        <v>2.9192345118391177E-2</v>
      </c>
      <c r="BI52" s="256">
        <f>'3. データシート'!BI52/'3. データシート'!BI$7</f>
        <v>2.8805249116735165E-2</v>
      </c>
    </row>
    <row r="53" spans="1:61" ht="15" thickBot="1" x14ac:dyDescent="0.2">
      <c r="A53" s="14" t="s">
        <v>251</v>
      </c>
      <c r="B53" s="49">
        <f>(B11/2+SUM(B12:B51)+B52/2)*2</f>
        <v>4.1118236184163122</v>
      </c>
      <c r="C53" s="50">
        <f t="shared" ref="C53:BI53" si="0">(C11/2+SUM(C12:C51)+C52/2)*2</f>
        <v>3.9195369030390728</v>
      </c>
      <c r="D53" s="50">
        <f t="shared" si="0"/>
        <v>3.7737408618346122</v>
      </c>
      <c r="E53" s="51">
        <f t="shared" si="0"/>
        <v>3.6885701741548376</v>
      </c>
      <c r="F53" s="49">
        <f t="shared" si="0"/>
        <v>9.9263150294234421</v>
      </c>
      <c r="G53" s="50">
        <f t="shared" si="0"/>
        <v>9.7821746753014338</v>
      </c>
      <c r="H53" s="50">
        <f t="shared" si="0"/>
        <v>9.3716166247596568</v>
      </c>
      <c r="I53" s="50">
        <f t="shared" si="0"/>
        <v>9.2759436537691506</v>
      </c>
      <c r="J53" s="50">
        <f t="shared" si="0"/>
        <v>15.247150462714835</v>
      </c>
      <c r="K53" s="50">
        <f t="shared" si="0"/>
        <v>15.081253606462779</v>
      </c>
      <c r="L53" s="50">
        <f t="shared" si="0"/>
        <v>14.848563681664958</v>
      </c>
      <c r="M53" s="50">
        <f t="shared" si="0"/>
        <v>14.685584229653831</v>
      </c>
      <c r="N53" s="50">
        <f t="shared" si="0"/>
        <v>24.554322683244187</v>
      </c>
      <c r="O53" s="50">
        <f t="shared" si="0"/>
        <v>24.130144443637946</v>
      </c>
      <c r="P53" s="50">
        <f t="shared" si="0"/>
        <v>24.737472007048719</v>
      </c>
      <c r="Q53" s="50">
        <f t="shared" si="0"/>
        <v>23.774353369763201</v>
      </c>
      <c r="R53" s="50">
        <f t="shared" si="0"/>
        <v>40.73713730989104</v>
      </c>
      <c r="S53" s="50">
        <f t="shared" si="0"/>
        <v>39.568305616680469</v>
      </c>
      <c r="T53" s="50">
        <f t="shared" si="0"/>
        <v>40.193537811452721</v>
      </c>
      <c r="U53" s="51">
        <f t="shared" si="0"/>
        <v>39.705799933630765</v>
      </c>
      <c r="V53" s="49">
        <f t="shared" si="0"/>
        <v>25.717893295868002</v>
      </c>
      <c r="W53" s="50">
        <f t="shared" si="0"/>
        <v>24.544509846668131</v>
      </c>
      <c r="X53" s="50">
        <f t="shared" si="0"/>
        <v>15.12684675550406</v>
      </c>
      <c r="Y53" s="50">
        <f t="shared" si="0"/>
        <v>14.366124830293909</v>
      </c>
      <c r="Z53" s="50">
        <f t="shared" si="0"/>
        <v>25.569333574137623</v>
      </c>
      <c r="AA53" s="50">
        <f t="shared" si="0"/>
        <v>24.293137326249909</v>
      </c>
      <c r="AB53" s="50">
        <f t="shared" si="0"/>
        <v>14.418937477412344</v>
      </c>
      <c r="AC53" s="51">
        <f t="shared" si="0"/>
        <v>13.75228628230616</v>
      </c>
      <c r="AD53" s="49">
        <f t="shared" si="0"/>
        <v>23.876793097249692</v>
      </c>
      <c r="AE53" s="50">
        <f t="shared" si="0"/>
        <v>22.993373886595702</v>
      </c>
      <c r="AF53" s="50">
        <f t="shared" si="0"/>
        <v>14.268538516918635</v>
      </c>
      <c r="AG53" s="50">
        <f t="shared" si="0"/>
        <v>13.826719768283853</v>
      </c>
      <c r="AH53" s="50">
        <f t="shared" si="0"/>
        <v>4.0534440075724483</v>
      </c>
      <c r="AI53" s="50">
        <f t="shared" si="0"/>
        <v>3.7734684411460377</v>
      </c>
      <c r="AJ53" s="50">
        <f t="shared" si="0"/>
        <v>4.022165296901127</v>
      </c>
      <c r="AK53" s="51">
        <f t="shared" si="0"/>
        <v>3.8869725566764286</v>
      </c>
      <c r="AL53" s="49">
        <f t="shared" si="0"/>
        <v>4.0779346423964444</v>
      </c>
      <c r="AM53" s="50">
        <f t="shared" si="0"/>
        <v>3.8136101083032496</v>
      </c>
      <c r="AN53" s="50">
        <f t="shared" si="0"/>
        <v>3.9051881556804755</v>
      </c>
      <c r="AO53" s="50">
        <f t="shared" si="0"/>
        <v>3.9508735574690053</v>
      </c>
      <c r="AP53" s="50">
        <f t="shared" si="0"/>
        <v>3.9113828175719538</v>
      </c>
      <c r="AQ53" s="50">
        <f t="shared" si="0"/>
        <v>3.7977282499641674</v>
      </c>
      <c r="AR53" s="50">
        <f t="shared" si="0"/>
        <v>3.8472118029507381</v>
      </c>
      <c r="AS53" s="51">
        <f t="shared" si="0"/>
        <v>3.8829448204246773</v>
      </c>
      <c r="AT53" s="49">
        <f t="shared" si="0"/>
        <v>3.9114583333333317</v>
      </c>
      <c r="AU53" s="50">
        <f t="shared" si="0"/>
        <v>3.884946197862309</v>
      </c>
      <c r="AV53" s="50">
        <f t="shared" si="0"/>
        <v>3.8619556582653289</v>
      </c>
      <c r="AW53" s="50">
        <f t="shared" si="0"/>
        <v>3.9238607415793934</v>
      </c>
      <c r="AX53" s="50">
        <f t="shared" si="0"/>
        <v>3.9299967524266584</v>
      </c>
      <c r="AY53" s="50">
        <f t="shared" si="0"/>
        <v>3.7929291105413325</v>
      </c>
      <c r="AZ53" s="50">
        <f t="shared" si="0"/>
        <v>3.8399500178507675</v>
      </c>
      <c r="BA53" s="51">
        <f t="shared" si="0"/>
        <v>3.9265004814378948</v>
      </c>
      <c r="BB53" s="49">
        <f t="shared" si="0"/>
        <v>3.962061482820975</v>
      </c>
      <c r="BC53" s="50">
        <f t="shared" si="0"/>
        <v>3.9085277496015065</v>
      </c>
      <c r="BD53" s="50">
        <f t="shared" si="0"/>
        <v>3.8619209121085301</v>
      </c>
      <c r="BE53" s="50">
        <f t="shared" si="0"/>
        <v>4.0083736374792469</v>
      </c>
      <c r="BF53" s="50">
        <f t="shared" si="0"/>
        <v>3.8463833503129083</v>
      </c>
      <c r="BG53" s="50">
        <f t="shared" si="0"/>
        <v>3.9489547355026349</v>
      </c>
      <c r="BH53" s="50">
        <f t="shared" si="0"/>
        <v>3.7828233682920684</v>
      </c>
      <c r="BI53" s="51">
        <f t="shared" si="0"/>
        <v>3.9804600187468453</v>
      </c>
    </row>
    <row r="54" spans="1:61" ht="15" thickBot="1" x14ac:dyDescent="0.2">
      <c r="A54" s="45" t="s">
        <v>241</v>
      </c>
      <c r="B54" s="416"/>
      <c r="C54" s="417"/>
      <c r="D54" s="417"/>
      <c r="E54" s="418"/>
      <c r="F54" s="46">
        <f>F53-AVERAGE($B$53:$E$53)</f>
        <v>6.0528971400622336</v>
      </c>
      <c r="G54" s="47">
        <f t="shared" ref="G54:U54" si="1">G53-AVERAGE($B$53:$E$53)</f>
        <v>5.9087567859402252</v>
      </c>
      <c r="H54" s="47">
        <f t="shared" si="1"/>
        <v>5.4981987353984483</v>
      </c>
      <c r="I54" s="47">
        <f t="shared" si="1"/>
        <v>5.4025257644079421</v>
      </c>
      <c r="J54" s="47">
        <f t="shared" si="1"/>
        <v>11.373732573353626</v>
      </c>
      <c r="K54" s="47">
        <f t="shared" si="1"/>
        <v>11.20783571710157</v>
      </c>
      <c r="L54" s="47">
        <f t="shared" si="1"/>
        <v>10.975145792303749</v>
      </c>
      <c r="M54" s="47">
        <f t="shared" si="1"/>
        <v>10.812166340292622</v>
      </c>
      <c r="N54" s="47">
        <f t="shared" si="1"/>
        <v>20.680904793882981</v>
      </c>
      <c r="O54" s="47">
        <f t="shared" si="1"/>
        <v>20.256726554276739</v>
      </c>
      <c r="P54" s="47">
        <f t="shared" si="1"/>
        <v>20.864054117687509</v>
      </c>
      <c r="Q54" s="47">
        <f t="shared" si="1"/>
        <v>19.900935480401991</v>
      </c>
      <c r="R54" s="47">
        <f t="shared" si="1"/>
        <v>36.863719420529833</v>
      </c>
      <c r="S54" s="47">
        <f t="shared" si="1"/>
        <v>35.694887727319262</v>
      </c>
      <c r="T54" s="47">
        <f t="shared" si="1"/>
        <v>36.320119922091514</v>
      </c>
      <c r="U54" s="48">
        <f t="shared" si="1"/>
        <v>35.832382044269558</v>
      </c>
      <c r="V54" s="46">
        <f t="shared" ref="V54:BI54" si="2">V53-AVERAGE($B$53:$E$53)</f>
        <v>21.844475406506795</v>
      </c>
      <c r="W54" s="47">
        <f t="shared" si="2"/>
        <v>20.671091957306921</v>
      </c>
      <c r="X54" s="47">
        <f t="shared" si="2"/>
        <v>11.253428866142851</v>
      </c>
      <c r="Y54" s="47">
        <f t="shared" si="2"/>
        <v>10.492706940932701</v>
      </c>
      <c r="Z54" s="47">
        <f t="shared" si="2"/>
        <v>21.695915684776416</v>
      </c>
      <c r="AA54" s="47">
        <f t="shared" si="2"/>
        <v>20.419719436888698</v>
      </c>
      <c r="AB54" s="47">
        <f t="shared" si="2"/>
        <v>10.545519588051135</v>
      </c>
      <c r="AC54" s="48">
        <f t="shared" si="2"/>
        <v>9.8788683929449519</v>
      </c>
      <c r="AD54" s="46">
        <f t="shared" si="2"/>
        <v>20.003375207888482</v>
      </c>
      <c r="AE54" s="47">
        <f t="shared" si="2"/>
        <v>19.119955997234491</v>
      </c>
      <c r="AF54" s="47">
        <f t="shared" si="2"/>
        <v>10.395120627557427</v>
      </c>
      <c r="AG54" s="47">
        <f t="shared" si="2"/>
        <v>9.9533018789226446</v>
      </c>
      <c r="AH54" s="47">
        <f t="shared" si="2"/>
        <v>0.18002611821123971</v>
      </c>
      <c r="AI54" s="47">
        <f t="shared" si="2"/>
        <v>-9.9949448215170822E-2</v>
      </c>
      <c r="AJ54" s="47">
        <f t="shared" si="2"/>
        <v>0.14874740753991844</v>
      </c>
      <c r="AK54" s="48">
        <f t="shared" si="2"/>
        <v>1.3554667315220037E-2</v>
      </c>
      <c r="AL54" s="46">
        <f t="shared" si="2"/>
        <v>0.20451675303523587</v>
      </c>
      <c r="AM54" s="47">
        <f t="shared" si="2"/>
        <v>-5.980778105795892E-2</v>
      </c>
      <c r="AN54" s="47">
        <f t="shared" si="2"/>
        <v>3.1770266319266938E-2</v>
      </c>
      <c r="AO54" s="47">
        <f t="shared" si="2"/>
        <v>7.7455668107796694E-2</v>
      </c>
      <c r="AP54" s="47">
        <f t="shared" si="2"/>
        <v>3.7964928210745263E-2</v>
      </c>
      <c r="AQ54" s="47">
        <f t="shared" si="2"/>
        <v>-7.5689639397041208E-2</v>
      </c>
      <c r="AR54" s="47">
        <f t="shared" si="2"/>
        <v>-2.6206086410470508E-2</v>
      </c>
      <c r="AS54" s="48">
        <f t="shared" si="2"/>
        <v>9.526931063468691E-3</v>
      </c>
      <c r="AT54" s="46">
        <f t="shared" si="2"/>
        <v>3.8040443972123139E-2</v>
      </c>
      <c r="AU54" s="47">
        <f t="shared" si="2"/>
        <v>1.1528308501100426E-2</v>
      </c>
      <c r="AV54" s="47">
        <f t="shared" si="2"/>
        <v>-1.1462231095879627E-2</v>
      </c>
      <c r="AW54" s="47">
        <f t="shared" si="2"/>
        <v>5.0442852218184786E-2</v>
      </c>
      <c r="AX54" s="47">
        <f t="shared" si="2"/>
        <v>5.6578863065449791E-2</v>
      </c>
      <c r="AY54" s="47">
        <f t="shared" si="2"/>
        <v>-8.0488778819876039E-2</v>
      </c>
      <c r="AZ54" s="47">
        <f t="shared" si="2"/>
        <v>-3.3467871510441061E-2</v>
      </c>
      <c r="BA54" s="48">
        <f t="shared" si="2"/>
        <v>5.3082592076686197E-2</v>
      </c>
      <c r="BB54" s="46">
        <f t="shared" si="2"/>
        <v>8.8643593459766468E-2</v>
      </c>
      <c r="BC54" s="47">
        <f t="shared" si="2"/>
        <v>3.5109860240297941E-2</v>
      </c>
      <c r="BD54" s="47">
        <f t="shared" si="2"/>
        <v>-1.1496977252678509E-2</v>
      </c>
      <c r="BE54" s="47">
        <f t="shared" si="2"/>
        <v>0.13495574811803834</v>
      </c>
      <c r="BF54" s="47">
        <f t="shared" si="2"/>
        <v>-2.7034539048300221E-2</v>
      </c>
      <c r="BG54" s="47">
        <f t="shared" si="2"/>
        <v>7.5536846141426306E-2</v>
      </c>
      <c r="BH54" s="47">
        <f t="shared" si="2"/>
        <v>-9.0594521069140121E-2</v>
      </c>
      <c r="BI54" s="48">
        <f t="shared" si="2"/>
        <v>0.10704212938563673</v>
      </c>
    </row>
    <row r="63" spans="1:61" x14ac:dyDescent="0.15">
      <c r="AN63" s="13"/>
    </row>
    <row r="64" spans="1:61" x14ac:dyDescent="0.15">
      <c r="AN64" s="13"/>
    </row>
  </sheetData>
  <sheetProtection password="BD4D" sheet="1" objects="1" scenarios="1"/>
  <mergeCells count="38">
    <mergeCell ref="A4:A6"/>
    <mergeCell ref="B4:E5"/>
    <mergeCell ref="F4:U4"/>
    <mergeCell ref="F5:I5"/>
    <mergeCell ref="J5:M5"/>
    <mergeCell ref="N5:Q5"/>
    <mergeCell ref="R5:U5"/>
    <mergeCell ref="B54:E54"/>
    <mergeCell ref="V5:W5"/>
    <mergeCell ref="X5:Y5"/>
    <mergeCell ref="AJ5:AK5"/>
    <mergeCell ref="Z5:AA5"/>
    <mergeCell ref="AD5:AE5"/>
    <mergeCell ref="AB5:AC5"/>
    <mergeCell ref="BF5:BG5"/>
    <mergeCell ref="BH5:BI5"/>
    <mergeCell ref="AV5:AW5"/>
    <mergeCell ref="AX4:BA4"/>
    <mergeCell ref="BB5:BC5"/>
    <mergeCell ref="BD5:BE5"/>
    <mergeCell ref="AZ5:BA5"/>
    <mergeCell ref="BB4:BE4"/>
    <mergeCell ref="BF4:BI4"/>
    <mergeCell ref="AX5:AY5"/>
    <mergeCell ref="AP4:AS4"/>
    <mergeCell ref="AT4:AW4"/>
    <mergeCell ref="AF5:AG5"/>
    <mergeCell ref="AL5:AM5"/>
    <mergeCell ref="AN5:AO5"/>
    <mergeCell ref="AT5:AU5"/>
    <mergeCell ref="AP5:AQ5"/>
    <mergeCell ref="AR5:AS5"/>
    <mergeCell ref="AH5:AI5"/>
    <mergeCell ref="V4:Y4"/>
    <mergeCell ref="Z4:AC4"/>
    <mergeCell ref="AD4:AG4"/>
    <mergeCell ref="AH4:AK4"/>
    <mergeCell ref="AL4:AO4"/>
  </mergeCells>
  <phoneticPr fontId="4"/>
  <pageMargins left="0.7" right="0.7" top="0.75" bottom="0.75" header="0.51200000000000001" footer="0.51200000000000001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P76"/>
  <sheetViews>
    <sheetView topLeftCell="A18" workbookViewId="0">
      <selection activeCell="A27" sqref="A27"/>
    </sheetView>
  </sheetViews>
  <sheetFormatPr baseColWidth="12" defaultColWidth="9" defaultRowHeight="14" x14ac:dyDescent="0.15"/>
  <cols>
    <col min="1" max="1" width="10.6640625" style="1" customWidth="1"/>
    <col min="2" max="2" width="10.6640625" style="1" bestFit="1" customWidth="1"/>
    <col min="3" max="4" width="9.5" style="1" customWidth="1"/>
    <col min="5" max="6" width="9.6640625" style="1" bestFit="1" customWidth="1"/>
    <col min="7" max="7" width="9.5" style="1" customWidth="1"/>
    <col min="8" max="8" width="11" style="1" bestFit="1" customWidth="1"/>
    <col min="9" max="9" width="9.1640625" style="1" bestFit="1" customWidth="1"/>
    <col min="10" max="11" width="9" style="1"/>
    <col min="12" max="12" width="15.33203125" style="1" bestFit="1" customWidth="1"/>
    <col min="13" max="16" width="10.83203125" style="1" customWidth="1"/>
    <col min="17" max="16384" width="9" style="1"/>
  </cols>
  <sheetData>
    <row r="1" spans="1:11" ht="18" x14ac:dyDescent="0.15">
      <c r="A1" s="2" t="s">
        <v>254</v>
      </c>
    </row>
    <row r="3" spans="1:11" ht="15" thickBot="1" x14ac:dyDescent="0.2">
      <c r="A3" s="72" t="s">
        <v>100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2">
      <c r="A4" s="79" t="s">
        <v>106</v>
      </c>
      <c r="B4" s="393" t="s">
        <v>107</v>
      </c>
      <c r="C4" s="393"/>
      <c r="D4" s="393"/>
      <c r="E4" s="393"/>
      <c r="F4" s="76" t="s">
        <v>101</v>
      </c>
      <c r="G4" s="77" t="s">
        <v>102</v>
      </c>
      <c r="H4" s="78" t="s">
        <v>103</v>
      </c>
      <c r="I4" s="100"/>
      <c r="J4" s="5"/>
      <c r="K4" s="5"/>
    </row>
    <row r="5" spans="1:11" x14ac:dyDescent="0.15">
      <c r="A5" s="68">
        <f>ROUND('1. 実験内容を入力するシート'!D33,2)</f>
        <v>6.24</v>
      </c>
      <c r="B5" s="61">
        <f>'データ処理シート No. 2'!F54</f>
        <v>6.0528971400622336</v>
      </c>
      <c r="C5" s="61">
        <f>'データ処理シート No. 2'!G54</f>
        <v>5.9087567859402252</v>
      </c>
      <c r="D5" s="61">
        <f>'データ処理シート No. 2'!H54</f>
        <v>5.4981987353984483</v>
      </c>
      <c r="E5" s="61">
        <f>'データ処理シート No. 2'!I54</f>
        <v>5.4025257644079421</v>
      </c>
      <c r="F5" s="70">
        <f>AVERAGE(B5:E5)</f>
        <v>5.7155946064522123</v>
      </c>
      <c r="G5" s="62">
        <f>STDEV(B5:E5)</f>
        <v>0.31430223849794847</v>
      </c>
      <c r="H5" s="63">
        <f>G5/F5</f>
        <v>5.4990295872828249E-2</v>
      </c>
      <c r="I5" s="99"/>
      <c r="J5" s="5"/>
      <c r="K5" s="5"/>
    </row>
    <row r="6" spans="1:11" x14ac:dyDescent="0.15">
      <c r="A6" s="68">
        <f>ROUND('1. 実験内容を入力するシート'!C33,2)</f>
        <v>12.49</v>
      </c>
      <c r="B6" s="61">
        <f>'データ処理シート No. 2'!J54</f>
        <v>11.373732573353626</v>
      </c>
      <c r="C6" s="61">
        <f>'データ処理シート No. 2'!K54</f>
        <v>11.20783571710157</v>
      </c>
      <c r="D6" s="61">
        <f>'データ処理シート No. 2'!L54</f>
        <v>10.975145792303749</v>
      </c>
      <c r="E6" s="61">
        <f>'データ処理シート No. 2'!M54</f>
        <v>10.812166340292622</v>
      </c>
      <c r="F6" s="70">
        <f>AVERAGE(B6:E6)</f>
        <v>11.092220105762891</v>
      </c>
      <c r="G6" s="62">
        <f>STDEV(B6:E6)</f>
        <v>0.24816173853641443</v>
      </c>
      <c r="H6" s="63">
        <f>G6/F6</f>
        <v>2.2372594139876797E-2</v>
      </c>
      <c r="I6" s="99"/>
      <c r="J6" s="5"/>
      <c r="K6" s="5"/>
    </row>
    <row r="7" spans="1:11" x14ac:dyDescent="0.15">
      <c r="A7" s="68">
        <f>ROUND('1. 実験内容を入力するシート'!B33,2)</f>
        <v>24.97</v>
      </c>
      <c r="B7" s="61">
        <f>'データ処理シート No. 2'!N54</f>
        <v>20.680904793882981</v>
      </c>
      <c r="C7" s="61">
        <f>'データ処理シート No. 2'!O54</f>
        <v>20.256726554276739</v>
      </c>
      <c r="D7" s="61">
        <f>'データ処理シート No. 2'!P54</f>
        <v>20.864054117687509</v>
      </c>
      <c r="E7" s="61">
        <f>'データ処理シート No. 2'!Q54</f>
        <v>19.900935480401991</v>
      </c>
      <c r="F7" s="70">
        <f>AVERAGE(B7:E7)</f>
        <v>20.425655236562307</v>
      </c>
      <c r="G7" s="62">
        <f>STDEV(B7:E7)</f>
        <v>0.43251729741437667</v>
      </c>
      <c r="H7" s="63">
        <f>G7/F7</f>
        <v>2.1175198171374331E-2</v>
      </c>
      <c r="I7" s="99"/>
      <c r="J7" s="5"/>
      <c r="K7" s="5"/>
    </row>
    <row r="8" spans="1:11" ht="15" thickBot="1" x14ac:dyDescent="0.2">
      <c r="A8" s="69">
        <f>ROUND('1. 実験内容を入力するシート'!A33,2)</f>
        <v>49.94</v>
      </c>
      <c r="B8" s="65">
        <f>'データ処理シート No. 2'!R54</f>
        <v>36.863719420529833</v>
      </c>
      <c r="C8" s="65">
        <f>'データ処理シート No. 2'!S54</f>
        <v>35.694887727319262</v>
      </c>
      <c r="D8" s="65">
        <f>'データ処理シート No. 2'!T54</f>
        <v>36.320119922091514</v>
      </c>
      <c r="E8" s="65">
        <f>'データ処理シート No. 2'!U54</f>
        <v>35.832382044269558</v>
      </c>
      <c r="F8" s="71">
        <f>AVERAGE(B8:E8)</f>
        <v>36.177777278552547</v>
      </c>
      <c r="G8" s="66">
        <f>STDEV(B8:E8)</f>
        <v>0.5301755171216832</v>
      </c>
      <c r="H8" s="67">
        <f>G8/F8</f>
        <v>1.4654728869592269E-2</v>
      </c>
      <c r="I8" s="99"/>
      <c r="J8" s="5"/>
      <c r="K8" s="5"/>
    </row>
    <row r="9" spans="1:1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15">
      <c r="A10" s="165" t="s">
        <v>276</v>
      </c>
      <c r="B10" s="165" t="s">
        <v>277</v>
      </c>
      <c r="C10" s="165"/>
      <c r="D10" s="5"/>
      <c r="E10" s="5"/>
      <c r="F10" s="5"/>
      <c r="G10" s="5"/>
      <c r="H10" s="5"/>
      <c r="I10" s="5"/>
      <c r="J10" s="5"/>
      <c r="K10" s="5"/>
    </row>
    <row r="11" spans="1:11" x14ac:dyDescent="0.15">
      <c r="A11" s="166">
        <f>LOG(A5)</f>
        <v>0.795184589682424</v>
      </c>
      <c r="B11" s="133">
        <f>LOG(F5)</f>
        <v>0.75706141773537405</v>
      </c>
      <c r="C11" s="166"/>
      <c r="D11" s="5"/>
      <c r="E11" s="5"/>
      <c r="F11" s="5"/>
      <c r="G11" s="5"/>
      <c r="H11" s="5"/>
      <c r="I11" s="5"/>
      <c r="J11" s="5"/>
    </row>
    <row r="12" spans="1:11" x14ac:dyDescent="0.15">
      <c r="A12" s="166">
        <f>LOG(A6)</f>
        <v>1.0965624383741355</v>
      </c>
      <c r="B12" s="133">
        <f>LOG(F6)</f>
        <v>1.0450184788079009</v>
      </c>
      <c r="C12" s="166"/>
      <c r="D12" s="5"/>
      <c r="E12" s="5"/>
      <c r="F12" s="5"/>
      <c r="G12" s="5"/>
      <c r="H12" s="5"/>
      <c r="I12" s="5"/>
      <c r="J12" s="5"/>
    </row>
    <row r="13" spans="1:11" x14ac:dyDescent="0.15">
      <c r="A13" s="166">
        <f>LOG(A7)</f>
        <v>1.3974185423513477</v>
      </c>
      <c r="B13" s="133">
        <f>LOG(F7)</f>
        <v>1.3101759972024456</v>
      </c>
      <c r="C13" s="166"/>
      <c r="D13" s="5"/>
      <c r="E13" s="5"/>
      <c r="F13" s="5"/>
      <c r="G13" s="5"/>
      <c r="H13" s="5"/>
      <c r="I13" s="5"/>
      <c r="J13" s="5"/>
    </row>
    <row r="14" spans="1:11" x14ac:dyDescent="0.15">
      <c r="A14" s="166">
        <f>LOG(A8)</f>
        <v>1.6984485380153289</v>
      </c>
      <c r="B14" s="133">
        <f>LOG(F8)</f>
        <v>1.5584418807849123</v>
      </c>
      <c r="C14" s="166"/>
      <c r="D14" s="5"/>
      <c r="E14" s="5"/>
      <c r="F14" s="5"/>
      <c r="G14" s="5"/>
      <c r="H14" s="5"/>
      <c r="I14" s="5"/>
      <c r="J14" s="5"/>
    </row>
    <row r="15" spans="1:11" x14ac:dyDescent="0.15">
      <c r="D15" s="5"/>
      <c r="E15" s="5"/>
      <c r="F15" s="5"/>
      <c r="G15" s="5"/>
      <c r="H15" s="5"/>
      <c r="I15" s="5"/>
      <c r="J15" s="5"/>
      <c r="K15" s="5"/>
    </row>
    <row r="16" spans="1:11" x14ac:dyDescent="0.15">
      <c r="A16" s="5" t="s">
        <v>117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6" x14ac:dyDescent="0.15">
      <c r="A17" s="72" t="s">
        <v>118</v>
      </c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6" x14ac:dyDescent="0.15">
      <c r="B18" s="5"/>
      <c r="C18" s="5"/>
      <c r="D18" s="5"/>
      <c r="E18" s="5"/>
      <c r="F18" s="5"/>
      <c r="G18" s="5"/>
      <c r="H18" s="5"/>
      <c r="I18" s="5"/>
      <c r="J18" s="5"/>
      <c r="K18" s="5"/>
      <c r="M18" s="164"/>
    </row>
    <row r="19" spans="1:16" x14ac:dyDescent="0.15">
      <c r="A19" s="75" t="s">
        <v>119</v>
      </c>
      <c r="B19" s="80">
        <f>INDEX(LINEST(B11:B14,A11:A14),1,1)</f>
        <v>0.88662737289378846</v>
      </c>
      <c r="C19" s="5"/>
      <c r="D19" s="5"/>
      <c r="E19" s="5"/>
      <c r="F19" s="5"/>
      <c r="G19" s="5"/>
      <c r="H19" s="5"/>
      <c r="I19" s="5"/>
      <c r="J19" s="5"/>
      <c r="K19" s="5"/>
    </row>
    <row r="20" spans="1:16" x14ac:dyDescent="0.15">
      <c r="A20" s="75" t="s">
        <v>120</v>
      </c>
      <c r="B20" s="80">
        <f>10^(INDEX(LINEST(B11:B14,A11:A14),1,2))</f>
        <v>1.1538135773161695</v>
      </c>
      <c r="C20" s="5"/>
      <c r="D20" s="5"/>
      <c r="E20" s="5"/>
      <c r="F20" s="5"/>
      <c r="G20" s="5"/>
      <c r="H20" s="5"/>
      <c r="I20" s="5"/>
      <c r="J20" s="5"/>
      <c r="K20" s="5"/>
    </row>
    <row r="21" spans="1:16" ht="15" x14ac:dyDescent="0.15">
      <c r="A21" s="75" t="s">
        <v>121</v>
      </c>
      <c r="B21" s="167">
        <f>INDEX(LINEST(B11:B14,A11:A14,TRUE,TRUE),3,1)</f>
        <v>0.99890888385433751</v>
      </c>
      <c r="C21" s="5"/>
      <c r="D21" s="5"/>
      <c r="E21" s="5"/>
      <c r="F21" s="5"/>
      <c r="G21" s="5"/>
      <c r="H21" s="5"/>
      <c r="I21" s="5"/>
      <c r="J21" s="5"/>
      <c r="K21" s="5"/>
    </row>
    <row r="22" spans="1:16" x14ac:dyDescent="0.15">
      <c r="A22" s="75"/>
      <c r="B22" s="286"/>
      <c r="C22" s="5"/>
      <c r="D22" s="5"/>
      <c r="E22" s="5"/>
      <c r="F22" s="5"/>
      <c r="G22" s="5"/>
      <c r="H22" s="5"/>
      <c r="I22" s="5"/>
      <c r="J22" s="5"/>
      <c r="K22" s="5"/>
    </row>
    <row r="23" spans="1:16" x14ac:dyDescent="0.15">
      <c r="C23" s="81"/>
    </row>
    <row r="25" spans="1:16" ht="15" thickBot="1" x14ac:dyDescent="0.2">
      <c r="A25" s="54" t="s">
        <v>256</v>
      </c>
    </row>
    <row r="26" spans="1:16" ht="31.5" customHeight="1" thickBot="1" x14ac:dyDescent="0.2">
      <c r="A26" s="435" t="s">
        <v>28</v>
      </c>
      <c r="B26" s="436"/>
      <c r="C26" s="436"/>
      <c r="D26" s="437"/>
      <c r="E26" s="125" t="s">
        <v>128</v>
      </c>
      <c r="F26" s="130" t="s">
        <v>24</v>
      </c>
      <c r="G26" s="129" t="s">
        <v>25</v>
      </c>
      <c r="H26" s="91" t="s">
        <v>109</v>
      </c>
      <c r="I26" s="101" t="s">
        <v>171</v>
      </c>
      <c r="J26" s="440" t="s">
        <v>108</v>
      </c>
      <c r="K26" s="441"/>
      <c r="L26" s="83" t="s">
        <v>43</v>
      </c>
      <c r="M26" s="288" t="s">
        <v>123</v>
      </c>
      <c r="N26" s="291" t="s">
        <v>124</v>
      </c>
      <c r="O26" s="294" t="s">
        <v>122</v>
      </c>
      <c r="P26" s="287" t="s">
        <v>125</v>
      </c>
    </row>
    <row r="27" spans="1:16" ht="14.25" customHeight="1" x14ac:dyDescent="0.15">
      <c r="A27" s="231" t="str">
        <f>'1. 実験内容を入力するシート'!A16</f>
        <v>フェルラ酸</v>
      </c>
      <c r="B27" s="232"/>
      <c r="C27" s="232"/>
      <c r="D27" s="233"/>
      <c r="E27" s="432">
        <f>'1. 実験内容を入力するシート'!C16</f>
        <v>680</v>
      </c>
      <c r="F27" s="128">
        <f>'データ処理シート No. 2'!V54</f>
        <v>21.844475406506795</v>
      </c>
      <c r="G27" s="260">
        <f>POWER(F27/$B$20,1/$B$19)</f>
        <v>27.575392610926368</v>
      </c>
      <c r="H27" s="93">
        <f>G27*E27</f>
        <v>18751.266975429931</v>
      </c>
      <c r="I27" s="445">
        <f>ABS((H27-AVERAGE(H27:H28)))/AVERAGE(H27:H28)</f>
        <v>3.1125822620445578E-2</v>
      </c>
      <c r="J27" s="261" t="str">
        <f t="shared" ref="J27:J35" si="0">IF(F27&gt;$F$8,"High",IF(F27&lt;$F$5,"Low","OK"))</f>
        <v>OK</v>
      </c>
      <c r="K27" s="442" t="str">
        <f>IF(J27="OK",IF(J28="OK","OK","NG"),"NG")</f>
        <v>OK</v>
      </c>
      <c r="L27" s="97">
        <f>IF(K27="OK",H27,"")</f>
        <v>18751.266975429931</v>
      </c>
      <c r="M27" s="422">
        <f>LOG(E27)</f>
        <v>2.8325089127062362</v>
      </c>
      <c r="N27" s="424">
        <f>LOG(AVERAGE(F27:F28))</f>
        <v>1.3275179833814093</v>
      </c>
      <c r="O27" s="426">
        <f>10^FORECAST(LOG($B$20*(20^$B$19)),M27:M29,N27:N29)</f>
        <v>887.46618819694004</v>
      </c>
      <c r="P27" s="431">
        <f>20*O27</f>
        <v>17749.323763938803</v>
      </c>
    </row>
    <row r="28" spans="1:16" ht="14.25" customHeight="1" x14ac:dyDescent="0.15">
      <c r="A28" s="234"/>
      <c r="B28" s="235"/>
      <c r="C28" s="235"/>
      <c r="D28" s="236"/>
      <c r="E28" s="433"/>
      <c r="F28" s="126">
        <f>'データ処理シート No. 2'!W54</f>
        <v>20.671091957306921</v>
      </c>
      <c r="G28" s="259">
        <f>POWER(F28/$B$20,1/$B$19)</f>
        <v>25.910597180014584</v>
      </c>
      <c r="H28" s="89">
        <f>G28*E27</f>
        <v>17619.206082409917</v>
      </c>
      <c r="I28" s="446"/>
      <c r="J28" s="262" t="str">
        <f t="shared" si="0"/>
        <v>OK</v>
      </c>
      <c r="K28" s="439"/>
      <c r="L28" s="96">
        <f>IF(K27="OK",H28,"")</f>
        <v>17619.206082409917</v>
      </c>
      <c r="M28" s="423"/>
      <c r="N28" s="425"/>
      <c r="O28" s="427"/>
      <c r="P28" s="428"/>
    </row>
    <row r="29" spans="1:16" ht="14.25" customHeight="1" x14ac:dyDescent="0.15">
      <c r="A29" s="234"/>
      <c r="B29" s="235"/>
      <c r="C29" s="235"/>
      <c r="D29" s="236"/>
      <c r="E29" s="434">
        <f>'1. 実験内容を入力するシート'!D16</f>
        <v>1360</v>
      </c>
      <c r="F29" s="86">
        <f>'データ処理シート No. 2'!X54</f>
        <v>11.253428866142851</v>
      </c>
      <c r="G29" s="87">
        <f>POWER(F29/$B$20,1/$B$19)</f>
        <v>13.050623874260596</v>
      </c>
      <c r="H29" s="86">
        <f>G29*E29</f>
        <v>17748.848468994413</v>
      </c>
      <c r="I29" s="447">
        <f>ABS((H29-AVERAGE(H29:H30)))/AVERAGE(H29:H30)</f>
        <v>3.9450679925111504E-2</v>
      </c>
      <c r="J29" s="84" t="str">
        <f t="shared" si="0"/>
        <v>OK</v>
      </c>
      <c r="K29" s="443" t="str">
        <f>IF(J29="OK",IF(J30="OK","OK","NG"),"NG")</f>
        <v>OK</v>
      </c>
      <c r="L29" s="98">
        <f>IF(K29="OK",H29,"")</f>
        <v>17748.848468994413</v>
      </c>
      <c r="M29" s="429">
        <f>LOG(E29)</f>
        <v>3.1335389083702174</v>
      </c>
      <c r="N29" s="430">
        <f>LOG(AVERAGE(F29:F30))</f>
        <v>1.0363521002584246</v>
      </c>
      <c r="O29" s="427"/>
      <c r="P29" s="428"/>
    </row>
    <row r="30" spans="1:16" ht="14.25" customHeight="1" thickBot="1" x14ac:dyDescent="0.2">
      <c r="A30" s="234"/>
      <c r="B30" s="235"/>
      <c r="C30" s="235"/>
      <c r="D30" s="236"/>
      <c r="E30" s="433"/>
      <c r="F30" s="89">
        <f>'データ処理シート No. 2'!Y54</f>
        <v>10.492706940932701</v>
      </c>
      <c r="G30" s="259">
        <f>POWER(F30/$B$20,1/$B$19)</f>
        <v>12.059992966551604</v>
      </c>
      <c r="H30" s="89">
        <f>G30*E29</f>
        <v>16401.590434510181</v>
      </c>
      <c r="I30" s="446"/>
      <c r="J30" s="60" t="str">
        <f t="shared" si="0"/>
        <v>OK</v>
      </c>
      <c r="K30" s="444"/>
      <c r="L30" s="267">
        <f>IF(K29="OK",H30,"")</f>
        <v>16401.590434510181</v>
      </c>
      <c r="M30" s="429"/>
      <c r="N30" s="430"/>
      <c r="O30" s="427"/>
      <c r="P30" s="428"/>
    </row>
    <row r="31" spans="1:16" ht="18" customHeight="1" thickBot="1" x14ac:dyDescent="0.2">
      <c r="A31" s="237"/>
      <c r="B31" s="238"/>
      <c r="C31" s="238"/>
      <c r="D31" s="239"/>
      <c r="E31" s="264"/>
      <c r="F31" s="265"/>
      <c r="G31" s="265"/>
      <c r="H31" s="265"/>
      <c r="I31" s="266"/>
      <c r="J31" s="85"/>
      <c r="K31" s="257" t="s">
        <v>110</v>
      </c>
      <c r="L31" s="258">
        <f>AVERAGE(L27:L30)</f>
        <v>17630.227990336112</v>
      </c>
      <c r="M31" s="289"/>
      <c r="N31" s="292"/>
      <c r="O31" s="295"/>
      <c r="P31" s="297"/>
    </row>
    <row r="32" spans="1:16" ht="14.25" customHeight="1" x14ac:dyDescent="0.15">
      <c r="A32" s="234" t="str">
        <f>'1. 実験内容を入力するシート'!A17</f>
        <v>キュウリ</v>
      </c>
      <c r="B32" s="235"/>
      <c r="C32" s="235"/>
      <c r="D32" s="236"/>
      <c r="E32" s="432">
        <f>'1. 実験内容を入力するシート'!C17</f>
        <v>26</v>
      </c>
      <c r="F32" s="128">
        <f>'データ処理シート No. 2'!Z54</f>
        <v>21.695915684776416</v>
      </c>
      <c r="G32" s="87">
        <f>POWER(F32/$B$20,1/$B$19)</f>
        <v>27.363970318781217</v>
      </c>
      <c r="H32" s="86">
        <f>G32*E32</f>
        <v>711.4632282883116</v>
      </c>
      <c r="I32" s="447">
        <f>ABS((H32-AVERAGE(H32:H33)))/AVERAGE(H32:H33)</f>
        <v>3.4174077611055523E-2</v>
      </c>
      <c r="J32" s="84" t="str">
        <f t="shared" si="0"/>
        <v>OK</v>
      </c>
      <c r="K32" s="438" t="str">
        <f>IF(J32="OK",IF(J33="OK","OK","NG"),"NG")</f>
        <v>OK</v>
      </c>
      <c r="L32" s="97">
        <f>IF(K32="OK",H32,"")</f>
        <v>711.4632282883116</v>
      </c>
      <c r="M32" s="422">
        <f>LOG(E32)</f>
        <v>1.414973347970818</v>
      </c>
      <c r="N32" s="424">
        <f>LOG(AVERAGE(F32:F33))</f>
        <v>1.3234133587582013</v>
      </c>
      <c r="O32" s="426">
        <f>10^FORECAST(LOG($B$20*(20^$B$19)),M32:M34,N32:N34)</f>
        <v>32.974246318541695</v>
      </c>
      <c r="P32" s="428">
        <f>20*O32</f>
        <v>659.48492637083393</v>
      </c>
    </row>
    <row r="33" spans="1:16" ht="14.25" customHeight="1" x14ac:dyDescent="0.15">
      <c r="A33" s="234"/>
      <c r="B33" s="235"/>
      <c r="C33" s="235"/>
      <c r="D33" s="236"/>
      <c r="E33" s="433"/>
      <c r="F33" s="126">
        <f>'データ処理シート No. 2'!AA54</f>
        <v>20.419719436888698</v>
      </c>
      <c r="G33" s="89">
        <f>POWER(F33/$B$20,1/$B$19)</f>
        <v>25.555496357451954</v>
      </c>
      <c r="H33" s="89">
        <f>G33*E32</f>
        <v>664.44290529375075</v>
      </c>
      <c r="I33" s="446"/>
      <c r="J33" s="60" t="str">
        <f t="shared" si="0"/>
        <v>OK</v>
      </c>
      <c r="K33" s="439"/>
      <c r="L33" s="96">
        <f>IF(K32="OK",H33,"")</f>
        <v>664.44290529375075</v>
      </c>
      <c r="M33" s="423"/>
      <c r="N33" s="425"/>
      <c r="O33" s="427"/>
      <c r="P33" s="428"/>
    </row>
    <row r="34" spans="1:16" ht="14.25" customHeight="1" x14ac:dyDescent="0.15">
      <c r="A34" s="234"/>
      <c r="B34" s="235"/>
      <c r="C34" s="235"/>
      <c r="D34" s="236"/>
      <c r="E34" s="434">
        <f>'1. 実験内容を入力するシート'!D17</f>
        <v>52</v>
      </c>
      <c r="F34" s="127">
        <f>'データ処理シート No. 2'!AB54</f>
        <v>10.545519588051135</v>
      </c>
      <c r="G34" s="263">
        <f>POWER(F34/$B$20,1/$B$19)</f>
        <v>12.128478026800833</v>
      </c>
      <c r="H34" s="88">
        <f>G34*E34</f>
        <v>630.68085739364335</v>
      </c>
      <c r="I34" s="448">
        <f>ABS((H34-AVERAGE(H34:H35)))/AVERAGE(H34:H35)</f>
        <v>3.6810058297923026E-2</v>
      </c>
      <c r="J34" s="268" t="str">
        <f t="shared" si="0"/>
        <v>OK</v>
      </c>
      <c r="K34" s="443" t="str">
        <f>IF(J34="OK",IF(J35="OK","OK","NG"),"NG")</f>
        <v>OK</v>
      </c>
      <c r="L34" s="131">
        <f>IF(K34="OK",H34,"")</f>
        <v>630.68085739364335</v>
      </c>
      <c r="M34" s="429">
        <f>LOG(E34)</f>
        <v>1.7160033436347992</v>
      </c>
      <c r="N34" s="430">
        <f>LOG(AVERAGE(F34:F35))</f>
        <v>1.0091190560541321</v>
      </c>
      <c r="O34" s="427"/>
      <c r="P34" s="428"/>
    </row>
    <row r="35" spans="1:16" ht="14.25" customHeight="1" thickBot="1" x14ac:dyDescent="0.2">
      <c r="A35" s="234"/>
      <c r="B35" s="235"/>
      <c r="C35" s="235"/>
      <c r="D35" s="236"/>
      <c r="E35" s="433"/>
      <c r="F35" s="126">
        <f>'データ処理シート No. 2'!AC54</f>
        <v>9.8788683929449519</v>
      </c>
      <c r="G35" s="259">
        <f>POWER(F35/$B$20,1/$B$19)</f>
        <v>11.267278852162175</v>
      </c>
      <c r="H35" s="89">
        <f>G35*E34</f>
        <v>585.89850031243304</v>
      </c>
      <c r="I35" s="446"/>
      <c r="J35" s="262" t="str">
        <f t="shared" si="0"/>
        <v>OK</v>
      </c>
      <c r="K35" s="444"/>
      <c r="L35" s="132">
        <f>IF(K34="OK",H35,"")</f>
        <v>585.89850031243304</v>
      </c>
      <c r="M35" s="429"/>
      <c r="N35" s="430"/>
      <c r="O35" s="427"/>
      <c r="P35" s="428"/>
    </row>
    <row r="36" spans="1:16" ht="15" thickBot="1" x14ac:dyDescent="0.2">
      <c r="A36" s="237"/>
      <c r="B36" s="238"/>
      <c r="C36" s="238"/>
      <c r="D36" s="239"/>
      <c r="E36" s="270"/>
      <c r="F36" s="269"/>
      <c r="G36" s="92"/>
      <c r="H36" s="92"/>
      <c r="I36" s="92"/>
      <c r="J36" s="109"/>
      <c r="K36" s="257" t="s">
        <v>110</v>
      </c>
      <c r="L36" s="258">
        <f>AVERAGE(L32:L35)</f>
        <v>648.12137282203469</v>
      </c>
      <c r="M36" s="289"/>
      <c r="N36" s="292"/>
      <c r="O36" s="295"/>
      <c r="P36" s="297"/>
    </row>
    <row r="37" spans="1:16" ht="14.25" customHeight="1" x14ac:dyDescent="0.15">
      <c r="A37" s="231" t="str">
        <f>'1. 実験内容を入力するシート'!A18</f>
        <v>レタス</v>
      </c>
      <c r="B37" s="232"/>
      <c r="C37" s="232"/>
      <c r="D37" s="233"/>
      <c r="E37" s="432">
        <f>'1. 実験内容を入力するシート'!C18</f>
        <v>80</v>
      </c>
      <c r="F37" s="128">
        <f>'データ処理シート No. 2'!AD54</f>
        <v>20.003375207888482</v>
      </c>
      <c r="G37" s="260">
        <f>POWER(F37/$B$20,1/$B$19)</f>
        <v>24.968580205303674</v>
      </c>
      <c r="H37" s="93">
        <f>G37*E37</f>
        <v>1997.486416424294</v>
      </c>
      <c r="I37" s="445">
        <f>ABS((H37-AVERAGE(H37:H38)))/AVERAGE(H37:H38)</f>
        <v>2.5466531154765663E-2</v>
      </c>
      <c r="J37" s="261" t="str">
        <f t="shared" ref="J37:J45" si="1">IF(F37&gt;$F$8,"High",IF(F37&lt;$F$5,"Low","OK"))</f>
        <v>OK</v>
      </c>
      <c r="K37" s="442" t="str">
        <f>IF(J37="OK",IF(J38="OK","OK","NG"),"NG")</f>
        <v>OK</v>
      </c>
      <c r="L37" s="97">
        <f>IF(K37="OK",H37,"")</f>
        <v>1997.486416424294</v>
      </c>
      <c r="M37" s="422">
        <f>LOG(E37)</f>
        <v>1.9030899869919435</v>
      </c>
      <c r="N37" s="424">
        <f>LOG(AVERAGE(F37:F38))</f>
        <v>1.2914058305745295</v>
      </c>
      <c r="O37" s="426">
        <f>10^FORECAST(LOG($B$20*(20^$B$19)),M37:M39,N37:N39)</f>
        <v>96.24984119947564</v>
      </c>
      <c r="P37" s="428">
        <f>20*O37</f>
        <v>1924.9968239895129</v>
      </c>
    </row>
    <row r="38" spans="1:16" ht="14.25" customHeight="1" x14ac:dyDescent="0.15">
      <c r="A38" s="234"/>
      <c r="B38" s="235"/>
      <c r="C38" s="235"/>
      <c r="D38" s="236"/>
      <c r="E38" s="433"/>
      <c r="F38" s="126">
        <f>'データ処理シート No. 2'!AE54</f>
        <v>19.119955997234491</v>
      </c>
      <c r="G38" s="259">
        <f>POWER(F38/$B$20,1/$B$19)</f>
        <v>23.728436121863734</v>
      </c>
      <c r="H38" s="89">
        <f>G38*E37</f>
        <v>1898.2748897490987</v>
      </c>
      <c r="I38" s="446"/>
      <c r="J38" s="262" t="str">
        <f t="shared" si="1"/>
        <v>OK</v>
      </c>
      <c r="K38" s="439"/>
      <c r="L38" s="96">
        <f>IF(K37="OK",H38,"")</f>
        <v>1898.2748897490987</v>
      </c>
      <c r="M38" s="423"/>
      <c r="N38" s="425"/>
      <c r="O38" s="427"/>
      <c r="P38" s="428"/>
    </row>
    <row r="39" spans="1:16" ht="14.25" customHeight="1" x14ac:dyDescent="0.15">
      <c r="A39" s="234"/>
      <c r="B39" s="235"/>
      <c r="C39" s="235"/>
      <c r="D39" s="236"/>
      <c r="E39" s="434">
        <f>'1. 実験内容を入力するシート'!D18</f>
        <v>160</v>
      </c>
      <c r="F39" s="86">
        <f>'データ処理シート No. 2'!AF54</f>
        <v>10.395120627557427</v>
      </c>
      <c r="G39" s="87">
        <f>POWER(F39/$B$20,1/$B$19)</f>
        <v>11.93356351047367</v>
      </c>
      <c r="H39" s="86">
        <f>G39*E39</f>
        <v>1909.3701616757871</v>
      </c>
      <c r="I39" s="447">
        <f>ABS((H39-AVERAGE(H39:H40)))/AVERAGE(H39:H40)</f>
        <v>2.4488020985319263E-2</v>
      </c>
      <c r="J39" s="84" t="str">
        <f t="shared" si="1"/>
        <v>OK</v>
      </c>
      <c r="K39" s="443" t="str">
        <f>IF(J39="OK",IF(J40="OK","OK","NG"),"NG")</f>
        <v>OK</v>
      </c>
      <c r="L39" s="98">
        <f>IF(K39="OK",H39,"")</f>
        <v>1909.3701616757871</v>
      </c>
      <c r="M39" s="429">
        <f>LOG(E39)</f>
        <v>2.2041199826559246</v>
      </c>
      <c r="N39" s="430">
        <f>LOG(AVERAGE(F39:F40))</f>
        <v>1.0075007509053158</v>
      </c>
      <c r="O39" s="427"/>
      <c r="P39" s="428"/>
    </row>
    <row r="40" spans="1:16" ht="14.25" customHeight="1" thickBot="1" x14ac:dyDescent="0.2">
      <c r="A40" s="234"/>
      <c r="B40" s="235"/>
      <c r="C40" s="235"/>
      <c r="D40" s="236"/>
      <c r="E40" s="433"/>
      <c r="F40" s="89">
        <f>'データ処理シート No. 2'!AG54</f>
        <v>9.9533018789226446</v>
      </c>
      <c r="G40" s="259">
        <f>POWER(F40/$B$20,1/$B$19)</f>
        <v>11.36307493922993</v>
      </c>
      <c r="H40" s="89">
        <f>G40*E39</f>
        <v>1818.0919902767889</v>
      </c>
      <c r="I40" s="446"/>
      <c r="J40" s="60" t="str">
        <f t="shared" si="1"/>
        <v>OK</v>
      </c>
      <c r="K40" s="444"/>
      <c r="L40" s="267">
        <f>IF(K39="OK",H40,"")</f>
        <v>1818.0919902767889</v>
      </c>
      <c r="M40" s="429"/>
      <c r="N40" s="430"/>
      <c r="O40" s="427"/>
      <c r="P40" s="428"/>
    </row>
    <row r="41" spans="1:16" ht="18" customHeight="1" thickBot="1" x14ac:dyDescent="0.2">
      <c r="A41" s="237"/>
      <c r="B41" s="238"/>
      <c r="C41" s="238"/>
      <c r="D41" s="239"/>
      <c r="E41" s="264"/>
      <c r="F41" s="265"/>
      <c r="G41" s="265"/>
      <c r="H41" s="265"/>
      <c r="I41" s="266"/>
      <c r="J41" s="85"/>
      <c r="K41" s="257" t="s">
        <v>110</v>
      </c>
      <c r="L41" s="258">
        <f>AVERAGE(L37:L40)</f>
        <v>1905.8058645314923</v>
      </c>
      <c r="M41" s="289"/>
      <c r="N41" s="292"/>
      <c r="O41" s="295"/>
      <c r="P41" s="297"/>
    </row>
    <row r="42" spans="1:16" ht="14.25" customHeight="1" x14ac:dyDescent="0.15">
      <c r="A42" s="234">
        <f>'1. 実験内容を入力するシート'!A19</f>
        <v>0</v>
      </c>
      <c r="B42" s="235"/>
      <c r="C42" s="235"/>
      <c r="D42" s="236"/>
      <c r="E42" s="432">
        <f>'1. 実験内容を入力するシート'!C19</f>
        <v>690</v>
      </c>
      <c r="F42" s="128">
        <f>'データ処理シート No. 2'!AH54</f>
        <v>0.18002611821123971</v>
      </c>
      <c r="G42" s="87">
        <f>POWER(F42/$B$20,1/$B$19)</f>
        <v>0.12303671220287928</v>
      </c>
      <c r="H42" s="86">
        <f>G42*E42</f>
        <v>84.895331419986704</v>
      </c>
      <c r="I42" s="447" t="e">
        <f>ABS((H42-AVERAGE(H42:H43)))/AVERAGE(H42:H43)</f>
        <v>#NUM!</v>
      </c>
      <c r="J42" s="84" t="str">
        <f t="shared" si="1"/>
        <v>Low</v>
      </c>
      <c r="K42" s="438" t="str">
        <f>IF(J42="OK",IF(J43="OK","OK","NG"),"NG")</f>
        <v>NG</v>
      </c>
      <c r="L42" s="97" t="str">
        <f>IF(K42="OK",H42,"")</f>
        <v/>
      </c>
      <c r="M42" s="422">
        <f>LOG(E42)</f>
        <v>2.8388490907372552</v>
      </c>
      <c r="N42" s="424">
        <f>LOG(AVERAGE(F42:F43))</f>
        <v>-1.3975239910378974</v>
      </c>
      <c r="O42" s="426">
        <f>10^FORECAST(LOG($B$20*(20^$B$19)),M42:M44,N42:N44)</f>
        <v>252778.52237902381</v>
      </c>
      <c r="P42" s="428">
        <f>20*O42</f>
        <v>5055570.4475804763</v>
      </c>
    </row>
    <row r="43" spans="1:16" ht="14.25" customHeight="1" x14ac:dyDescent="0.15">
      <c r="A43" s="234"/>
      <c r="B43" s="235"/>
      <c r="C43" s="235"/>
      <c r="D43" s="236"/>
      <c r="E43" s="433"/>
      <c r="F43" s="126">
        <f>'データ処理シート No. 2'!AI54</f>
        <v>-9.9949448215170822E-2</v>
      </c>
      <c r="G43" s="89" t="e">
        <f>POWER(F43/$B$20,1/$B$19)</f>
        <v>#NUM!</v>
      </c>
      <c r="H43" s="89" t="e">
        <f>G43*E42</f>
        <v>#NUM!</v>
      </c>
      <c r="I43" s="446"/>
      <c r="J43" s="60" t="str">
        <f t="shared" si="1"/>
        <v>Low</v>
      </c>
      <c r="K43" s="439"/>
      <c r="L43" s="96" t="str">
        <f>IF(K42="OK",H43,"")</f>
        <v/>
      </c>
      <c r="M43" s="423"/>
      <c r="N43" s="425"/>
      <c r="O43" s="427"/>
      <c r="P43" s="428"/>
    </row>
    <row r="44" spans="1:16" ht="14.25" customHeight="1" x14ac:dyDescent="0.15">
      <c r="A44" s="234"/>
      <c r="B44" s="235"/>
      <c r="C44" s="235"/>
      <c r="D44" s="236"/>
      <c r="E44" s="434">
        <f>'1. 実験内容を入力するシート'!D19</f>
        <v>1380</v>
      </c>
      <c r="F44" s="127">
        <f>'データ処理シート No. 2'!AJ54</f>
        <v>0.14874740753991844</v>
      </c>
      <c r="G44" s="263">
        <f>POWER(F44/$B$20,1/$B$19)</f>
        <v>9.9208754453953052E-2</v>
      </c>
      <c r="H44" s="88">
        <f>G44*E44</f>
        <v>136.9080811464552</v>
      </c>
      <c r="I44" s="448">
        <f>ABS((H44-AVERAGE(H44:H45)))/AVERAGE(H44:H45)</f>
        <v>0.87426938138102284</v>
      </c>
      <c r="J44" s="268" t="str">
        <f t="shared" si="1"/>
        <v>Low</v>
      </c>
      <c r="K44" s="443" t="str">
        <f>IF(J44="OK",IF(J45="OK","OK","NG"),"NG")</f>
        <v>NG</v>
      </c>
      <c r="L44" s="131" t="str">
        <f>IF(K44="OK",H44,"")</f>
        <v/>
      </c>
      <c r="M44" s="429">
        <f>LOG(E44)</f>
        <v>3.1398790864012365</v>
      </c>
      <c r="N44" s="430">
        <f>LOG(AVERAGE(F44:F45))</f>
        <v>-1.0907059238206354</v>
      </c>
      <c r="O44" s="427"/>
      <c r="P44" s="428"/>
    </row>
    <row r="45" spans="1:16" ht="15" customHeight="1" thickBot="1" x14ac:dyDescent="0.2">
      <c r="A45" s="234"/>
      <c r="B45" s="235"/>
      <c r="C45" s="235"/>
      <c r="D45" s="236"/>
      <c r="E45" s="433"/>
      <c r="F45" s="126">
        <f>'データ処理シート No. 2'!AK54</f>
        <v>1.3554667315220037E-2</v>
      </c>
      <c r="G45" s="259">
        <f>POWER(F45/$B$20,1/$B$19)</f>
        <v>6.6551682451979023E-3</v>
      </c>
      <c r="H45" s="89">
        <f>G45*E44</f>
        <v>9.1841321783731047</v>
      </c>
      <c r="I45" s="446"/>
      <c r="J45" s="262" t="str">
        <f t="shared" si="1"/>
        <v>Low</v>
      </c>
      <c r="K45" s="444"/>
      <c r="L45" s="132" t="str">
        <f>IF(K44="OK",H45,"")</f>
        <v/>
      </c>
      <c r="M45" s="429"/>
      <c r="N45" s="430"/>
      <c r="O45" s="427"/>
      <c r="P45" s="428"/>
    </row>
    <row r="46" spans="1:16" ht="15" thickBot="1" x14ac:dyDescent="0.2">
      <c r="A46" s="237"/>
      <c r="B46" s="238"/>
      <c r="C46" s="238"/>
      <c r="D46" s="239"/>
      <c r="E46" s="270"/>
      <c r="F46" s="269"/>
      <c r="G46" s="92"/>
      <c r="H46" s="92"/>
      <c r="I46" s="92"/>
      <c r="J46" s="109"/>
      <c r="K46" s="257" t="s">
        <v>110</v>
      </c>
      <c r="L46" s="258" t="e">
        <f>AVERAGE(L42:L45)</f>
        <v>#DIV/0!</v>
      </c>
      <c r="M46" s="289"/>
      <c r="N46" s="292"/>
      <c r="O46" s="295"/>
      <c r="P46" s="297"/>
    </row>
    <row r="47" spans="1:16" ht="14.25" customHeight="1" x14ac:dyDescent="0.15">
      <c r="A47" s="231">
        <f>'1. 実験内容を入力するシート'!A20</f>
        <v>0</v>
      </c>
      <c r="B47" s="232"/>
      <c r="C47" s="232"/>
      <c r="D47" s="233"/>
      <c r="E47" s="432">
        <f>'1. 実験内容を入力するシート'!C20</f>
        <v>25</v>
      </c>
      <c r="F47" s="128">
        <f>'データ処理シート No. 2'!AL54</f>
        <v>0.20451675303523587</v>
      </c>
      <c r="G47" s="260">
        <f>POWER(F47/$B$20,1/$B$19)</f>
        <v>0.14207288968340534</v>
      </c>
      <c r="H47" s="93">
        <f>G47*E47</f>
        <v>3.5518222420851333</v>
      </c>
      <c r="I47" s="445" t="e">
        <f>ABS((H47-AVERAGE(H47:H48)))/AVERAGE(H47:H48)</f>
        <v>#NUM!</v>
      </c>
      <c r="J47" s="261" t="str">
        <f t="shared" ref="J47:J55" si="2">IF(F47&gt;$F$8,"High",IF(F47&lt;$F$5,"Low","OK"))</f>
        <v>Low</v>
      </c>
      <c r="K47" s="442" t="str">
        <f>IF(J47="OK",IF(J48="OK","OK","NG"),"NG")</f>
        <v>NG</v>
      </c>
      <c r="L47" s="97" t="str">
        <f>IF(K47="OK",H47,"")</f>
        <v/>
      </c>
      <c r="M47" s="422">
        <f>LOG(E47)</f>
        <v>1.3979400086720377</v>
      </c>
      <c r="N47" s="424">
        <f>LOG(AVERAGE(F47:F48))</f>
        <v>-1.1405345373892459</v>
      </c>
      <c r="O47" s="426">
        <f>10^FORECAST(LOG($B$20*(20^$B$19)),M47:M49,N47:N49)</f>
        <v>3.9101269045353166E-5</v>
      </c>
      <c r="P47" s="428">
        <f>20*O47</f>
        <v>7.8202538090706326E-4</v>
      </c>
    </row>
    <row r="48" spans="1:16" ht="14.25" customHeight="1" x14ac:dyDescent="0.15">
      <c r="A48" s="234"/>
      <c r="B48" s="235"/>
      <c r="C48" s="235"/>
      <c r="D48" s="236"/>
      <c r="E48" s="433"/>
      <c r="F48" s="126">
        <f>'データ処理シート No. 2'!AM54</f>
        <v>-5.980778105795892E-2</v>
      </c>
      <c r="G48" s="259" t="e">
        <f>POWER(F48/$B$20,1/$B$19)</f>
        <v>#NUM!</v>
      </c>
      <c r="H48" s="89" t="e">
        <f>G48*E47</f>
        <v>#NUM!</v>
      </c>
      <c r="I48" s="446"/>
      <c r="J48" s="262" t="str">
        <f t="shared" si="2"/>
        <v>Low</v>
      </c>
      <c r="K48" s="439"/>
      <c r="L48" s="96" t="str">
        <f>IF(K47="OK",H48,"")</f>
        <v/>
      </c>
      <c r="M48" s="423"/>
      <c r="N48" s="425"/>
      <c r="O48" s="427"/>
      <c r="P48" s="428"/>
    </row>
    <row r="49" spans="1:16" ht="14.25" customHeight="1" x14ac:dyDescent="0.15">
      <c r="A49" s="234"/>
      <c r="B49" s="235"/>
      <c r="C49" s="235"/>
      <c r="D49" s="236"/>
      <c r="E49" s="434">
        <f>'1. 実験内容を入力するシート'!D20</f>
        <v>50</v>
      </c>
      <c r="F49" s="86">
        <f>'データ処理シート No. 2'!AN54</f>
        <v>3.1770266319266938E-2</v>
      </c>
      <c r="G49" s="87">
        <f>POWER(F49/$B$20,1/$B$19)</f>
        <v>1.7393783592428821E-2</v>
      </c>
      <c r="H49" s="86">
        <f>G49*E49</f>
        <v>0.86968917962144099</v>
      </c>
      <c r="I49" s="447">
        <f>ABS((H49-AVERAGE(H49:H50)))/AVERAGE(H49:H50)</f>
        <v>0.46413162515656586</v>
      </c>
      <c r="J49" s="84" t="str">
        <f t="shared" si="2"/>
        <v>Low</v>
      </c>
      <c r="K49" s="443" t="str">
        <f>IF(J49="OK",IF(J50="OK","OK","NG"),"NG")</f>
        <v>NG</v>
      </c>
      <c r="L49" s="98" t="str">
        <f>IF(K49="OK",H49,"")</f>
        <v/>
      </c>
      <c r="M49" s="429">
        <f>LOG(E49)</f>
        <v>1.6989700043360187</v>
      </c>
      <c r="N49" s="430">
        <f>LOG(AVERAGE(F49:F50))</f>
        <v>-1.2627042268803921</v>
      </c>
      <c r="O49" s="427"/>
      <c r="P49" s="428"/>
    </row>
    <row r="50" spans="1:16" ht="14.25" customHeight="1" thickBot="1" x14ac:dyDescent="0.2">
      <c r="A50" s="234"/>
      <c r="B50" s="235"/>
      <c r="C50" s="235"/>
      <c r="D50" s="236"/>
      <c r="E50" s="433"/>
      <c r="F50" s="89">
        <f>'データ処理シート No. 2'!AO54</f>
        <v>7.7455668107796694E-2</v>
      </c>
      <c r="G50" s="259">
        <f>POWER(F50/$B$20,1/$B$19)</f>
        <v>4.7524335889844414E-2</v>
      </c>
      <c r="H50" s="89">
        <f>G50*E49</f>
        <v>2.3762167944922208</v>
      </c>
      <c r="I50" s="446"/>
      <c r="J50" s="60" t="str">
        <f t="shared" si="2"/>
        <v>Low</v>
      </c>
      <c r="K50" s="444"/>
      <c r="L50" s="267" t="str">
        <f>IF(K49="OK",H50,"")</f>
        <v/>
      </c>
      <c r="M50" s="429"/>
      <c r="N50" s="430"/>
      <c r="O50" s="427"/>
      <c r="P50" s="428"/>
    </row>
    <row r="51" spans="1:16" ht="18" customHeight="1" thickBot="1" x14ac:dyDescent="0.2">
      <c r="A51" s="237"/>
      <c r="B51" s="238"/>
      <c r="C51" s="238"/>
      <c r="D51" s="239"/>
      <c r="E51" s="264"/>
      <c r="F51" s="265"/>
      <c r="G51" s="265"/>
      <c r="H51" s="265"/>
      <c r="I51" s="266"/>
      <c r="J51" s="85"/>
      <c r="K51" s="257" t="s">
        <v>110</v>
      </c>
      <c r="L51" s="258" t="e">
        <f>AVERAGE(L47:L50)</f>
        <v>#DIV/0!</v>
      </c>
      <c r="M51" s="289"/>
      <c r="N51" s="292"/>
      <c r="O51" s="295"/>
      <c r="P51" s="297"/>
    </row>
    <row r="52" spans="1:16" ht="14.25" customHeight="1" x14ac:dyDescent="0.15">
      <c r="A52" s="231">
        <f>'1. 実験内容を入力するシート'!A21</f>
        <v>0</v>
      </c>
      <c r="B52" s="235"/>
      <c r="C52" s="235"/>
      <c r="D52" s="236"/>
      <c r="E52" s="432">
        <f>'1. 実験内容を入力するシート'!C21</f>
        <v>77</v>
      </c>
      <c r="F52" s="128">
        <f>'データ処理シート No. 2'!AP54</f>
        <v>3.7964928210745263E-2</v>
      </c>
      <c r="G52" s="87">
        <f>POWER(F52/$B$20,1/$B$19)</f>
        <v>2.1264148567839349E-2</v>
      </c>
      <c r="H52" s="86">
        <f>G52*E52</f>
        <v>1.6373394397236298</v>
      </c>
      <c r="I52" s="447" t="e">
        <f>ABS((H52-AVERAGE(H52:H53)))/AVERAGE(H52:H53)</f>
        <v>#NUM!</v>
      </c>
      <c r="J52" s="84" t="str">
        <f t="shared" si="2"/>
        <v>Low</v>
      </c>
      <c r="K52" s="438" t="str">
        <f>IF(J52="OK",IF(J53="OK","OK","NG"),"NG")</f>
        <v>NG</v>
      </c>
      <c r="L52" s="97" t="str">
        <f>IF(K52="OK",H52,"")</f>
        <v/>
      </c>
      <c r="M52" s="422">
        <f>LOG(E52)</f>
        <v>1.8864907251724818</v>
      </c>
      <c r="N52" s="424" t="e">
        <f>LOG(AVERAGE(F52:F53))</f>
        <v>#NUM!</v>
      </c>
      <c r="O52" s="426" t="e">
        <f>10^FORECAST(LOG($B$20*(20^$B$19)),M52:M54,N52:N54)</f>
        <v>#NUM!</v>
      </c>
      <c r="P52" s="428" t="e">
        <f>20*O52</f>
        <v>#NUM!</v>
      </c>
    </row>
    <row r="53" spans="1:16" ht="14.25" customHeight="1" x14ac:dyDescent="0.15">
      <c r="A53" s="234"/>
      <c r="B53" s="235"/>
      <c r="C53" s="235"/>
      <c r="D53" s="236"/>
      <c r="E53" s="433"/>
      <c r="F53" s="126">
        <f>'データ処理シート No. 2'!AQ54</f>
        <v>-7.5689639397041208E-2</v>
      </c>
      <c r="G53" s="89" t="e">
        <f>POWER(F53/$B$20,1/$B$19)</f>
        <v>#NUM!</v>
      </c>
      <c r="H53" s="89" t="e">
        <f>G53*E52</f>
        <v>#NUM!</v>
      </c>
      <c r="I53" s="446"/>
      <c r="J53" s="60" t="str">
        <f t="shared" si="2"/>
        <v>Low</v>
      </c>
      <c r="K53" s="439"/>
      <c r="L53" s="96" t="str">
        <f>IF(K52="OK",H53,"")</f>
        <v/>
      </c>
      <c r="M53" s="423"/>
      <c r="N53" s="425"/>
      <c r="O53" s="427"/>
      <c r="P53" s="428"/>
    </row>
    <row r="54" spans="1:16" ht="14.25" customHeight="1" x14ac:dyDescent="0.15">
      <c r="A54" s="234"/>
      <c r="B54" s="235"/>
      <c r="C54" s="235"/>
      <c r="D54" s="236"/>
      <c r="E54" s="434">
        <f>'1. 実験内容を入力するシート'!D21</f>
        <v>154</v>
      </c>
      <c r="F54" s="127">
        <f>'データ処理シート No. 2'!AR54</f>
        <v>-2.6206086410470508E-2</v>
      </c>
      <c r="G54" s="263" t="e">
        <f>POWER(F54/$B$20,1/$B$19)</f>
        <v>#NUM!</v>
      </c>
      <c r="H54" s="88" t="e">
        <f>G54*E54</f>
        <v>#NUM!</v>
      </c>
      <c r="I54" s="448" t="e">
        <f>ABS((H54-AVERAGE(H54:H55)))/AVERAGE(H54:H55)</f>
        <v>#NUM!</v>
      </c>
      <c r="J54" s="268" t="str">
        <f t="shared" si="2"/>
        <v>Low</v>
      </c>
      <c r="K54" s="443" t="str">
        <f>IF(J54="OK",IF(J55="OK","OK","NG"),"NG")</f>
        <v>NG</v>
      </c>
      <c r="L54" s="131" t="str">
        <f>IF(K54="OK",H54,"")</f>
        <v/>
      </c>
      <c r="M54" s="429">
        <f>LOG(E54)</f>
        <v>2.1875207208364631</v>
      </c>
      <c r="N54" s="430" t="e">
        <f>LOG(AVERAGE(F54:F55))</f>
        <v>#NUM!</v>
      </c>
      <c r="O54" s="427"/>
      <c r="P54" s="428"/>
    </row>
    <row r="55" spans="1:16" ht="15" customHeight="1" thickBot="1" x14ac:dyDescent="0.2">
      <c r="A55" s="234"/>
      <c r="B55" s="235"/>
      <c r="C55" s="235"/>
      <c r="D55" s="236"/>
      <c r="E55" s="433"/>
      <c r="F55" s="126">
        <f>'データ処理シート No. 2'!AS54</f>
        <v>9.526931063468691E-3</v>
      </c>
      <c r="G55" s="259">
        <f>POWER(F55/$B$20,1/$B$19)</f>
        <v>4.4713821714127012E-3</v>
      </c>
      <c r="H55" s="89">
        <f>G55*E54</f>
        <v>0.68859285439755602</v>
      </c>
      <c r="I55" s="446"/>
      <c r="J55" s="262" t="str">
        <f t="shared" si="2"/>
        <v>Low</v>
      </c>
      <c r="K55" s="444"/>
      <c r="L55" s="132" t="str">
        <f>IF(K54="OK",H55,"")</f>
        <v/>
      </c>
      <c r="M55" s="429"/>
      <c r="N55" s="430"/>
      <c r="O55" s="427"/>
      <c r="P55" s="428"/>
    </row>
    <row r="56" spans="1:16" ht="15" thickBot="1" x14ac:dyDescent="0.2">
      <c r="A56" s="237"/>
      <c r="B56" s="238"/>
      <c r="C56" s="238"/>
      <c r="D56" s="239"/>
      <c r="E56" s="270"/>
      <c r="F56" s="269"/>
      <c r="G56" s="92"/>
      <c r="H56" s="92"/>
      <c r="I56" s="92"/>
      <c r="J56" s="109"/>
      <c r="K56" s="257" t="s">
        <v>110</v>
      </c>
      <c r="L56" s="258" t="e">
        <f>AVERAGE(L52:L55)</f>
        <v>#DIV/0!</v>
      </c>
      <c r="M56" s="289"/>
      <c r="N56" s="292"/>
      <c r="O56" s="295"/>
      <c r="P56" s="297"/>
    </row>
    <row r="57" spans="1:16" ht="14.25" customHeight="1" x14ac:dyDescent="0.15">
      <c r="A57" s="231">
        <f>'1. 実験内容を入力するシート'!A22</f>
        <v>0</v>
      </c>
      <c r="B57" s="232"/>
      <c r="C57" s="232"/>
      <c r="D57" s="233"/>
      <c r="E57" s="432" t="e">
        <f>'1. 実験内容を入力するシート'!C22</f>
        <v>#DIV/0!</v>
      </c>
      <c r="F57" s="128">
        <f>'データ処理シート No. 2'!AT54</f>
        <v>3.8040443972123139E-2</v>
      </c>
      <c r="G57" s="260">
        <f>POWER(F57/$B$20,1/$B$19)</f>
        <v>2.1311859409724271E-2</v>
      </c>
      <c r="H57" s="93" t="e">
        <f>G57*E57</f>
        <v>#DIV/0!</v>
      </c>
      <c r="I57" s="445" t="e">
        <f>ABS((H57-AVERAGE(H57:H58)))/AVERAGE(H57:H58)</f>
        <v>#DIV/0!</v>
      </c>
      <c r="J57" s="261" t="str">
        <f t="shared" ref="J57:J65" si="3">IF(F57&gt;$F$8,"High",IF(F57&lt;$F$5,"Low","OK"))</f>
        <v>Low</v>
      </c>
      <c r="K57" s="442" t="str">
        <f>IF(J57="OK",IF(J58="OK","OK","NG"),"NG")</f>
        <v>NG</v>
      </c>
      <c r="L57" s="97" t="str">
        <f>IF(K57="OK",H57,"")</f>
        <v/>
      </c>
      <c r="M57" s="422" t="e">
        <f>LOG(E57)</f>
        <v>#DIV/0!</v>
      </c>
      <c r="N57" s="424">
        <f>LOG(AVERAGE(F57:F58))</f>
        <v>-1.6058220067732101</v>
      </c>
      <c r="O57" s="426" t="e">
        <f>10^FORECAST(LOG($B$20*(20^$B$19)),M57:M59,N57:N59)</f>
        <v>#DIV/0!</v>
      </c>
      <c r="P57" s="428" t="e">
        <f>20*O57</f>
        <v>#DIV/0!</v>
      </c>
    </row>
    <row r="58" spans="1:16" ht="14.25" customHeight="1" x14ac:dyDescent="0.15">
      <c r="A58" s="234"/>
      <c r="B58" s="235"/>
      <c r="C58" s="235"/>
      <c r="D58" s="236"/>
      <c r="E58" s="433"/>
      <c r="F58" s="126">
        <f>'データ処理シート No. 2'!AU54</f>
        <v>1.1528308501100426E-2</v>
      </c>
      <c r="G58" s="259">
        <f>POWER(F58/$B$20,1/$B$19)</f>
        <v>5.5442596639927065E-3</v>
      </c>
      <c r="H58" s="89" t="e">
        <f>G58*E57</f>
        <v>#DIV/0!</v>
      </c>
      <c r="I58" s="446"/>
      <c r="J58" s="262" t="str">
        <f t="shared" si="3"/>
        <v>Low</v>
      </c>
      <c r="K58" s="439"/>
      <c r="L58" s="96" t="str">
        <f>IF(K57="OK",H58,"")</f>
        <v/>
      </c>
      <c r="M58" s="423"/>
      <c r="N58" s="425"/>
      <c r="O58" s="427"/>
      <c r="P58" s="428"/>
    </row>
    <row r="59" spans="1:16" ht="14.25" customHeight="1" x14ac:dyDescent="0.15">
      <c r="A59" s="234"/>
      <c r="B59" s="235"/>
      <c r="C59" s="235"/>
      <c r="D59" s="236"/>
      <c r="E59" s="434" t="e">
        <f>'1. 実験内容を入力するシート'!D22</f>
        <v>#DIV/0!</v>
      </c>
      <c r="F59" s="86">
        <f>'データ処理シート No. 2'!AV54</f>
        <v>-1.1462231095879627E-2</v>
      </c>
      <c r="G59" s="87" t="e">
        <f>POWER(F59/$B$20,1/$B$19)</f>
        <v>#NUM!</v>
      </c>
      <c r="H59" s="86" t="e">
        <f>G59*E59</f>
        <v>#NUM!</v>
      </c>
      <c r="I59" s="447" t="e">
        <f>ABS((H59-AVERAGE(H59:H60)))/AVERAGE(H59:H60)</f>
        <v>#NUM!</v>
      </c>
      <c r="J59" s="84" t="str">
        <f t="shared" si="3"/>
        <v>Low</v>
      </c>
      <c r="K59" s="443" t="str">
        <f>IF(J59="OK",IF(J60="OK","OK","NG"),"NG")</f>
        <v>NG</v>
      </c>
      <c r="L59" s="98" t="str">
        <f>IF(K59="OK",H59,"")</f>
        <v/>
      </c>
      <c r="M59" s="429" t="e">
        <f>LOG(E59)</f>
        <v>#DIV/0!</v>
      </c>
      <c r="N59" s="430">
        <f>LOG(AVERAGE(F59:F60))</f>
        <v>-1.7101812407222814</v>
      </c>
      <c r="O59" s="427"/>
      <c r="P59" s="428"/>
    </row>
    <row r="60" spans="1:16" ht="14.25" customHeight="1" thickBot="1" x14ac:dyDescent="0.2">
      <c r="A60" s="234"/>
      <c r="B60" s="235"/>
      <c r="C60" s="235"/>
      <c r="D60" s="236"/>
      <c r="E60" s="433"/>
      <c r="F60" s="89">
        <f>'データ処理シート No. 2'!AW54</f>
        <v>5.0442852218184786E-2</v>
      </c>
      <c r="G60" s="259">
        <f>POWER(F60/$B$20,1/$B$19)</f>
        <v>2.9298563717456184E-2</v>
      </c>
      <c r="H60" s="89" t="e">
        <f>G60*E59</f>
        <v>#DIV/0!</v>
      </c>
      <c r="I60" s="446"/>
      <c r="J60" s="60" t="str">
        <f t="shared" si="3"/>
        <v>Low</v>
      </c>
      <c r="K60" s="444"/>
      <c r="L60" s="267" t="str">
        <f>IF(K59="OK",H60,"")</f>
        <v/>
      </c>
      <c r="M60" s="429"/>
      <c r="N60" s="430"/>
      <c r="O60" s="427"/>
      <c r="P60" s="428"/>
    </row>
    <row r="61" spans="1:16" ht="18" customHeight="1" thickBot="1" x14ac:dyDescent="0.2">
      <c r="A61" s="237"/>
      <c r="B61" s="238"/>
      <c r="C61" s="238"/>
      <c r="D61" s="239"/>
      <c r="E61" s="264"/>
      <c r="F61" s="265"/>
      <c r="G61" s="265"/>
      <c r="H61" s="265"/>
      <c r="I61" s="266"/>
      <c r="J61" s="85"/>
      <c r="K61" s="257" t="s">
        <v>110</v>
      </c>
      <c r="L61" s="258" t="e">
        <f>AVERAGE(L57:L60)</f>
        <v>#DIV/0!</v>
      </c>
      <c r="M61" s="289"/>
      <c r="N61" s="292"/>
      <c r="O61" s="295"/>
      <c r="P61" s="297"/>
    </row>
    <row r="62" spans="1:16" ht="14.25" customHeight="1" x14ac:dyDescent="0.15">
      <c r="A62" s="231">
        <f>'1. 実験内容を入力するシート'!A23</f>
        <v>0</v>
      </c>
      <c r="B62" s="235"/>
      <c r="C62" s="235"/>
      <c r="D62" s="236"/>
      <c r="E62" s="432" t="e">
        <f>'1. 実験内容を入力するシート'!C23</f>
        <v>#DIV/0!</v>
      </c>
      <c r="F62" s="128">
        <f>'データ処理シート No. 2'!AX54</f>
        <v>5.6578863065449791E-2</v>
      </c>
      <c r="G62" s="87">
        <f>POWER(F62/$B$20,1/$B$19)</f>
        <v>3.3348460794270875E-2</v>
      </c>
      <c r="H62" s="86" t="e">
        <f>G62*E62</f>
        <v>#DIV/0!</v>
      </c>
      <c r="I62" s="447" t="e">
        <f>ABS((H62-AVERAGE(H62:H63)))/AVERAGE(H62:H63)</f>
        <v>#DIV/0!</v>
      </c>
      <c r="J62" s="84" t="str">
        <f t="shared" si="3"/>
        <v>Low</v>
      </c>
      <c r="K62" s="438" t="str">
        <f>IF(J62="OK",IF(J63="OK","OK","NG"),"NG")</f>
        <v>NG</v>
      </c>
      <c r="L62" s="97" t="str">
        <f>IF(K62="OK",H62,"")</f>
        <v/>
      </c>
      <c r="M62" s="422" t="e">
        <f>LOG(E62)</f>
        <v>#DIV/0!</v>
      </c>
      <c r="N62" s="424" t="e">
        <f>LOG(AVERAGE(F62:F63))</f>
        <v>#NUM!</v>
      </c>
      <c r="O62" s="426" t="e">
        <f>10^FORECAST(LOG($B$20*(20^$B$19)),M62:M64,N62:N64)</f>
        <v>#DIV/0!</v>
      </c>
      <c r="P62" s="428" t="e">
        <f>20*O62</f>
        <v>#DIV/0!</v>
      </c>
    </row>
    <row r="63" spans="1:16" ht="14.25" customHeight="1" x14ac:dyDescent="0.15">
      <c r="A63" s="234"/>
      <c r="B63" s="235"/>
      <c r="C63" s="235"/>
      <c r="D63" s="236"/>
      <c r="E63" s="433"/>
      <c r="F63" s="126">
        <f>'データ処理シート No. 2'!AY54</f>
        <v>-8.0488778819876039E-2</v>
      </c>
      <c r="G63" s="89" t="e">
        <f>POWER(F63/$B$20,1/$B$19)</f>
        <v>#NUM!</v>
      </c>
      <c r="H63" s="89" t="e">
        <f>G63*E62</f>
        <v>#NUM!</v>
      </c>
      <c r="I63" s="446"/>
      <c r="J63" s="60" t="str">
        <f t="shared" si="3"/>
        <v>Low</v>
      </c>
      <c r="K63" s="439"/>
      <c r="L63" s="96" t="str">
        <f>IF(K62="OK",H63,"")</f>
        <v/>
      </c>
      <c r="M63" s="423"/>
      <c r="N63" s="425"/>
      <c r="O63" s="427"/>
      <c r="P63" s="428"/>
    </row>
    <row r="64" spans="1:16" ht="14.25" customHeight="1" x14ac:dyDescent="0.15">
      <c r="A64" s="234"/>
      <c r="B64" s="235"/>
      <c r="C64" s="235"/>
      <c r="D64" s="236"/>
      <c r="E64" s="434" t="e">
        <f>'1. 実験内容を入力するシート'!D23</f>
        <v>#DIV/0!</v>
      </c>
      <c r="F64" s="127">
        <f>'データ処理シート No. 2'!AZ54</f>
        <v>-3.3467871510441061E-2</v>
      </c>
      <c r="G64" s="263" t="e">
        <f>POWER(F64/$B$20,1/$B$19)</f>
        <v>#NUM!</v>
      </c>
      <c r="H64" s="88" t="e">
        <f>G64*E64</f>
        <v>#NUM!</v>
      </c>
      <c r="I64" s="448" t="e">
        <f>ABS((H64-AVERAGE(H64:H65)))/AVERAGE(H64:H65)</f>
        <v>#NUM!</v>
      </c>
      <c r="J64" s="268" t="str">
        <f t="shared" si="3"/>
        <v>Low</v>
      </c>
      <c r="K64" s="443" t="str">
        <f>IF(J64="OK",IF(J65="OK","OK","NG"),"NG")</f>
        <v>NG</v>
      </c>
      <c r="L64" s="131" t="str">
        <f>IF(K64="OK",H64,"")</f>
        <v/>
      </c>
      <c r="M64" s="429" t="e">
        <f>LOG(E64)</f>
        <v>#DIV/0!</v>
      </c>
      <c r="N64" s="430">
        <f>LOG(AVERAGE(F64:F65))</f>
        <v>-2.008447870167696</v>
      </c>
      <c r="O64" s="427"/>
      <c r="P64" s="428"/>
    </row>
    <row r="65" spans="1:16" ht="15" customHeight="1" thickBot="1" x14ac:dyDescent="0.2">
      <c r="A65" s="234"/>
      <c r="B65" s="235"/>
      <c r="C65" s="235"/>
      <c r="D65" s="236"/>
      <c r="E65" s="433"/>
      <c r="F65" s="126">
        <f>'データ処理シート No. 2'!BA54</f>
        <v>5.3082592076686197E-2</v>
      </c>
      <c r="G65" s="259">
        <f>POWER(F65/$B$20,1/$B$19)</f>
        <v>3.1033549076543387E-2</v>
      </c>
      <c r="H65" s="89" t="e">
        <f>G65*E64</f>
        <v>#DIV/0!</v>
      </c>
      <c r="I65" s="446"/>
      <c r="J65" s="262" t="str">
        <f t="shared" si="3"/>
        <v>Low</v>
      </c>
      <c r="K65" s="444"/>
      <c r="L65" s="132" t="str">
        <f>IF(K64="OK",H65,"")</f>
        <v/>
      </c>
      <c r="M65" s="429"/>
      <c r="N65" s="430"/>
      <c r="O65" s="427"/>
      <c r="P65" s="428"/>
    </row>
    <row r="66" spans="1:16" ht="15" thickBot="1" x14ac:dyDescent="0.2">
      <c r="A66" s="237"/>
      <c r="B66" s="238"/>
      <c r="C66" s="238"/>
      <c r="D66" s="239"/>
      <c r="E66" s="270"/>
      <c r="F66" s="269"/>
      <c r="G66" s="92"/>
      <c r="H66" s="92"/>
      <c r="I66" s="92"/>
      <c r="J66" s="109"/>
      <c r="K66" s="257" t="s">
        <v>110</v>
      </c>
      <c r="L66" s="258" t="e">
        <f>AVERAGE(L62:L65)</f>
        <v>#DIV/0!</v>
      </c>
      <c r="M66" s="289"/>
      <c r="N66" s="292"/>
      <c r="O66" s="295"/>
      <c r="P66" s="297"/>
    </row>
    <row r="67" spans="1:16" ht="14.25" customHeight="1" x14ac:dyDescent="0.15">
      <c r="A67" s="231">
        <f>'1. 実験内容を入力するシート'!A24</f>
        <v>0</v>
      </c>
      <c r="B67" s="232"/>
      <c r="C67" s="232"/>
      <c r="D67" s="233"/>
      <c r="E67" s="432" t="e">
        <f>'1. 実験内容を入力するシート'!C24</f>
        <v>#DIV/0!</v>
      </c>
      <c r="F67" s="128">
        <f>'データ処理シート No. 2'!BB54</f>
        <v>8.8643593459766468E-2</v>
      </c>
      <c r="G67" s="260">
        <f>POWER(F67/$B$20,1/$B$19)</f>
        <v>5.533534372842621E-2</v>
      </c>
      <c r="H67" s="93" t="e">
        <f>G67*E67</f>
        <v>#DIV/0!</v>
      </c>
      <c r="I67" s="445" t="e">
        <f>ABS((H67-AVERAGE(H67:H68)))/AVERAGE(H67:H68)</f>
        <v>#DIV/0!</v>
      </c>
      <c r="J67" s="261" t="str">
        <f t="shared" ref="J67:J75" si="4">IF(F67&gt;$F$8,"High",IF(F67&lt;$F$5,"Low","OK"))</f>
        <v>Low</v>
      </c>
      <c r="K67" s="442" t="str">
        <f>IF(J67="OK",IF(J68="OK","OK","NG"),"NG")</f>
        <v>NG</v>
      </c>
      <c r="L67" s="97" t="str">
        <f>IF(K67="OK",H67,"")</f>
        <v/>
      </c>
      <c r="M67" s="422" t="e">
        <f>LOG(E67)</f>
        <v>#DIV/0!</v>
      </c>
      <c r="N67" s="424">
        <f>LOG(AVERAGE(F67:F68))</f>
        <v>-1.2084726676385764</v>
      </c>
      <c r="O67" s="426" t="e">
        <f>10^FORECAST(LOG($B$20*(20^$B$19)),M67:M69,N67:N69)</f>
        <v>#DIV/0!</v>
      </c>
      <c r="P67" s="428" t="e">
        <f>20*O67</f>
        <v>#DIV/0!</v>
      </c>
    </row>
    <row r="68" spans="1:16" ht="14.25" customHeight="1" x14ac:dyDescent="0.15">
      <c r="A68" s="234"/>
      <c r="B68" s="235"/>
      <c r="C68" s="235"/>
      <c r="D68" s="236"/>
      <c r="E68" s="433"/>
      <c r="F68" s="126">
        <f>'データ処理シート No. 2'!BC54</f>
        <v>3.5109860240297941E-2</v>
      </c>
      <c r="G68" s="259">
        <f>POWER(F68/$B$20,1/$B$19)</f>
        <v>1.9469414880517101E-2</v>
      </c>
      <c r="H68" s="89" t="e">
        <f>G68*E67</f>
        <v>#DIV/0!</v>
      </c>
      <c r="I68" s="446"/>
      <c r="J68" s="262" t="str">
        <f t="shared" si="4"/>
        <v>Low</v>
      </c>
      <c r="K68" s="439"/>
      <c r="L68" s="96" t="str">
        <f>IF(K67="OK",H68,"")</f>
        <v/>
      </c>
      <c r="M68" s="423"/>
      <c r="N68" s="425"/>
      <c r="O68" s="427"/>
      <c r="P68" s="428"/>
    </row>
    <row r="69" spans="1:16" ht="14.25" customHeight="1" x14ac:dyDescent="0.15">
      <c r="A69" s="234"/>
      <c r="B69" s="235"/>
      <c r="C69" s="235"/>
      <c r="D69" s="236"/>
      <c r="E69" s="434" t="e">
        <f>'1. 実験内容を入力するシート'!D24</f>
        <v>#DIV/0!</v>
      </c>
      <c r="F69" s="86">
        <f>'データ処理シート No. 2'!BD54</f>
        <v>-1.1496977252678509E-2</v>
      </c>
      <c r="G69" s="87" t="e">
        <f>POWER(F69/$B$20,1/$B$19)</f>
        <v>#NUM!</v>
      </c>
      <c r="H69" s="86" t="e">
        <f>G69*E69</f>
        <v>#NUM!</v>
      </c>
      <c r="I69" s="447" t="e">
        <f>ABS((H69-AVERAGE(H69:H70)))/AVERAGE(H69:H70)</f>
        <v>#NUM!</v>
      </c>
      <c r="J69" s="84" t="str">
        <f t="shared" si="4"/>
        <v>Low</v>
      </c>
      <c r="K69" s="443" t="str">
        <f>IF(J69="OK",IF(J70="OK","OK","NG"),"NG")</f>
        <v>NG</v>
      </c>
      <c r="L69" s="98" t="str">
        <f>IF(K69="OK",H69,"")</f>
        <v/>
      </c>
      <c r="M69" s="429" t="e">
        <f>LOG(E69)</f>
        <v>#DIV/0!</v>
      </c>
      <c r="N69" s="430">
        <f>LOG(AVERAGE(F69:F70))</f>
        <v>-1.2095080467737698</v>
      </c>
      <c r="O69" s="427"/>
      <c r="P69" s="428"/>
    </row>
    <row r="70" spans="1:16" ht="14.25" customHeight="1" thickBot="1" x14ac:dyDescent="0.2">
      <c r="A70" s="234"/>
      <c r="B70" s="235"/>
      <c r="C70" s="235"/>
      <c r="D70" s="236"/>
      <c r="E70" s="433"/>
      <c r="F70" s="89">
        <f>'データ処理シート No. 2'!BE54</f>
        <v>0.13495574811803834</v>
      </c>
      <c r="G70" s="259">
        <f>POWER(F70/$B$20,1/$B$19)</f>
        <v>8.8897278538204366E-2</v>
      </c>
      <c r="H70" s="89" t="e">
        <f>G70*E69</f>
        <v>#DIV/0!</v>
      </c>
      <c r="I70" s="446"/>
      <c r="J70" s="60" t="str">
        <f t="shared" si="4"/>
        <v>Low</v>
      </c>
      <c r="K70" s="444"/>
      <c r="L70" s="267" t="str">
        <f>IF(K69="OK",H70,"")</f>
        <v/>
      </c>
      <c r="M70" s="429"/>
      <c r="N70" s="430"/>
      <c r="O70" s="427"/>
      <c r="P70" s="428"/>
    </row>
    <row r="71" spans="1:16" ht="18" customHeight="1" thickBot="1" x14ac:dyDescent="0.2">
      <c r="A71" s="237"/>
      <c r="B71" s="238"/>
      <c r="C71" s="238"/>
      <c r="D71" s="239"/>
      <c r="E71" s="264"/>
      <c r="F71" s="265"/>
      <c r="G71" s="265"/>
      <c r="H71" s="265"/>
      <c r="I71" s="266"/>
      <c r="J71" s="85"/>
      <c r="K71" s="257" t="s">
        <v>110</v>
      </c>
      <c r="L71" s="258" t="e">
        <f>AVERAGE(L67:L70)</f>
        <v>#DIV/0!</v>
      </c>
      <c r="M71" s="289"/>
      <c r="N71" s="292"/>
      <c r="O71" s="295"/>
      <c r="P71" s="297"/>
    </row>
    <row r="72" spans="1:16" ht="14.25" customHeight="1" x14ac:dyDescent="0.15">
      <c r="A72" s="231">
        <f>'1. 実験内容を入力するシート'!A25</f>
        <v>0</v>
      </c>
      <c r="B72" s="235"/>
      <c r="C72" s="235"/>
      <c r="D72" s="236"/>
      <c r="E72" s="432" t="e">
        <f>'1. 実験内容を入力するシート'!C25</f>
        <v>#DIV/0!</v>
      </c>
      <c r="F72" s="128">
        <f>'データ処理シート No. 2'!BF54</f>
        <v>-2.7034539048300221E-2</v>
      </c>
      <c r="G72" s="87" t="e">
        <f>POWER(F72/$B$20,1/$B$19)</f>
        <v>#NUM!</v>
      </c>
      <c r="H72" s="86" t="e">
        <f>G72*E72</f>
        <v>#NUM!</v>
      </c>
      <c r="I72" s="447" t="e">
        <f>ABS((H72-AVERAGE(H72:H73)))/AVERAGE(H72:H73)</f>
        <v>#NUM!</v>
      </c>
      <c r="J72" s="84" t="str">
        <f t="shared" si="4"/>
        <v>Low</v>
      </c>
      <c r="K72" s="438" t="str">
        <f>IF(J72="OK",IF(J73="OK","OK","NG"),"NG")</f>
        <v>NG</v>
      </c>
      <c r="L72" s="97" t="str">
        <f>IF(K72="OK",H72,"")</f>
        <v/>
      </c>
      <c r="M72" s="422" t="e">
        <f>LOG(E72)</f>
        <v>#DIV/0!</v>
      </c>
      <c r="N72" s="424">
        <f>LOG(AVERAGE(F72:F73))</f>
        <v>-1.6152675986290657</v>
      </c>
      <c r="O72" s="426" t="e">
        <f>10^FORECAST(LOG($B$20*(20^$B$19)),M72:M74,N72:N74)</f>
        <v>#DIV/0!</v>
      </c>
      <c r="P72" s="428" t="e">
        <f>20*O72</f>
        <v>#DIV/0!</v>
      </c>
    </row>
    <row r="73" spans="1:16" ht="14.25" customHeight="1" x14ac:dyDescent="0.15">
      <c r="A73" s="234"/>
      <c r="B73" s="235"/>
      <c r="C73" s="235"/>
      <c r="D73" s="236"/>
      <c r="E73" s="433"/>
      <c r="F73" s="126">
        <f>'データ処理シート No. 2'!BG54</f>
        <v>7.5536846141426306E-2</v>
      </c>
      <c r="G73" s="89">
        <f>POWER(F73/$B$20,1/$B$19)</f>
        <v>4.6198581820558443E-2</v>
      </c>
      <c r="H73" s="89" t="e">
        <f>G73*E72</f>
        <v>#DIV/0!</v>
      </c>
      <c r="I73" s="446"/>
      <c r="J73" s="60" t="str">
        <f t="shared" si="4"/>
        <v>Low</v>
      </c>
      <c r="K73" s="439"/>
      <c r="L73" s="96" t="str">
        <f>IF(K72="OK",H73,"")</f>
        <v/>
      </c>
      <c r="M73" s="423"/>
      <c r="N73" s="425"/>
      <c r="O73" s="427"/>
      <c r="P73" s="428"/>
    </row>
    <row r="74" spans="1:16" ht="14.25" customHeight="1" x14ac:dyDescent="0.15">
      <c r="A74" s="234"/>
      <c r="B74" s="235"/>
      <c r="C74" s="235"/>
      <c r="D74" s="236"/>
      <c r="E74" s="434" t="e">
        <f>'1. 実験内容を入力するシート'!D25</f>
        <v>#DIV/0!</v>
      </c>
      <c r="F74" s="127">
        <f>'データ処理シート No. 2'!BH54</f>
        <v>-9.0594521069140121E-2</v>
      </c>
      <c r="G74" s="263" t="e">
        <f>POWER(F74/$B$20,1/$B$19)</f>
        <v>#NUM!</v>
      </c>
      <c r="H74" s="88" t="e">
        <f>G74*E74</f>
        <v>#NUM!</v>
      </c>
      <c r="I74" s="448" t="e">
        <f>ABS((H74-AVERAGE(H74:H75)))/AVERAGE(H74:H75)</f>
        <v>#NUM!</v>
      </c>
      <c r="J74" s="268" t="str">
        <f t="shared" si="4"/>
        <v>Low</v>
      </c>
      <c r="K74" s="443" t="str">
        <f>IF(J74="OK",IF(J75="OK","OK","NG"),"NG")</f>
        <v>NG</v>
      </c>
      <c r="L74" s="131" t="str">
        <f>IF(K74="OK",H74,"")</f>
        <v/>
      </c>
      <c r="M74" s="429" t="e">
        <f>LOG(E74)</f>
        <v>#DIV/0!</v>
      </c>
      <c r="N74" s="430">
        <f>LOG(AVERAGE(F74:F75))</f>
        <v>-2.0849272405186445</v>
      </c>
      <c r="O74" s="427"/>
      <c r="P74" s="428"/>
    </row>
    <row r="75" spans="1:16" ht="15" customHeight="1" thickBot="1" x14ac:dyDescent="0.2">
      <c r="A75" s="234"/>
      <c r="B75" s="235"/>
      <c r="C75" s="235"/>
      <c r="D75" s="236"/>
      <c r="E75" s="433"/>
      <c r="F75" s="126">
        <f>'データ処理シート No. 2'!BI54</f>
        <v>0.10704212938563673</v>
      </c>
      <c r="G75" s="259">
        <f>POWER(F75/$B$20,1/$B$19)</f>
        <v>6.8451576979942752E-2</v>
      </c>
      <c r="H75" s="89" t="e">
        <f>G75*E74</f>
        <v>#DIV/0!</v>
      </c>
      <c r="I75" s="446"/>
      <c r="J75" s="262" t="str">
        <f t="shared" si="4"/>
        <v>Low</v>
      </c>
      <c r="K75" s="444"/>
      <c r="L75" s="132" t="str">
        <f>IF(K74="OK",H75,"")</f>
        <v/>
      </c>
      <c r="M75" s="429"/>
      <c r="N75" s="430"/>
      <c r="O75" s="427"/>
      <c r="P75" s="428"/>
    </row>
    <row r="76" spans="1:16" ht="15" thickBot="1" x14ac:dyDescent="0.2">
      <c r="A76" s="237"/>
      <c r="B76" s="238"/>
      <c r="C76" s="238"/>
      <c r="D76" s="239"/>
      <c r="E76" s="270"/>
      <c r="F76" s="269"/>
      <c r="G76" s="92"/>
      <c r="H76" s="92"/>
      <c r="I76" s="92"/>
      <c r="J76" s="109"/>
      <c r="K76" s="257" t="s">
        <v>110</v>
      </c>
      <c r="L76" s="258" t="e">
        <f>AVERAGE(L72:L75)</f>
        <v>#DIV/0!</v>
      </c>
      <c r="M76" s="290"/>
      <c r="N76" s="293"/>
      <c r="O76" s="296"/>
      <c r="P76" s="298"/>
    </row>
  </sheetData>
  <sheetProtection password="BD4D" sheet="1" objects="1" scenarios="1"/>
  <mergeCells count="123">
    <mergeCell ref="E69:E70"/>
    <mergeCell ref="K44:K45"/>
    <mergeCell ref="K52:K53"/>
    <mergeCell ref="E52:E53"/>
    <mergeCell ref="K49:K50"/>
    <mergeCell ref="E49:E50"/>
    <mergeCell ref="I47:I48"/>
    <mergeCell ref="I49:I50"/>
    <mergeCell ref="I52:I53"/>
    <mergeCell ref="E47:E48"/>
    <mergeCell ref="I59:I60"/>
    <mergeCell ref="I62:I63"/>
    <mergeCell ref="E64:E65"/>
    <mergeCell ref="I64:I65"/>
    <mergeCell ref="E62:E63"/>
    <mergeCell ref="K62:K63"/>
    <mergeCell ref="E44:E45"/>
    <mergeCell ref="I57:I58"/>
    <mergeCell ref="E72:E73"/>
    <mergeCell ref="K72:K73"/>
    <mergeCell ref="E74:E75"/>
    <mergeCell ref="K74:K75"/>
    <mergeCell ref="I72:I73"/>
    <mergeCell ref="I74:I75"/>
    <mergeCell ref="I37:I38"/>
    <mergeCell ref="I39:I40"/>
    <mergeCell ref="I42:I43"/>
    <mergeCell ref="I44:I45"/>
    <mergeCell ref="K69:K70"/>
    <mergeCell ref="I67:I68"/>
    <mergeCell ref="I69:I70"/>
    <mergeCell ref="K47:K48"/>
    <mergeCell ref="K57:K58"/>
    <mergeCell ref="K59:K60"/>
    <mergeCell ref="K64:K65"/>
    <mergeCell ref="E54:E55"/>
    <mergeCell ref="K54:K55"/>
    <mergeCell ref="E67:E68"/>
    <mergeCell ref="K67:K68"/>
    <mergeCell ref="I54:I55"/>
    <mergeCell ref="E57:E58"/>
    <mergeCell ref="E59:E60"/>
    <mergeCell ref="B4:E4"/>
    <mergeCell ref="E27:E28"/>
    <mergeCell ref="E29:E30"/>
    <mergeCell ref="E32:E33"/>
    <mergeCell ref="A26:D26"/>
    <mergeCell ref="E34:E35"/>
    <mergeCell ref="E42:E43"/>
    <mergeCell ref="K42:K43"/>
    <mergeCell ref="M32:M33"/>
    <mergeCell ref="M42:M43"/>
    <mergeCell ref="J26:K26"/>
    <mergeCell ref="E37:E38"/>
    <mergeCell ref="K37:K38"/>
    <mergeCell ref="E39:E40"/>
    <mergeCell ref="K39:K40"/>
    <mergeCell ref="K27:K28"/>
    <mergeCell ref="K29:K30"/>
    <mergeCell ref="K32:K33"/>
    <mergeCell ref="K34:K35"/>
    <mergeCell ref="I27:I28"/>
    <mergeCell ref="I29:I30"/>
    <mergeCell ref="I32:I33"/>
    <mergeCell ref="I34:I35"/>
    <mergeCell ref="N32:N33"/>
    <mergeCell ref="O32:O35"/>
    <mergeCell ref="P32:P35"/>
    <mergeCell ref="M34:M35"/>
    <mergeCell ref="N34:N35"/>
    <mergeCell ref="M27:M28"/>
    <mergeCell ref="M29:M30"/>
    <mergeCell ref="N27:N28"/>
    <mergeCell ref="N29:N30"/>
    <mergeCell ref="O27:O30"/>
    <mergeCell ref="P27:P30"/>
    <mergeCell ref="N42:N43"/>
    <mergeCell ref="O42:O45"/>
    <mergeCell ref="P42:P45"/>
    <mergeCell ref="M44:M45"/>
    <mergeCell ref="N44:N45"/>
    <mergeCell ref="M37:M38"/>
    <mergeCell ref="N37:N38"/>
    <mergeCell ref="O37:O40"/>
    <mergeCell ref="P37:P40"/>
    <mergeCell ref="M39:M40"/>
    <mergeCell ref="N39:N40"/>
    <mergeCell ref="M52:M53"/>
    <mergeCell ref="N52:N53"/>
    <mergeCell ref="O52:O55"/>
    <mergeCell ref="P52:P55"/>
    <mergeCell ref="M54:M55"/>
    <mergeCell ref="N54:N55"/>
    <mergeCell ref="M47:M48"/>
    <mergeCell ref="N47:N48"/>
    <mergeCell ref="O47:O50"/>
    <mergeCell ref="P47:P50"/>
    <mergeCell ref="M49:M50"/>
    <mergeCell ref="N49:N50"/>
    <mergeCell ref="M62:M63"/>
    <mergeCell ref="N62:N63"/>
    <mergeCell ref="O62:O65"/>
    <mergeCell ref="P62:P65"/>
    <mergeCell ref="M64:M65"/>
    <mergeCell ref="N64:N65"/>
    <mergeCell ref="M57:M58"/>
    <mergeCell ref="N57:N58"/>
    <mergeCell ref="O57:O60"/>
    <mergeCell ref="P57:P60"/>
    <mergeCell ref="M59:M60"/>
    <mergeCell ref="N59:N60"/>
    <mergeCell ref="M72:M73"/>
    <mergeCell ref="N72:N73"/>
    <mergeCell ref="O72:O75"/>
    <mergeCell ref="P72:P75"/>
    <mergeCell ref="M74:M75"/>
    <mergeCell ref="N74:N75"/>
    <mergeCell ref="M67:M68"/>
    <mergeCell ref="N67:N68"/>
    <mergeCell ref="O67:O70"/>
    <mergeCell ref="P67:P70"/>
    <mergeCell ref="M69:M70"/>
    <mergeCell ref="N69:N70"/>
  </mergeCells>
  <phoneticPr fontId="4"/>
  <pageMargins left="0.7" right="0.7" top="0.75" bottom="0.75" header="0.51200000000000001" footer="0.51200000000000001"/>
  <pageSetup paperSize="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1. 実験内容を入力するシート</vt:lpstr>
      <vt:lpstr>2.測定データ貼付け用シート</vt:lpstr>
      <vt:lpstr>3. データシート</vt:lpstr>
      <vt:lpstr>3. データを確認するシート</vt:lpstr>
      <vt:lpstr>4. レポート (手を加えず印刷)</vt:lpstr>
      <vt:lpstr>基礎データ</vt:lpstr>
      <vt:lpstr>ここから右のファイルには手を加えない →</vt:lpstr>
      <vt:lpstr>データ処理シート No. 2</vt:lpstr>
      <vt:lpstr>データ処理シート No. 3</vt:lpstr>
      <vt:lpstr>データ処理シート No.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渡辺　純</cp:lastModifiedBy>
  <cp:lastPrinted>2008-05-28T02:29:39Z</cp:lastPrinted>
  <dcterms:created xsi:type="dcterms:W3CDTF">2007-08-31T09:34:41Z</dcterms:created>
  <dcterms:modified xsi:type="dcterms:W3CDTF">2017-09-15T08:36:40Z</dcterms:modified>
</cp:coreProperties>
</file>