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3.xml" ContentType="application/vnd.openxmlformats-officedocument.drawing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815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Jun/Dropbox/"/>
    </mc:Choice>
  </mc:AlternateContent>
  <bookViews>
    <workbookView xWindow="1220" yWindow="460" windowWidth="24780" windowHeight="14820" tabRatio="919"/>
  </bookViews>
  <sheets>
    <sheet name="1. 実験内容を入力するシート" sheetId="12" r:id="rId1"/>
    <sheet name="2.測定データ貼付け用シート" sheetId="24" r:id="rId2"/>
    <sheet name="3. データシート" sheetId="1" r:id="rId3"/>
    <sheet name="3. データを確認するシート" sheetId="23" r:id="rId4"/>
    <sheet name="4. レポート (手を加えず印刷)" sheetId="3" r:id="rId5"/>
    <sheet name="基礎データ" sheetId="18" r:id="rId6"/>
    <sheet name="ここから右のファイルには手を加えない →" sheetId="11" r:id="rId7"/>
    <sheet name="データ処理シート No. 2" sheetId="2" r:id="rId8"/>
    <sheet name="データ処理シート No. 3" sheetId="22" r:id="rId9"/>
    <sheet name="データ処理シート No. 4" sheetId="17" r:id="rId10"/>
  </sheets>
  <definedNames>
    <definedName name="_xlnm._FilterDatabase" localSheetId="0" hidden="1">'1. 実験内容を入力するシート'!$A$5:$B$13</definedName>
    <definedName name="_xlnm._FilterDatabase" localSheetId="5" hidden="1">基礎データ!$E$5:$E$5</definedName>
    <definedName name="WORK_SHEET_MODULE_PATH" hidden="1">"C:\Program Files\BioTek\Gen5\OFFICE\WSMODULE.TXT"</definedName>
    <definedName name="コメント">基礎データ!$G$4:$G$5</definedName>
    <definedName name="使用機器">基礎データ!$I$4:$I$22</definedName>
    <definedName name="実験者">基礎データ!$E$4:$E$27</definedName>
    <definedName name="実施機関">基礎データ!$B$4:$B$19</definedName>
    <definedName name="測光">基礎データ!$M$4:$M$15</definedName>
    <definedName name="分注">基礎データ!$K$4:$K$5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8" i="12" l="1"/>
  <c r="BI67" i="1"/>
  <c r="B67" i="1"/>
  <c r="C67" i="1"/>
  <c r="D67" i="1"/>
  <c r="E67" i="1"/>
  <c r="C69" i="1"/>
  <c r="BI69" i="1"/>
  <c r="BH67" i="1"/>
  <c r="BH69" i="1"/>
  <c r="BG67" i="1"/>
  <c r="BG69" i="1"/>
  <c r="BF67" i="1"/>
  <c r="BF69" i="1"/>
  <c r="BE67" i="1"/>
  <c r="BE69" i="1"/>
  <c r="BD67" i="1"/>
  <c r="BD69" i="1"/>
  <c r="BC67" i="1"/>
  <c r="BC69" i="1"/>
  <c r="BB67" i="1"/>
  <c r="BB69" i="1"/>
  <c r="BA67" i="1"/>
  <c r="BA69" i="1"/>
  <c r="AZ67" i="1"/>
  <c r="AZ69" i="1"/>
  <c r="AY67" i="1"/>
  <c r="AY69" i="1"/>
  <c r="AX67" i="1"/>
  <c r="AX69" i="1"/>
  <c r="AW67" i="1"/>
  <c r="AW69" i="1"/>
  <c r="AV67" i="1"/>
  <c r="AV69" i="1"/>
  <c r="AU67" i="1"/>
  <c r="AU69" i="1"/>
  <c r="AT67" i="1"/>
  <c r="AT69" i="1"/>
  <c r="AS67" i="1"/>
  <c r="AS69" i="1"/>
  <c r="AR67" i="1"/>
  <c r="AR69" i="1"/>
  <c r="AQ67" i="1"/>
  <c r="AQ69" i="1"/>
  <c r="AP67" i="1"/>
  <c r="AP69" i="1"/>
  <c r="AO67" i="1"/>
  <c r="AO69" i="1"/>
  <c r="AN67" i="1"/>
  <c r="AN69" i="1"/>
  <c r="AM67" i="1"/>
  <c r="AM69" i="1"/>
  <c r="AL67" i="1"/>
  <c r="AL69" i="1"/>
  <c r="AK67" i="1"/>
  <c r="AK69" i="1"/>
  <c r="AJ67" i="1"/>
  <c r="AJ69" i="1"/>
  <c r="AI67" i="1"/>
  <c r="AI69" i="1"/>
  <c r="AH67" i="1"/>
  <c r="AH69" i="1"/>
  <c r="AG67" i="1"/>
  <c r="AG69" i="1"/>
  <c r="AF67" i="1"/>
  <c r="AF69" i="1"/>
  <c r="AE67" i="1"/>
  <c r="AE69" i="1"/>
  <c r="AD67" i="1"/>
  <c r="AD69" i="1"/>
  <c r="AC67" i="1"/>
  <c r="AC69" i="1"/>
  <c r="AB67" i="1"/>
  <c r="AB69" i="1"/>
  <c r="AA67" i="1"/>
  <c r="AA69" i="1"/>
  <c r="Z67" i="1"/>
  <c r="Z69" i="1"/>
  <c r="Y67" i="1"/>
  <c r="Y69" i="1"/>
  <c r="X67" i="1"/>
  <c r="X69" i="1"/>
  <c r="W67" i="1"/>
  <c r="W69" i="1"/>
  <c r="V67" i="1"/>
  <c r="V69" i="1"/>
  <c r="U67" i="1"/>
  <c r="U69" i="1"/>
  <c r="T67" i="1"/>
  <c r="T69" i="1"/>
  <c r="S67" i="1"/>
  <c r="S69" i="1"/>
  <c r="R67" i="1"/>
  <c r="R69" i="1"/>
  <c r="Q67" i="1"/>
  <c r="Q69" i="1"/>
  <c r="P67" i="1"/>
  <c r="P69" i="1"/>
  <c r="O67" i="1"/>
  <c r="O69" i="1"/>
  <c r="N67" i="1"/>
  <c r="N69" i="1"/>
  <c r="M67" i="1"/>
  <c r="M69" i="1"/>
  <c r="L67" i="1"/>
  <c r="L69" i="1"/>
  <c r="K67" i="1"/>
  <c r="K69" i="1"/>
  <c r="J67" i="1"/>
  <c r="J69" i="1"/>
  <c r="I67" i="1"/>
  <c r="I69" i="1"/>
  <c r="H67" i="1"/>
  <c r="H69" i="1"/>
  <c r="G67" i="1"/>
  <c r="G69" i="1"/>
  <c r="F67" i="1"/>
  <c r="F69" i="1"/>
  <c r="C7" i="1"/>
  <c r="C67" i="2"/>
  <c r="D7" i="1"/>
  <c r="D67" i="2"/>
  <c r="V11" i="1"/>
  <c r="V7" i="1"/>
  <c r="V11" i="2"/>
  <c r="V12" i="1"/>
  <c r="V12" i="2"/>
  <c r="V13" i="1"/>
  <c r="V13" i="2"/>
  <c r="V14" i="1"/>
  <c r="V14" i="2"/>
  <c r="V15" i="1"/>
  <c r="V15" i="2"/>
  <c r="V16" i="1"/>
  <c r="V16" i="2"/>
  <c r="V17" i="1"/>
  <c r="V17" i="2"/>
  <c r="V18" i="1"/>
  <c r="V18" i="2"/>
  <c r="V19" i="1"/>
  <c r="V19" i="2"/>
  <c r="V20" i="1"/>
  <c r="V20" i="2"/>
  <c r="V21" i="1"/>
  <c r="V21" i="2"/>
  <c r="V22" i="1"/>
  <c r="V22" i="2"/>
  <c r="V23" i="1"/>
  <c r="V23" i="2"/>
  <c r="V24" i="1"/>
  <c r="V24" i="2"/>
  <c r="V25" i="1"/>
  <c r="V25" i="2"/>
  <c r="V26" i="1"/>
  <c r="V26" i="2"/>
  <c r="V27" i="1"/>
  <c r="V27" i="2"/>
  <c r="V28" i="1"/>
  <c r="V28" i="2"/>
  <c r="V29" i="1"/>
  <c r="V29" i="2"/>
  <c r="V30" i="1"/>
  <c r="V30" i="2"/>
  <c r="V31" i="1"/>
  <c r="V31" i="2"/>
  <c r="V32" i="1"/>
  <c r="V32" i="2"/>
  <c r="V33" i="1"/>
  <c r="V33" i="2"/>
  <c r="V34" i="1"/>
  <c r="V34" i="2"/>
  <c r="V35" i="1"/>
  <c r="V35" i="2"/>
  <c r="V36" i="1"/>
  <c r="V36" i="2"/>
  <c r="V37" i="1"/>
  <c r="V37" i="2"/>
  <c r="V38" i="1"/>
  <c r="V38" i="2"/>
  <c r="V39" i="1"/>
  <c r="V39" i="2"/>
  <c r="V40" i="1"/>
  <c r="V40" i="2"/>
  <c r="V41" i="1"/>
  <c r="V41" i="2"/>
  <c r="V42" i="1"/>
  <c r="V42" i="2"/>
  <c r="V43" i="1"/>
  <c r="V43" i="2"/>
  <c r="V44" i="1"/>
  <c r="V44" i="2"/>
  <c r="V45" i="1"/>
  <c r="V45" i="2"/>
  <c r="V46" i="1"/>
  <c r="V46" i="2"/>
  <c r="V47" i="1"/>
  <c r="V47" i="2"/>
  <c r="V48" i="1"/>
  <c r="V48" i="2"/>
  <c r="V49" i="1"/>
  <c r="V49" i="2"/>
  <c r="V50" i="1"/>
  <c r="V50" i="2"/>
  <c r="V51" i="1"/>
  <c r="V51" i="2"/>
  <c r="V52" i="1"/>
  <c r="V52" i="2"/>
  <c r="V53" i="1"/>
  <c r="V53" i="2"/>
  <c r="V54" i="1"/>
  <c r="V54" i="2"/>
  <c r="V55" i="1"/>
  <c r="V55" i="2"/>
  <c r="V56" i="1"/>
  <c r="V56" i="2"/>
  <c r="V57" i="1"/>
  <c r="V57" i="2"/>
  <c r="V58" i="1"/>
  <c r="V58" i="2"/>
  <c r="V59" i="1"/>
  <c r="V59" i="2"/>
  <c r="V60" i="1"/>
  <c r="V60" i="2"/>
  <c r="V61" i="1"/>
  <c r="V61" i="2"/>
  <c r="V62" i="1"/>
  <c r="V62" i="2"/>
  <c r="V63" i="1"/>
  <c r="V63" i="2"/>
  <c r="V64" i="1"/>
  <c r="V64" i="2"/>
  <c r="V65" i="1"/>
  <c r="V65" i="2"/>
  <c r="V66" i="1"/>
  <c r="V66" i="2"/>
  <c r="V67" i="2"/>
  <c r="B11" i="1"/>
  <c r="B7" i="1"/>
  <c r="B12" i="1"/>
  <c r="B12" i="2"/>
  <c r="B13" i="1"/>
  <c r="B14" i="1"/>
  <c r="B15" i="1"/>
  <c r="B16" i="1"/>
  <c r="B16" i="2"/>
  <c r="B17" i="1"/>
  <c r="B18" i="1"/>
  <c r="B18" i="2"/>
  <c r="B19" i="1"/>
  <c r="B20" i="1"/>
  <c r="B21" i="1"/>
  <c r="B22" i="1"/>
  <c r="B23" i="1"/>
  <c r="B24" i="1"/>
  <c r="B24" i="2"/>
  <c r="B25" i="1"/>
  <c r="B26" i="1"/>
  <c r="B27" i="1"/>
  <c r="B28" i="1"/>
  <c r="B28" i="2"/>
  <c r="B29" i="1"/>
  <c r="B30" i="1"/>
  <c r="B31" i="1"/>
  <c r="B32" i="1"/>
  <c r="B33" i="1"/>
  <c r="B34" i="1"/>
  <c r="B34" i="2"/>
  <c r="B35" i="1"/>
  <c r="B36" i="1"/>
  <c r="B36" i="2"/>
  <c r="B37" i="1"/>
  <c r="B38" i="1"/>
  <c r="B39" i="1"/>
  <c r="B40" i="1"/>
  <c r="B40" i="2"/>
  <c r="B41" i="1"/>
  <c r="B42" i="1"/>
  <c r="B42" i="2"/>
  <c r="B43" i="1"/>
  <c r="B44" i="1"/>
  <c r="B44" i="2"/>
  <c r="B45" i="1"/>
  <c r="B46" i="1"/>
  <c r="B47" i="1"/>
  <c r="B48" i="1"/>
  <c r="B48" i="2"/>
  <c r="B49" i="1"/>
  <c r="B50" i="1"/>
  <c r="B50" i="2"/>
  <c r="B51" i="1"/>
  <c r="B52" i="1"/>
  <c r="B53" i="1"/>
  <c r="B54" i="1"/>
  <c r="B55" i="1"/>
  <c r="B56" i="1"/>
  <c r="B56" i="2"/>
  <c r="B57" i="1"/>
  <c r="B58" i="1"/>
  <c r="B59" i="1"/>
  <c r="B60" i="1"/>
  <c r="B60" i="2"/>
  <c r="B61" i="1"/>
  <c r="B62" i="1"/>
  <c r="B63" i="1"/>
  <c r="B64" i="1"/>
  <c r="B65" i="1"/>
  <c r="B66" i="1"/>
  <c r="B66" i="2"/>
  <c r="C11" i="1"/>
  <c r="C12" i="1"/>
  <c r="C13" i="1"/>
  <c r="C13" i="2"/>
  <c r="C14" i="1"/>
  <c r="C15" i="1"/>
  <c r="C15" i="2"/>
  <c r="C16" i="1"/>
  <c r="C17" i="1"/>
  <c r="C18" i="1"/>
  <c r="C19" i="1"/>
  <c r="C20" i="1"/>
  <c r="C21" i="1"/>
  <c r="C22" i="1"/>
  <c r="C23" i="1"/>
  <c r="C23" i="2"/>
  <c r="C24" i="1"/>
  <c r="C25" i="1"/>
  <c r="C26" i="1"/>
  <c r="C27" i="1"/>
  <c r="C28" i="1"/>
  <c r="C29" i="1"/>
  <c r="C29" i="2"/>
  <c r="C30" i="1"/>
  <c r="C31" i="1"/>
  <c r="C31" i="2"/>
  <c r="C32" i="1"/>
  <c r="C33" i="1"/>
  <c r="C34" i="1"/>
  <c r="C35" i="1"/>
  <c r="C36" i="1"/>
  <c r="C37" i="1"/>
  <c r="C38" i="1"/>
  <c r="C39" i="1"/>
  <c r="C39" i="2"/>
  <c r="C40" i="1"/>
  <c r="C41" i="1"/>
  <c r="C42" i="1"/>
  <c r="C43" i="1"/>
  <c r="C44" i="1"/>
  <c r="C45" i="1"/>
  <c r="C45" i="2"/>
  <c r="C46" i="1"/>
  <c r="C47" i="1"/>
  <c r="C47" i="2"/>
  <c r="C48" i="1"/>
  <c r="C49" i="1"/>
  <c r="C50" i="1"/>
  <c r="C51" i="1"/>
  <c r="C52" i="1"/>
  <c r="C53" i="1"/>
  <c r="C54" i="1"/>
  <c r="C55" i="1"/>
  <c r="C55" i="2"/>
  <c r="C56" i="1"/>
  <c r="C57" i="1"/>
  <c r="C58" i="1"/>
  <c r="C59" i="1"/>
  <c r="C60" i="1"/>
  <c r="C61" i="1"/>
  <c r="C61" i="2"/>
  <c r="C62" i="1"/>
  <c r="C63" i="1"/>
  <c r="C63" i="2"/>
  <c r="C64" i="1"/>
  <c r="C65" i="1"/>
  <c r="C66" i="1"/>
  <c r="D11" i="1"/>
  <c r="D11" i="2"/>
  <c r="D12" i="1"/>
  <c r="D13" i="1"/>
  <c r="D13" i="2"/>
  <c r="D14" i="1"/>
  <c r="D15" i="1"/>
  <c r="D15" i="2"/>
  <c r="D16" i="1"/>
  <c r="D17" i="1"/>
  <c r="D17" i="2"/>
  <c r="D18" i="1"/>
  <c r="D19" i="1"/>
  <c r="D19" i="2"/>
  <c r="D20" i="1"/>
  <c r="D21" i="1"/>
  <c r="D21" i="2"/>
  <c r="D22" i="1"/>
  <c r="D23" i="1"/>
  <c r="D23" i="2"/>
  <c r="D24" i="1"/>
  <c r="D25" i="1"/>
  <c r="D25" i="2"/>
  <c r="D26" i="1"/>
  <c r="D27" i="1"/>
  <c r="D27" i="2"/>
  <c r="D28" i="1"/>
  <c r="D29" i="1"/>
  <c r="D29" i="2"/>
  <c r="D30" i="1"/>
  <c r="D31" i="1"/>
  <c r="D31" i="2"/>
  <c r="D32" i="1"/>
  <c r="D33" i="1"/>
  <c r="D33" i="2"/>
  <c r="D34" i="1"/>
  <c r="D35" i="1"/>
  <c r="D35" i="2"/>
  <c r="D36" i="1"/>
  <c r="D37" i="1"/>
  <c r="D37" i="2"/>
  <c r="D38" i="1"/>
  <c r="D39" i="1"/>
  <c r="D39" i="2"/>
  <c r="D40" i="1"/>
  <c r="D41" i="1"/>
  <c r="D41" i="2"/>
  <c r="D42" i="1"/>
  <c r="D43" i="1"/>
  <c r="D43" i="2"/>
  <c r="D44" i="1"/>
  <c r="D45" i="1"/>
  <c r="D45" i="2"/>
  <c r="D46" i="1"/>
  <c r="D47" i="1"/>
  <c r="D47" i="2"/>
  <c r="D48" i="1"/>
  <c r="D49" i="1"/>
  <c r="D49" i="2"/>
  <c r="D50" i="1"/>
  <c r="D51" i="1"/>
  <c r="D51" i="2"/>
  <c r="D52" i="1"/>
  <c r="D53" i="1"/>
  <c r="D53" i="2"/>
  <c r="D54" i="1"/>
  <c r="D55" i="1"/>
  <c r="D55" i="2"/>
  <c r="D56" i="1"/>
  <c r="D57" i="1"/>
  <c r="D57" i="2"/>
  <c r="D58" i="1"/>
  <c r="D59" i="1"/>
  <c r="D59" i="2"/>
  <c r="D60" i="1"/>
  <c r="D61" i="1"/>
  <c r="D61" i="2"/>
  <c r="D62" i="1"/>
  <c r="D63" i="1"/>
  <c r="D63" i="2"/>
  <c r="D64" i="1"/>
  <c r="D65" i="1"/>
  <c r="D65" i="2"/>
  <c r="D66" i="1"/>
  <c r="E11" i="1"/>
  <c r="E7" i="1"/>
  <c r="E11" i="2"/>
  <c r="E12" i="1"/>
  <c r="E12" i="2"/>
  <c r="E13" i="1"/>
  <c r="E13" i="2"/>
  <c r="E14" i="1"/>
  <c r="E14" i="2"/>
  <c r="E15" i="1"/>
  <c r="E15" i="2"/>
  <c r="E16" i="1"/>
  <c r="E16" i="2"/>
  <c r="E17" i="1"/>
  <c r="E17" i="2"/>
  <c r="E18" i="1"/>
  <c r="E18" i="2"/>
  <c r="E19" i="1"/>
  <c r="E19" i="2"/>
  <c r="E20" i="1"/>
  <c r="E20" i="2"/>
  <c r="E21" i="1"/>
  <c r="E21" i="2"/>
  <c r="E22" i="1"/>
  <c r="E22" i="2"/>
  <c r="E23" i="1"/>
  <c r="E23" i="2"/>
  <c r="E24" i="1"/>
  <c r="E24" i="2"/>
  <c r="E25" i="1"/>
  <c r="E25" i="2"/>
  <c r="E26" i="1"/>
  <c r="E26" i="2"/>
  <c r="E27" i="1"/>
  <c r="E27" i="2"/>
  <c r="E28" i="1"/>
  <c r="E28" i="2"/>
  <c r="E29" i="1"/>
  <c r="E29" i="2"/>
  <c r="E30" i="1"/>
  <c r="E30" i="2"/>
  <c r="E31" i="1"/>
  <c r="E31" i="2"/>
  <c r="E32" i="1"/>
  <c r="E32" i="2"/>
  <c r="E33" i="1"/>
  <c r="E33" i="2"/>
  <c r="E34" i="1"/>
  <c r="E34" i="2"/>
  <c r="E35" i="1"/>
  <c r="E35" i="2"/>
  <c r="E36" i="1"/>
  <c r="E36" i="2"/>
  <c r="E37" i="1"/>
  <c r="E37" i="2"/>
  <c r="E38" i="1"/>
  <c r="E38" i="2"/>
  <c r="E39" i="1"/>
  <c r="E39" i="2"/>
  <c r="E40" i="1"/>
  <c r="E40" i="2"/>
  <c r="E41" i="1"/>
  <c r="E41" i="2"/>
  <c r="E42" i="1"/>
  <c r="E42" i="2"/>
  <c r="E43" i="1"/>
  <c r="E43" i="2"/>
  <c r="E44" i="1"/>
  <c r="E44" i="2"/>
  <c r="E45" i="1"/>
  <c r="E45" i="2"/>
  <c r="E46" i="1"/>
  <c r="E46" i="2"/>
  <c r="E47" i="1"/>
  <c r="E47" i="2"/>
  <c r="E48" i="1"/>
  <c r="E48" i="2"/>
  <c r="E49" i="1"/>
  <c r="E49" i="2"/>
  <c r="E50" i="1"/>
  <c r="E50" i="2"/>
  <c r="E51" i="1"/>
  <c r="E51" i="2"/>
  <c r="E52" i="1"/>
  <c r="E52" i="2"/>
  <c r="E53" i="1"/>
  <c r="E53" i="2"/>
  <c r="E54" i="1"/>
  <c r="E54" i="2"/>
  <c r="E55" i="1"/>
  <c r="E55" i="2"/>
  <c r="E56" i="1"/>
  <c r="E56" i="2"/>
  <c r="E57" i="1"/>
  <c r="E57" i="2"/>
  <c r="E58" i="1"/>
  <c r="E58" i="2"/>
  <c r="E59" i="1"/>
  <c r="E59" i="2"/>
  <c r="E60" i="1"/>
  <c r="E60" i="2"/>
  <c r="E61" i="1"/>
  <c r="E61" i="2"/>
  <c r="E62" i="1"/>
  <c r="E62" i="2"/>
  <c r="E63" i="1"/>
  <c r="E63" i="2"/>
  <c r="E64" i="1"/>
  <c r="E64" i="2"/>
  <c r="E65" i="1"/>
  <c r="E65" i="2"/>
  <c r="E66" i="1"/>
  <c r="E66" i="2"/>
  <c r="E67" i="2"/>
  <c r="R11" i="1"/>
  <c r="R7" i="1"/>
  <c r="R11" i="2"/>
  <c r="R12" i="1"/>
  <c r="R13" i="1"/>
  <c r="R13" i="2"/>
  <c r="R14" i="1"/>
  <c r="R15" i="1"/>
  <c r="R15" i="2"/>
  <c r="R16" i="1"/>
  <c r="R17" i="1"/>
  <c r="R17" i="2"/>
  <c r="R18" i="1"/>
  <c r="R19" i="1"/>
  <c r="R19" i="2"/>
  <c r="R20" i="1"/>
  <c r="R21" i="1"/>
  <c r="R21" i="2"/>
  <c r="R22" i="1"/>
  <c r="R23" i="1"/>
  <c r="R23" i="2"/>
  <c r="R24" i="1"/>
  <c r="R25" i="1"/>
  <c r="R25" i="2"/>
  <c r="R26" i="1"/>
  <c r="R27" i="1"/>
  <c r="R27" i="2"/>
  <c r="R28" i="1"/>
  <c r="R29" i="1"/>
  <c r="R29" i="2"/>
  <c r="R30" i="1"/>
  <c r="R31" i="1"/>
  <c r="R31" i="2"/>
  <c r="R32" i="1"/>
  <c r="R33" i="1"/>
  <c r="R33" i="2"/>
  <c r="R34" i="1"/>
  <c r="R35" i="1"/>
  <c r="R35" i="2"/>
  <c r="R36" i="1"/>
  <c r="R37" i="1"/>
  <c r="R37" i="2"/>
  <c r="R38" i="1"/>
  <c r="R39" i="1"/>
  <c r="R39" i="2"/>
  <c r="R40" i="1"/>
  <c r="R41" i="1"/>
  <c r="R41" i="2"/>
  <c r="R42" i="1"/>
  <c r="R43" i="1"/>
  <c r="R43" i="2"/>
  <c r="R44" i="1"/>
  <c r="R45" i="1"/>
  <c r="R45" i="2"/>
  <c r="R46" i="1"/>
  <c r="R47" i="1"/>
  <c r="R47" i="2"/>
  <c r="R48" i="1"/>
  <c r="R49" i="1"/>
  <c r="R49" i="2"/>
  <c r="R50" i="1"/>
  <c r="R51" i="1"/>
  <c r="R51" i="2"/>
  <c r="R52" i="1"/>
  <c r="R53" i="1"/>
  <c r="R53" i="2"/>
  <c r="R54" i="1"/>
  <c r="R55" i="1"/>
  <c r="R55" i="2"/>
  <c r="R56" i="1"/>
  <c r="R57" i="1"/>
  <c r="R57" i="2"/>
  <c r="R58" i="1"/>
  <c r="R59" i="1"/>
  <c r="R59" i="2"/>
  <c r="R60" i="1"/>
  <c r="R61" i="1"/>
  <c r="R61" i="2"/>
  <c r="R62" i="1"/>
  <c r="R63" i="1"/>
  <c r="R63" i="2"/>
  <c r="R64" i="1"/>
  <c r="R65" i="1"/>
  <c r="R65" i="2"/>
  <c r="R66" i="1"/>
  <c r="R67" i="2"/>
  <c r="S11" i="1"/>
  <c r="S7" i="1"/>
  <c r="S12" i="1"/>
  <c r="S13" i="1"/>
  <c r="S13" i="2"/>
  <c r="S14" i="1"/>
  <c r="S15" i="1"/>
  <c r="S15" i="2"/>
  <c r="S16" i="1"/>
  <c r="S17" i="1"/>
  <c r="S17" i="2"/>
  <c r="S18" i="1"/>
  <c r="S19" i="1"/>
  <c r="S20" i="1"/>
  <c r="S21" i="1"/>
  <c r="S21" i="2"/>
  <c r="S22" i="1"/>
  <c r="S23" i="1"/>
  <c r="S23" i="2"/>
  <c r="S24" i="1"/>
  <c r="S25" i="1"/>
  <c r="S25" i="2"/>
  <c r="S26" i="1"/>
  <c r="S27" i="1"/>
  <c r="S28" i="1"/>
  <c r="S29" i="1"/>
  <c r="S29" i="2"/>
  <c r="S30" i="1"/>
  <c r="S31" i="1"/>
  <c r="S31" i="2"/>
  <c r="S32" i="1"/>
  <c r="S33" i="1"/>
  <c r="S33" i="2"/>
  <c r="S34" i="1"/>
  <c r="S35" i="1"/>
  <c r="S36" i="1"/>
  <c r="S37" i="1"/>
  <c r="S37" i="2"/>
  <c r="S38" i="1"/>
  <c r="S39" i="1"/>
  <c r="S39" i="2"/>
  <c r="S40" i="1"/>
  <c r="S41" i="1"/>
  <c r="S41" i="2"/>
  <c r="S42" i="1"/>
  <c r="S43" i="1"/>
  <c r="S44" i="1"/>
  <c r="S45" i="1"/>
  <c r="S45" i="2"/>
  <c r="S46" i="1"/>
  <c r="S47" i="1"/>
  <c r="S47" i="2"/>
  <c r="S48" i="1"/>
  <c r="S49" i="1"/>
  <c r="S49" i="2"/>
  <c r="S50" i="1"/>
  <c r="S51" i="1"/>
  <c r="S52" i="1"/>
  <c r="S53" i="1"/>
  <c r="S53" i="2"/>
  <c r="S54" i="1"/>
  <c r="S55" i="1"/>
  <c r="S55" i="2"/>
  <c r="S56" i="1"/>
  <c r="S57" i="1"/>
  <c r="S57" i="2"/>
  <c r="S58" i="1"/>
  <c r="S59" i="1"/>
  <c r="S60" i="1"/>
  <c r="S61" i="1"/>
  <c r="S61" i="2"/>
  <c r="S62" i="1"/>
  <c r="S63" i="1"/>
  <c r="S63" i="2"/>
  <c r="S64" i="1"/>
  <c r="S65" i="1"/>
  <c r="S65" i="2"/>
  <c r="S66" i="1"/>
  <c r="T11" i="1"/>
  <c r="T7" i="1"/>
  <c r="T11" i="2"/>
  <c r="T12" i="1"/>
  <c r="T12" i="2"/>
  <c r="T13" i="1"/>
  <c r="T13" i="2"/>
  <c r="T14" i="1"/>
  <c r="T14" i="2"/>
  <c r="T15" i="1"/>
  <c r="T15" i="2"/>
  <c r="T16" i="1"/>
  <c r="T16" i="2"/>
  <c r="T17" i="1"/>
  <c r="T17" i="2"/>
  <c r="T18" i="1"/>
  <c r="T18" i="2"/>
  <c r="T19" i="1"/>
  <c r="T19" i="2"/>
  <c r="T20" i="1"/>
  <c r="T20" i="2"/>
  <c r="T21" i="1"/>
  <c r="T21" i="2"/>
  <c r="T22" i="1"/>
  <c r="T22" i="2"/>
  <c r="T23" i="1"/>
  <c r="T23" i="2"/>
  <c r="T24" i="1"/>
  <c r="T24" i="2"/>
  <c r="T25" i="1"/>
  <c r="T25" i="2"/>
  <c r="T26" i="1"/>
  <c r="T26" i="2"/>
  <c r="T27" i="1"/>
  <c r="T27" i="2"/>
  <c r="T28" i="1"/>
  <c r="T28" i="2"/>
  <c r="T29" i="1"/>
  <c r="T29" i="2"/>
  <c r="T30" i="1"/>
  <c r="T30" i="2"/>
  <c r="T31" i="1"/>
  <c r="T31" i="2"/>
  <c r="T32" i="1"/>
  <c r="T32" i="2"/>
  <c r="T33" i="1"/>
  <c r="T33" i="2"/>
  <c r="T34" i="1"/>
  <c r="T34" i="2"/>
  <c r="T35" i="1"/>
  <c r="T35" i="2"/>
  <c r="T36" i="1"/>
  <c r="T36" i="2"/>
  <c r="T37" i="1"/>
  <c r="T37" i="2"/>
  <c r="T38" i="1"/>
  <c r="T38" i="2"/>
  <c r="T39" i="1"/>
  <c r="T39" i="2"/>
  <c r="T40" i="1"/>
  <c r="T40" i="2"/>
  <c r="T41" i="1"/>
  <c r="T41" i="2"/>
  <c r="T42" i="1"/>
  <c r="T42" i="2"/>
  <c r="T43" i="1"/>
  <c r="T43" i="2"/>
  <c r="T44" i="1"/>
  <c r="T44" i="2"/>
  <c r="T45" i="1"/>
  <c r="T45" i="2"/>
  <c r="T46" i="1"/>
  <c r="T46" i="2"/>
  <c r="T47" i="1"/>
  <c r="T47" i="2"/>
  <c r="T48" i="1"/>
  <c r="T48" i="2"/>
  <c r="T49" i="1"/>
  <c r="T49" i="2"/>
  <c r="T50" i="1"/>
  <c r="T50" i="2"/>
  <c r="T51" i="1"/>
  <c r="T51" i="2"/>
  <c r="T52" i="1"/>
  <c r="T52" i="2"/>
  <c r="T53" i="1"/>
  <c r="T53" i="2"/>
  <c r="T54" i="1"/>
  <c r="T54" i="2"/>
  <c r="T55" i="1"/>
  <c r="T55" i="2"/>
  <c r="T56" i="1"/>
  <c r="T56" i="2"/>
  <c r="T57" i="1"/>
  <c r="T57" i="2"/>
  <c r="T58" i="1"/>
  <c r="T58" i="2"/>
  <c r="T59" i="1"/>
  <c r="T59" i="2"/>
  <c r="T60" i="1"/>
  <c r="T60" i="2"/>
  <c r="T61" i="1"/>
  <c r="T61" i="2"/>
  <c r="T62" i="1"/>
  <c r="T62" i="2"/>
  <c r="T63" i="1"/>
  <c r="T63" i="2"/>
  <c r="T64" i="1"/>
  <c r="T64" i="2"/>
  <c r="T65" i="1"/>
  <c r="T65" i="2"/>
  <c r="T66" i="1"/>
  <c r="T66" i="2"/>
  <c r="T67" i="2"/>
  <c r="U11" i="1"/>
  <c r="U7" i="1"/>
  <c r="U12" i="1"/>
  <c r="U12" i="2"/>
  <c r="U13" i="1"/>
  <c r="U14" i="1"/>
  <c r="U15" i="1"/>
  <c r="U16" i="1"/>
  <c r="U16" i="2"/>
  <c r="U17" i="1"/>
  <c r="U18" i="1"/>
  <c r="U18" i="2"/>
  <c r="U19" i="1"/>
  <c r="U20" i="1"/>
  <c r="U20" i="2"/>
  <c r="U21" i="1"/>
  <c r="U22" i="1"/>
  <c r="U23" i="1"/>
  <c r="U24" i="1"/>
  <c r="U24" i="2"/>
  <c r="U25" i="1"/>
  <c r="U26" i="1"/>
  <c r="U26" i="2"/>
  <c r="U27" i="1"/>
  <c r="U28" i="1"/>
  <c r="U28" i="2"/>
  <c r="U29" i="1"/>
  <c r="U30" i="1"/>
  <c r="U31" i="1"/>
  <c r="U32" i="1"/>
  <c r="U32" i="2"/>
  <c r="U33" i="1"/>
  <c r="U34" i="1"/>
  <c r="U34" i="2"/>
  <c r="U35" i="1"/>
  <c r="U36" i="1"/>
  <c r="U36" i="2"/>
  <c r="U37" i="1"/>
  <c r="U38" i="1"/>
  <c r="U39" i="1"/>
  <c r="U40" i="1"/>
  <c r="U40" i="2"/>
  <c r="U41" i="1"/>
  <c r="U42" i="1"/>
  <c r="U42" i="2"/>
  <c r="U43" i="1"/>
  <c r="U44" i="1"/>
  <c r="U44" i="2"/>
  <c r="U45" i="1"/>
  <c r="U46" i="1"/>
  <c r="U47" i="1"/>
  <c r="U48" i="1"/>
  <c r="U48" i="2"/>
  <c r="U49" i="1"/>
  <c r="U50" i="1"/>
  <c r="U50" i="2"/>
  <c r="U51" i="1"/>
  <c r="U52" i="1"/>
  <c r="U52" i="2"/>
  <c r="U53" i="1"/>
  <c r="U54" i="1"/>
  <c r="U55" i="1"/>
  <c r="U56" i="1"/>
  <c r="U56" i="2"/>
  <c r="U57" i="1"/>
  <c r="U58" i="1"/>
  <c r="U58" i="2"/>
  <c r="U59" i="1"/>
  <c r="U60" i="1"/>
  <c r="U60" i="2"/>
  <c r="U61" i="1"/>
  <c r="U62" i="1"/>
  <c r="U63" i="1"/>
  <c r="U64" i="1"/>
  <c r="U64" i="2"/>
  <c r="U65" i="1"/>
  <c r="U66" i="1"/>
  <c r="U66" i="2"/>
  <c r="F11" i="1"/>
  <c r="F7" i="1"/>
  <c r="F11" i="2"/>
  <c r="F12" i="1"/>
  <c r="F12" i="2"/>
  <c r="F13" i="1"/>
  <c r="F13" i="2"/>
  <c r="F14" i="1"/>
  <c r="F14" i="2"/>
  <c r="F15" i="1"/>
  <c r="F15" i="2"/>
  <c r="F16" i="1"/>
  <c r="F16" i="2"/>
  <c r="G16" i="1"/>
  <c r="G7" i="1"/>
  <c r="G16" i="2"/>
  <c r="H16" i="1"/>
  <c r="H7" i="1"/>
  <c r="H16" i="2"/>
  <c r="I16" i="1"/>
  <c r="I7" i="1"/>
  <c r="I16" i="2"/>
  <c r="C15" i="17"/>
  <c r="F17" i="1"/>
  <c r="F17" i="2"/>
  <c r="F18" i="1"/>
  <c r="F18" i="2"/>
  <c r="G18" i="1"/>
  <c r="G18" i="2"/>
  <c r="H18" i="1"/>
  <c r="H18" i="2"/>
  <c r="I18" i="1"/>
  <c r="I18" i="2"/>
  <c r="C17" i="17"/>
  <c r="F19" i="1"/>
  <c r="F19" i="2"/>
  <c r="F20" i="1"/>
  <c r="F20" i="2"/>
  <c r="F21" i="1"/>
  <c r="F21" i="2"/>
  <c r="F22" i="1"/>
  <c r="F22" i="2"/>
  <c r="G22" i="1"/>
  <c r="G22" i="2"/>
  <c r="H22" i="1"/>
  <c r="H22" i="2"/>
  <c r="I22" i="1"/>
  <c r="I22" i="2"/>
  <c r="C21" i="17"/>
  <c r="F23" i="1"/>
  <c r="F23" i="2"/>
  <c r="F24" i="1"/>
  <c r="F24" i="2"/>
  <c r="F25" i="1"/>
  <c r="F25" i="2"/>
  <c r="F26" i="1"/>
  <c r="F26" i="2"/>
  <c r="F27" i="1"/>
  <c r="F27" i="2"/>
  <c r="F28" i="1"/>
  <c r="F28" i="2"/>
  <c r="G28" i="1"/>
  <c r="G28" i="2"/>
  <c r="H28" i="1"/>
  <c r="H28" i="2"/>
  <c r="I28" i="1"/>
  <c r="I28" i="2"/>
  <c r="C27" i="17"/>
  <c r="F29" i="1"/>
  <c r="F29" i="2"/>
  <c r="F30" i="1"/>
  <c r="F30" i="2"/>
  <c r="G30" i="1"/>
  <c r="G30" i="2"/>
  <c r="H30" i="1"/>
  <c r="H30" i="2"/>
  <c r="I30" i="1"/>
  <c r="I30" i="2"/>
  <c r="C29" i="17"/>
  <c r="F31" i="1"/>
  <c r="F31" i="2"/>
  <c r="F32" i="1"/>
  <c r="F32" i="2"/>
  <c r="F33" i="1"/>
  <c r="F33" i="2"/>
  <c r="F34" i="1"/>
  <c r="F34" i="2"/>
  <c r="F35" i="1"/>
  <c r="F35" i="2"/>
  <c r="F36" i="1"/>
  <c r="F36" i="2"/>
  <c r="G36" i="1"/>
  <c r="G36" i="2"/>
  <c r="H36" i="1"/>
  <c r="H36" i="2"/>
  <c r="I36" i="1"/>
  <c r="I36" i="2"/>
  <c r="C35" i="17"/>
  <c r="F37" i="1"/>
  <c r="F37" i="2"/>
  <c r="F38" i="1"/>
  <c r="F38" i="2"/>
  <c r="F39" i="1"/>
  <c r="F39" i="2"/>
  <c r="F40" i="1"/>
  <c r="F40" i="2"/>
  <c r="F41" i="1"/>
  <c r="F41" i="2"/>
  <c r="F42" i="1"/>
  <c r="F42" i="2"/>
  <c r="F43" i="1"/>
  <c r="F43" i="2"/>
  <c r="F44" i="1"/>
  <c r="F44" i="2"/>
  <c r="G44" i="1"/>
  <c r="G44" i="2"/>
  <c r="H44" i="1"/>
  <c r="H44" i="2"/>
  <c r="I44" i="1"/>
  <c r="I44" i="2"/>
  <c r="C43" i="17"/>
  <c r="F45" i="1"/>
  <c r="F45" i="2"/>
  <c r="F46" i="1"/>
  <c r="F46" i="2"/>
  <c r="G46" i="1"/>
  <c r="G46" i="2"/>
  <c r="H46" i="1"/>
  <c r="H46" i="2"/>
  <c r="I46" i="1"/>
  <c r="I46" i="2"/>
  <c r="C45" i="17"/>
  <c r="F47" i="1"/>
  <c r="F47" i="2"/>
  <c r="F48" i="1"/>
  <c r="F48" i="2"/>
  <c r="G48" i="1"/>
  <c r="G48" i="2"/>
  <c r="H48" i="1"/>
  <c r="H48" i="2"/>
  <c r="I48" i="1"/>
  <c r="I48" i="2"/>
  <c r="C47" i="17"/>
  <c r="F49" i="1"/>
  <c r="F49" i="2"/>
  <c r="F50" i="1"/>
  <c r="F50" i="2"/>
  <c r="F51" i="1"/>
  <c r="F51" i="2"/>
  <c r="F52" i="1"/>
  <c r="F52" i="2"/>
  <c r="F53" i="1"/>
  <c r="F53" i="2"/>
  <c r="F54" i="1"/>
  <c r="F54" i="2"/>
  <c r="G54" i="1"/>
  <c r="G54" i="2"/>
  <c r="H54" i="1"/>
  <c r="H54" i="2"/>
  <c r="I54" i="1"/>
  <c r="I54" i="2"/>
  <c r="C53" i="17"/>
  <c r="F55" i="1"/>
  <c r="F55" i="2"/>
  <c r="F56" i="1"/>
  <c r="F56" i="2"/>
  <c r="F57" i="1"/>
  <c r="F57" i="2"/>
  <c r="F58" i="1"/>
  <c r="F58" i="2"/>
  <c r="F59" i="1"/>
  <c r="F59" i="2"/>
  <c r="F60" i="1"/>
  <c r="F60" i="2"/>
  <c r="G60" i="1"/>
  <c r="G60" i="2"/>
  <c r="H60" i="1"/>
  <c r="H60" i="2"/>
  <c r="I60" i="1"/>
  <c r="I60" i="2"/>
  <c r="C59" i="17"/>
  <c r="F61" i="1"/>
  <c r="F61" i="2"/>
  <c r="F62" i="1"/>
  <c r="F62" i="2"/>
  <c r="G62" i="1"/>
  <c r="G62" i="2"/>
  <c r="H62" i="1"/>
  <c r="H62" i="2"/>
  <c r="I62" i="1"/>
  <c r="I62" i="2"/>
  <c r="C61" i="17"/>
  <c r="F63" i="1"/>
  <c r="F63" i="2"/>
  <c r="F64" i="1"/>
  <c r="F64" i="2"/>
  <c r="F65" i="1"/>
  <c r="F65" i="2"/>
  <c r="F66" i="1"/>
  <c r="F66" i="2"/>
  <c r="G11" i="1"/>
  <c r="G11" i="2"/>
  <c r="G12" i="1"/>
  <c r="G12" i="2"/>
  <c r="G13" i="1"/>
  <c r="G13" i="2"/>
  <c r="G14" i="1"/>
  <c r="G14" i="2"/>
  <c r="G15" i="1"/>
  <c r="G15" i="2"/>
  <c r="G17" i="1"/>
  <c r="G17" i="2"/>
  <c r="G19" i="1"/>
  <c r="G19" i="2"/>
  <c r="G20" i="1"/>
  <c r="G20" i="2"/>
  <c r="G21" i="1"/>
  <c r="G21" i="2"/>
  <c r="G23" i="1"/>
  <c r="G23" i="2"/>
  <c r="G24" i="1"/>
  <c r="G24" i="2"/>
  <c r="G25" i="1"/>
  <c r="G25" i="2"/>
  <c r="G26" i="1"/>
  <c r="G26" i="2"/>
  <c r="H26" i="1"/>
  <c r="H26" i="2"/>
  <c r="I26" i="1"/>
  <c r="I26" i="2"/>
  <c r="C25" i="17"/>
  <c r="G27" i="1"/>
  <c r="G27" i="2"/>
  <c r="G29" i="1"/>
  <c r="G29" i="2"/>
  <c r="G31" i="1"/>
  <c r="G31" i="2"/>
  <c r="G32" i="1"/>
  <c r="G32" i="2"/>
  <c r="G33" i="1"/>
  <c r="G33" i="2"/>
  <c r="G34" i="1"/>
  <c r="G34" i="2"/>
  <c r="G35" i="1"/>
  <c r="G35" i="2"/>
  <c r="G37" i="1"/>
  <c r="G37" i="2"/>
  <c r="G38" i="1"/>
  <c r="G38" i="2"/>
  <c r="G39" i="1"/>
  <c r="G39" i="2"/>
  <c r="G40" i="1"/>
  <c r="G40" i="2"/>
  <c r="H40" i="1"/>
  <c r="H40" i="2"/>
  <c r="I40" i="1"/>
  <c r="I40" i="2"/>
  <c r="C39" i="17"/>
  <c r="G41" i="1"/>
  <c r="G41" i="2"/>
  <c r="G42" i="1"/>
  <c r="G42" i="2"/>
  <c r="G43" i="1"/>
  <c r="G43" i="2"/>
  <c r="G45" i="1"/>
  <c r="G45" i="2"/>
  <c r="G47" i="1"/>
  <c r="G47" i="2"/>
  <c r="G49" i="1"/>
  <c r="G49" i="2"/>
  <c r="G50" i="1"/>
  <c r="G50" i="2"/>
  <c r="G51" i="1"/>
  <c r="G51" i="2"/>
  <c r="G52" i="1"/>
  <c r="G52" i="2"/>
  <c r="G53" i="1"/>
  <c r="G53" i="2"/>
  <c r="G55" i="1"/>
  <c r="G55" i="2"/>
  <c r="G56" i="1"/>
  <c r="G56" i="2"/>
  <c r="G57" i="1"/>
  <c r="G57" i="2"/>
  <c r="G58" i="1"/>
  <c r="G58" i="2"/>
  <c r="H58" i="1"/>
  <c r="H58" i="2"/>
  <c r="I58" i="1"/>
  <c r="I58" i="2"/>
  <c r="C57" i="17"/>
  <c r="G59" i="1"/>
  <c r="G59" i="2"/>
  <c r="G61" i="1"/>
  <c r="G61" i="2"/>
  <c r="G63" i="1"/>
  <c r="G63" i="2"/>
  <c r="G64" i="1"/>
  <c r="G64" i="2"/>
  <c r="G65" i="1"/>
  <c r="G65" i="2"/>
  <c r="G66" i="1"/>
  <c r="G66" i="2"/>
  <c r="H11" i="1"/>
  <c r="H11" i="2"/>
  <c r="H12" i="1"/>
  <c r="H12" i="2"/>
  <c r="H13" i="1"/>
  <c r="H13" i="2"/>
  <c r="H14" i="1"/>
  <c r="H14" i="2"/>
  <c r="H15" i="1"/>
  <c r="H15" i="2"/>
  <c r="H17" i="1"/>
  <c r="H17" i="2"/>
  <c r="H19" i="1"/>
  <c r="H19" i="2"/>
  <c r="H20" i="1"/>
  <c r="H20" i="2"/>
  <c r="H21" i="1"/>
  <c r="H21" i="2"/>
  <c r="H23" i="1"/>
  <c r="H23" i="2"/>
  <c r="H24" i="1"/>
  <c r="H24" i="2"/>
  <c r="H25" i="1"/>
  <c r="H25" i="2"/>
  <c r="H27" i="1"/>
  <c r="H27" i="2"/>
  <c r="H29" i="1"/>
  <c r="H29" i="2"/>
  <c r="H31" i="1"/>
  <c r="H31" i="2"/>
  <c r="H32" i="1"/>
  <c r="H32" i="2"/>
  <c r="H33" i="1"/>
  <c r="H33" i="2"/>
  <c r="H34" i="1"/>
  <c r="H34" i="2"/>
  <c r="H35" i="1"/>
  <c r="H35" i="2"/>
  <c r="H37" i="1"/>
  <c r="H37" i="2"/>
  <c r="H38" i="1"/>
  <c r="H38" i="2"/>
  <c r="H39" i="1"/>
  <c r="H39" i="2"/>
  <c r="H41" i="1"/>
  <c r="H41" i="2"/>
  <c r="H42" i="1"/>
  <c r="H42" i="2"/>
  <c r="H43" i="1"/>
  <c r="H43" i="2"/>
  <c r="H45" i="1"/>
  <c r="H45" i="2"/>
  <c r="H47" i="1"/>
  <c r="H47" i="2"/>
  <c r="H49" i="1"/>
  <c r="H49" i="2"/>
  <c r="H50" i="1"/>
  <c r="H50" i="2"/>
  <c r="H51" i="1"/>
  <c r="H51" i="2"/>
  <c r="H52" i="1"/>
  <c r="H52" i="2"/>
  <c r="H53" i="1"/>
  <c r="H53" i="2"/>
  <c r="H55" i="1"/>
  <c r="H55" i="2"/>
  <c r="H56" i="1"/>
  <c r="H56" i="2"/>
  <c r="H57" i="1"/>
  <c r="H57" i="2"/>
  <c r="H59" i="1"/>
  <c r="H59" i="2"/>
  <c r="H61" i="1"/>
  <c r="H61" i="2"/>
  <c r="H63" i="1"/>
  <c r="H63" i="2"/>
  <c r="H64" i="1"/>
  <c r="H64" i="2"/>
  <c r="H65" i="1"/>
  <c r="H65" i="2"/>
  <c r="H66" i="1"/>
  <c r="H66" i="2"/>
  <c r="H67" i="2"/>
  <c r="I11" i="1"/>
  <c r="I11" i="2"/>
  <c r="I12" i="1"/>
  <c r="I12" i="2"/>
  <c r="I13" i="1"/>
  <c r="I14" i="1"/>
  <c r="I14" i="2"/>
  <c r="I15" i="1"/>
  <c r="I17" i="1"/>
  <c r="I19" i="1"/>
  <c r="I20" i="1"/>
  <c r="I20" i="2"/>
  <c r="I21" i="1"/>
  <c r="I23" i="1"/>
  <c r="I24" i="1"/>
  <c r="I24" i="2"/>
  <c r="I25" i="1"/>
  <c r="I27" i="1"/>
  <c r="I29" i="1"/>
  <c r="I31" i="1"/>
  <c r="I32" i="1"/>
  <c r="I32" i="2"/>
  <c r="C31" i="17"/>
  <c r="I33" i="1"/>
  <c r="I34" i="1"/>
  <c r="I34" i="2"/>
  <c r="I35" i="1"/>
  <c r="I37" i="1"/>
  <c r="I38" i="1"/>
  <c r="I38" i="2"/>
  <c r="C37" i="17"/>
  <c r="I39" i="1"/>
  <c r="I41" i="1"/>
  <c r="I42" i="1"/>
  <c r="I42" i="2"/>
  <c r="I43" i="1"/>
  <c r="I45" i="1"/>
  <c r="I47" i="1"/>
  <c r="I49" i="1"/>
  <c r="I50" i="1"/>
  <c r="I50" i="2"/>
  <c r="I51" i="1"/>
  <c r="I52" i="1"/>
  <c r="I52" i="2"/>
  <c r="I53" i="1"/>
  <c r="I55" i="1"/>
  <c r="I56" i="1"/>
  <c r="I56" i="2"/>
  <c r="C55" i="17"/>
  <c r="I57" i="1"/>
  <c r="I59" i="1"/>
  <c r="I61" i="1"/>
  <c r="I63" i="1"/>
  <c r="I64" i="1"/>
  <c r="I64" i="2"/>
  <c r="I65" i="1"/>
  <c r="I66" i="1"/>
  <c r="I66" i="2"/>
  <c r="J11" i="1"/>
  <c r="J7" i="1"/>
  <c r="J12" i="1"/>
  <c r="J13" i="1"/>
  <c r="J14" i="1"/>
  <c r="J14" i="2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K11" i="1"/>
  <c r="K7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59" i="2"/>
  <c r="K60" i="1"/>
  <c r="K61" i="1"/>
  <c r="K62" i="1"/>
  <c r="K63" i="1"/>
  <c r="K64" i="1"/>
  <c r="K65" i="1"/>
  <c r="K66" i="1"/>
  <c r="L11" i="1"/>
  <c r="L7" i="1"/>
  <c r="L12" i="1"/>
  <c r="L12" i="2"/>
  <c r="L13" i="1"/>
  <c r="L14" i="1"/>
  <c r="L15" i="1"/>
  <c r="L16" i="1"/>
  <c r="L16" i="2"/>
  <c r="L17" i="1"/>
  <c r="L18" i="1"/>
  <c r="L18" i="2"/>
  <c r="L19" i="1"/>
  <c r="L20" i="1"/>
  <c r="L21" i="1"/>
  <c r="L22" i="1"/>
  <c r="L23" i="1"/>
  <c r="L24" i="1"/>
  <c r="L24" i="2"/>
  <c r="L25" i="1"/>
  <c r="L26" i="1"/>
  <c r="L27" i="1"/>
  <c r="L28" i="1"/>
  <c r="L28" i="2"/>
  <c r="L29" i="1"/>
  <c r="L30" i="1"/>
  <c r="L31" i="1"/>
  <c r="L32" i="1"/>
  <c r="L33" i="1"/>
  <c r="L34" i="1"/>
  <c r="L34" i="2"/>
  <c r="L35" i="1"/>
  <c r="L36" i="1"/>
  <c r="L36" i="2"/>
  <c r="L37" i="1"/>
  <c r="L38" i="1"/>
  <c r="L39" i="1"/>
  <c r="L40" i="1"/>
  <c r="L40" i="2"/>
  <c r="L41" i="1"/>
  <c r="L42" i="1"/>
  <c r="L42" i="2"/>
  <c r="L43" i="1"/>
  <c r="L44" i="1"/>
  <c r="L44" i="2"/>
  <c r="L45" i="1"/>
  <c r="L46" i="1"/>
  <c r="L47" i="1"/>
  <c r="L48" i="1"/>
  <c r="L48" i="2"/>
  <c r="L49" i="1"/>
  <c r="L50" i="1"/>
  <c r="L50" i="2"/>
  <c r="L51" i="1"/>
  <c r="L52" i="1"/>
  <c r="L53" i="1"/>
  <c r="L54" i="1"/>
  <c r="L55" i="1"/>
  <c r="L56" i="1"/>
  <c r="L56" i="2"/>
  <c r="L57" i="1"/>
  <c r="L58" i="1"/>
  <c r="L59" i="1"/>
  <c r="L60" i="1"/>
  <c r="L60" i="2"/>
  <c r="L61" i="1"/>
  <c r="L62" i="1"/>
  <c r="L63" i="1"/>
  <c r="L64" i="1"/>
  <c r="L65" i="1"/>
  <c r="L66" i="1"/>
  <c r="L66" i="2"/>
  <c r="M11" i="1"/>
  <c r="M7" i="1"/>
  <c r="M11" i="2"/>
  <c r="M12" i="1"/>
  <c r="M13" i="1"/>
  <c r="M13" i="2"/>
  <c r="M14" i="1"/>
  <c r="M15" i="1"/>
  <c r="M15" i="2"/>
  <c r="M16" i="1"/>
  <c r="M17" i="1"/>
  <c r="M17" i="2"/>
  <c r="M18" i="1"/>
  <c r="M19" i="1"/>
  <c r="M19" i="2"/>
  <c r="M20" i="1"/>
  <c r="M21" i="1"/>
  <c r="M21" i="2"/>
  <c r="M22" i="1"/>
  <c r="M23" i="1"/>
  <c r="M23" i="2"/>
  <c r="M24" i="1"/>
  <c r="M25" i="1"/>
  <c r="M25" i="2"/>
  <c r="M26" i="1"/>
  <c r="M27" i="1"/>
  <c r="M27" i="2"/>
  <c r="M28" i="1"/>
  <c r="M29" i="1"/>
  <c r="M29" i="2"/>
  <c r="M30" i="1"/>
  <c r="M31" i="1"/>
  <c r="M31" i="2"/>
  <c r="M32" i="1"/>
  <c r="M33" i="1"/>
  <c r="M33" i="2"/>
  <c r="M34" i="1"/>
  <c r="M35" i="1"/>
  <c r="M35" i="2"/>
  <c r="M36" i="1"/>
  <c r="M37" i="1"/>
  <c r="M37" i="2"/>
  <c r="M38" i="1"/>
  <c r="M39" i="1"/>
  <c r="M39" i="2"/>
  <c r="M40" i="1"/>
  <c r="M41" i="1"/>
  <c r="M41" i="2"/>
  <c r="M42" i="1"/>
  <c r="M43" i="1"/>
  <c r="M43" i="2"/>
  <c r="M44" i="1"/>
  <c r="M45" i="1"/>
  <c r="M45" i="2"/>
  <c r="M46" i="1"/>
  <c r="M47" i="1"/>
  <c r="M47" i="2"/>
  <c r="M48" i="1"/>
  <c r="M49" i="1"/>
  <c r="M49" i="2"/>
  <c r="M50" i="1"/>
  <c r="M51" i="1"/>
  <c r="M51" i="2"/>
  <c r="M52" i="1"/>
  <c r="M53" i="1"/>
  <c r="M53" i="2"/>
  <c r="M54" i="1"/>
  <c r="M55" i="1"/>
  <c r="M55" i="2"/>
  <c r="M56" i="1"/>
  <c r="M57" i="1"/>
  <c r="M57" i="2"/>
  <c r="M58" i="1"/>
  <c r="M59" i="1"/>
  <c r="M59" i="2"/>
  <c r="M60" i="1"/>
  <c r="M61" i="1"/>
  <c r="M61" i="2"/>
  <c r="M62" i="1"/>
  <c r="M63" i="1"/>
  <c r="M63" i="2"/>
  <c r="M64" i="1"/>
  <c r="M65" i="1"/>
  <c r="M65" i="2"/>
  <c r="M66" i="1"/>
  <c r="M67" i="2"/>
  <c r="N11" i="1"/>
  <c r="N7" i="1"/>
  <c r="N12" i="1"/>
  <c r="N13" i="1"/>
  <c r="N14" i="1"/>
  <c r="N15" i="1"/>
  <c r="N16" i="1"/>
  <c r="N16" i="2"/>
  <c r="N17" i="1"/>
  <c r="N18" i="1"/>
  <c r="N19" i="1"/>
  <c r="N20" i="1"/>
  <c r="N21" i="1"/>
  <c r="N22" i="1"/>
  <c r="N23" i="1"/>
  <c r="N24" i="1"/>
  <c r="N24" i="2"/>
  <c r="N25" i="1"/>
  <c r="N26" i="1"/>
  <c r="N26" i="2"/>
  <c r="N27" i="1"/>
  <c r="N28" i="1"/>
  <c r="N29" i="1"/>
  <c r="N30" i="1"/>
  <c r="N31" i="1"/>
  <c r="N32" i="1"/>
  <c r="N32" i="2"/>
  <c r="N33" i="1"/>
  <c r="N34" i="1"/>
  <c r="N35" i="1"/>
  <c r="N36" i="1"/>
  <c r="N37" i="1"/>
  <c r="N38" i="1"/>
  <c r="N39" i="1"/>
  <c r="N40" i="1"/>
  <c r="N40" i="2"/>
  <c r="N41" i="1"/>
  <c r="N42" i="1"/>
  <c r="N42" i="2"/>
  <c r="N43" i="1"/>
  <c r="N44" i="1"/>
  <c r="N45" i="1"/>
  <c r="N46" i="1"/>
  <c r="N47" i="1"/>
  <c r="N48" i="1"/>
  <c r="N48" i="2"/>
  <c r="N49" i="1"/>
  <c r="N50" i="1"/>
  <c r="N51" i="1"/>
  <c r="N52" i="1"/>
  <c r="N53" i="1"/>
  <c r="N54" i="1"/>
  <c r="N55" i="1"/>
  <c r="N56" i="1"/>
  <c r="N56" i="2"/>
  <c r="N57" i="1"/>
  <c r="N58" i="1"/>
  <c r="N58" i="2"/>
  <c r="N59" i="1"/>
  <c r="N60" i="1"/>
  <c r="N61" i="1"/>
  <c r="N62" i="1"/>
  <c r="N63" i="1"/>
  <c r="N64" i="1"/>
  <c r="N64" i="2"/>
  <c r="N65" i="1"/>
  <c r="N66" i="1"/>
  <c r="O11" i="1"/>
  <c r="O7" i="1"/>
  <c r="O11" i="2"/>
  <c r="O12" i="1"/>
  <c r="O12" i="2"/>
  <c r="O13" i="1"/>
  <c r="O13" i="2"/>
  <c r="O14" i="1"/>
  <c r="O14" i="2"/>
  <c r="O15" i="1"/>
  <c r="O15" i="2"/>
  <c r="O16" i="1"/>
  <c r="O16" i="2"/>
  <c r="O17" i="1"/>
  <c r="O17" i="2"/>
  <c r="O18" i="1"/>
  <c r="O18" i="2"/>
  <c r="O19" i="1"/>
  <c r="O19" i="2"/>
  <c r="O20" i="1"/>
  <c r="O20" i="2"/>
  <c r="O21" i="1"/>
  <c r="O21" i="2"/>
  <c r="O22" i="1"/>
  <c r="O22" i="2"/>
  <c r="O23" i="1"/>
  <c r="O23" i="2"/>
  <c r="O24" i="1"/>
  <c r="O24" i="2"/>
  <c r="O25" i="1"/>
  <c r="O25" i="2"/>
  <c r="O26" i="1"/>
  <c r="O26" i="2"/>
  <c r="O27" i="1"/>
  <c r="O27" i="2"/>
  <c r="O28" i="1"/>
  <c r="O28" i="2"/>
  <c r="O29" i="1"/>
  <c r="O29" i="2"/>
  <c r="O30" i="1"/>
  <c r="O30" i="2"/>
  <c r="O31" i="1"/>
  <c r="O31" i="2"/>
  <c r="O32" i="1"/>
  <c r="O32" i="2"/>
  <c r="O33" i="1"/>
  <c r="O33" i="2"/>
  <c r="O34" i="1"/>
  <c r="O34" i="2"/>
  <c r="O35" i="1"/>
  <c r="O35" i="2"/>
  <c r="O36" i="1"/>
  <c r="O36" i="2"/>
  <c r="O37" i="1"/>
  <c r="O37" i="2"/>
  <c r="O38" i="1"/>
  <c r="O38" i="2"/>
  <c r="O39" i="1"/>
  <c r="O39" i="2"/>
  <c r="O40" i="1"/>
  <c r="O40" i="2"/>
  <c r="O41" i="1"/>
  <c r="O41" i="2"/>
  <c r="O42" i="1"/>
  <c r="O42" i="2"/>
  <c r="O43" i="1"/>
  <c r="O43" i="2"/>
  <c r="O44" i="1"/>
  <c r="O44" i="2"/>
  <c r="O45" i="1"/>
  <c r="O45" i="2"/>
  <c r="O46" i="1"/>
  <c r="O46" i="2"/>
  <c r="O47" i="1"/>
  <c r="O47" i="2"/>
  <c r="O48" i="1"/>
  <c r="O48" i="2"/>
  <c r="O49" i="1"/>
  <c r="O49" i="2"/>
  <c r="O50" i="1"/>
  <c r="O50" i="2"/>
  <c r="O51" i="1"/>
  <c r="O51" i="2"/>
  <c r="O52" i="1"/>
  <c r="O52" i="2"/>
  <c r="O53" i="1"/>
  <c r="O53" i="2"/>
  <c r="O54" i="1"/>
  <c r="O54" i="2"/>
  <c r="O55" i="1"/>
  <c r="O55" i="2"/>
  <c r="O56" i="1"/>
  <c r="O56" i="2"/>
  <c r="O57" i="1"/>
  <c r="O57" i="2"/>
  <c r="O58" i="1"/>
  <c r="O58" i="2"/>
  <c r="O59" i="1"/>
  <c r="O59" i="2"/>
  <c r="O60" i="1"/>
  <c r="O60" i="2"/>
  <c r="O61" i="1"/>
  <c r="O61" i="2"/>
  <c r="O62" i="1"/>
  <c r="O62" i="2"/>
  <c r="O63" i="1"/>
  <c r="O63" i="2"/>
  <c r="O64" i="1"/>
  <c r="O64" i="2"/>
  <c r="O65" i="1"/>
  <c r="O65" i="2"/>
  <c r="O66" i="1"/>
  <c r="O66" i="2"/>
  <c r="O67" i="2"/>
  <c r="P11" i="1"/>
  <c r="P7" i="1"/>
  <c r="P11" i="2"/>
  <c r="P12" i="1"/>
  <c r="P13" i="1"/>
  <c r="P13" i="2"/>
  <c r="P14" i="1"/>
  <c r="P15" i="1"/>
  <c r="P15" i="2"/>
  <c r="P16" i="1"/>
  <c r="P17" i="1"/>
  <c r="P17" i="2"/>
  <c r="P18" i="1"/>
  <c r="P19" i="1"/>
  <c r="P20" i="1"/>
  <c r="P21" i="1"/>
  <c r="P21" i="2"/>
  <c r="P22" i="1"/>
  <c r="P23" i="1"/>
  <c r="P23" i="2"/>
  <c r="P24" i="1"/>
  <c r="P25" i="1"/>
  <c r="P25" i="2"/>
  <c r="P26" i="1"/>
  <c r="P27" i="1"/>
  <c r="P28" i="1"/>
  <c r="P29" i="1"/>
  <c r="P29" i="2"/>
  <c r="P30" i="1"/>
  <c r="P31" i="1"/>
  <c r="P31" i="2"/>
  <c r="P32" i="1"/>
  <c r="P33" i="1"/>
  <c r="P33" i="2"/>
  <c r="P34" i="1"/>
  <c r="P35" i="1"/>
  <c r="P36" i="1"/>
  <c r="P37" i="1"/>
  <c r="P37" i="2"/>
  <c r="P38" i="1"/>
  <c r="P39" i="1"/>
  <c r="P39" i="2"/>
  <c r="P40" i="1"/>
  <c r="P41" i="1"/>
  <c r="P41" i="2"/>
  <c r="P42" i="1"/>
  <c r="P43" i="1"/>
  <c r="P44" i="1"/>
  <c r="P45" i="1"/>
  <c r="P45" i="2"/>
  <c r="P46" i="1"/>
  <c r="P47" i="1"/>
  <c r="P47" i="2"/>
  <c r="P48" i="1"/>
  <c r="P49" i="1"/>
  <c r="P49" i="2"/>
  <c r="P50" i="1"/>
  <c r="P51" i="1"/>
  <c r="P52" i="1"/>
  <c r="P53" i="1"/>
  <c r="P53" i="2"/>
  <c r="P54" i="1"/>
  <c r="P55" i="1"/>
  <c r="P55" i="2"/>
  <c r="P56" i="1"/>
  <c r="P57" i="1"/>
  <c r="P57" i="2"/>
  <c r="P58" i="1"/>
  <c r="P59" i="1"/>
  <c r="P60" i="1"/>
  <c r="P61" i="1"/>
  <c r="P61" i="2"/>
  <c r="P62" i="1"/>
  <c r="P63" i="1"/>
  <c r="P63" i="2"/>
  <c r="P64" i="1"/>
  <c r="P65" i="1"/>
  <c r="P65" i="2"/>
  <c r="P66" i="1"/>
  <c r="Q11" i="1"/>
  <c r="Q7" i="1"/>
  <c r="Q11" i="2"/>
  <c r="Q12" i="1"/>
  <c r="Q12" i="2"/>
  <c r="Q13" i="1"/>
  <c r="Q13" i="2"/>
  <c r="Q14" i="1"/>
  <c r="Q14" i="2"/>
  <c r="Q15" i="1"/>
  <c r="Q15" i="2"/>
  <c r="Q16" i="1"/>
  <c r="Q16" i="2"/>
  <c r="Q17" i="1"/>
  <c r="Q17" i="2"/>
  <c r="Q18" i="1"/>
  <c r="Q18" i="2"/>
  <c r="Q19" i="1"/>
  <c r="Q19" i="2"/>
  <c r="Q20" i="1"/>
  <c r="Q20" i="2"/>
  <c r="Q21" i="1"/>
  <c r="Q21" i="2"/>
  <c r="Q22" i="1"/>
  <c r="Q22" i="2"/>
  <c r="Q23" i="1"/>
  <c r="Q23" i="2"/>
  <c r="Q24" i="1"/>
  <c r="Q24" i="2"/>
  <c r="Q25" i="1"/>
  <c r="Q25" i="2"/>
  <c r="Q26" i="1"/>
  <c r="Q26" i="2"/>
  <c r="Q27" i="1"/>
  <c r="Q27" i="2"/>
  <c r="Q28" i="1"/>
  <c r="Q28" i="2"/>
  <c r="Q29" i="1"/>
  <c r="Q29" i="2"/>
  <c r="Q30" i="1"/>
  <c r="Q30" i="2"/>
  <c r="Q31" i="1"/>
  <c r="Q31" i="2"/>
  <c r="Q32" i="1"/>
  <c r="Q32" i="2"/>
  <c r="Q33" i="1"/>
  <c r="Q33" i="2"/>
  <c r="Q34" i="1"/>
  <c r="Q34" i="2"/>
  <c r="Q35" i="1"/>
  <c r="Q35" i="2"/>
  <c r="Q36" i="1"/>
  <c r="Q36" i="2"/>
  <c r="Q37" i="1"/>
  <c r="Q37" i="2"/>
  <c r="Q38" i="1"/>
  <c r="Q38" i="2"/>
  <c r="Q39" i="1"/>
  <c r="Q39" i="2"/>
  <c r="Q40" i="1"/>
  <c r="Q40" i="2"/>
  <c r="Q41" i="1"/>
  <c r="Q41" i="2"/>
  <c r="Q42" i="1"/>
  <c r="Q42" i="2"/>
  <c r="Q43" i="1"/>
  <c r="Q43" i="2"/>
  <c r="Q44" i="1"/>
  <c r="Q44" i="2"/>
  <c r="Q45" i="1"/>
  <c r="Q45" i="2"/>
  <c r="Q46" i="1"/>
  <c r="Q46" i="2"/>
  <c r="Q47" i="1"/>
  <c r="Q47" i="2"/>
  <c r="Q48" i="1"/>
  <c r="Q48" i="2"/>
  <c r="Q49" i="1"/>
  <c r="Q49" i="2"/>
  <c r="Q50" i="1"/>
  <c r="Q50" i="2"/>
  <c r="Q51" i="1"/>
  <c r="Q51" i="2"/>
  <c r="Q52" i="1"/>
  <c r="Q52" i="2"/>
  <c r="Q53" i="1"/>
  <c r="Q53" i="2"/>
  <c r="Q54" i="1"/>
  <c r="Q54" i="2"/>
  <c r="Q55" i="1"/>
  <c r="Q55" i="2"/>
  <c r="Q56" i="1"/>
  <c r="Q56" i="2"/>
  <c r="Q57" i="1"/>
  <c r="Q57" i="2"/>
  <c r="Q58" i="1"/>
  <c r="Q58" i="2"/>
  <c r="Q59" i="1"/>
  <c r="Q59" i="2"/>
  <c r="Q60" i="1"/>
  <c r="Q60" i="2"/>
  <c r="Q61" i="1"/>
  <c r="Q61" i="2"/>
  <c r="Q62" i="1"/>
  <c r="Q62" i="2"/>
  <c r="Q63" i="1"/>
  <c r="Q63" i="2"/>
  <c r="Q64" i="1"/>
  <c r="Q64" i="2"/>
  <c r="Q65" i="1"/>
  <c r="Q65" i="2"/>
  <c r="Q66" i="1"/>
  <c r="Q66" i="2"/>
  <c r="Q67" i="2"/>
  <c r="A32" i="12"/>
  <c r="B32" i="12"/>
  <c r="C32" i="12"/>
  <c r="D32" i="12"/>
  <c r="A5" i="22"/>
  <c r="A11" i="22"/>
  <c r="A6" i="22"/>
  <c r="A12" i="22"/>
  <c r="A7" i="22"/>
  <c r="A13" i="22"/>
  <c r="A8" i="22"/>
  <c r="A14" i="22"/>
  <c r="BE11" i="1"/>
  <c r="BE7" i="1"/>
  <c r="BE12" i="1"/>
  <c r="BE13" i="1"/>
  <c r="BE13" i="2"/>
  <c r="BE14" i="1"/>
  <c r="BE15" i="1"/>
  <c r="BE16" i="1"/>
  <c r="BE17" i="1"/>
  <c r="BE18" i="1"/>
  <c r="BE19" i="1"/>
  <c r="BE19" i="2"/>
  <c r="BE20" i="1"/>
  <c r="BE21" i="1"/>
  <c r="BE21" i="2"/>
  <c r="BE22" i="1"/>
  <c r="BE23" i="1"/>
  <c r="BE24" i="1"/>
  <c r="BE25" i="1"/>
  <c r="BE26" i="1"/>
  <c r="BE27" i="1"/>
  <c r="BE28" i="1"/>
  <c r="BE29" i="1"/>
  <c r="BE29" i="2"/>
  <c r="BE30" i="1"/>
  <c r="BE31" i="1"/>
  <c r="BE32" i="1"/>
  <c r="BE33" i="1"/>
  <c r="BE34" i="1"/>
  <c r="BE35" i="1"/>
  <c r="BE35" i="2"/>
  <c r="BE36" i="1"/>
  <c r="BE37" i="1"/>
  <c r="BE37" i="2"/>
  <c r="BE38" i="1"/>
  <c r="BE39" i="1"/>
  <c r="BE40" i="1"/>
  <c r="BE41" i="1"/>
  <c r="BE42" i="1"/>
  <c r="BE43" i="1"/>
  <c r="BE44" i="1"/>
  <c r="BE45" i="1"/>
  <c r="BE45" i="2"/>
  <c r="BE46" i="1"/>
  <c r="BE47" i="1"/>
  <c r="BE48" i="1"/>
  <c r="BE49" i="1"/>
  <c r="BE50" i="1"/>
  <c r="BE51" i="1"/>
  <c r="BE51" i="2"/>
  <c r="BE52" i="1"/>
  <c r="BE53" i="1"/>
  <c r="BE53" i="2"/>
  <c r="BE54" i="1"/>
  <c r="BE55" i="1"/>
  <c r="BE56" i="1"/>
  <c r="BE57" i="1"/>
  <c r="BE58" i="1"/>
  <c r="BE59" i="1"/>
  <c r="BE60" i="1"/>
  <c r="BE61" i="1"/>
  <c r="BE61" i="2"/>
  <c r="BE62" i="1"/>
  <c r="BE63" i="1"/>
  <c r="BE64" i="1"/>
  <c r="BE65" i="1"/>
  <c r="BE66" i="1"/>
  <c r="BE67" i="2"/>
  <c r="BD11" i="1"/>
  <c r="BD7" i="1"/>
  <c r="BD11" i="2"/>
  <c r="BD12" i="1"/>
  <c r="BD12" i="2"/>
  <c r="BD13" i="1"/>
  <c r="BD13" i="2"/>
  <c r="BD14" i="1"/>
  <c r="BD14" i="2"/>
  <c r="BD15" i="1"/>
  <c r="BD15" i="2"/>
  <c r="BD16" i="1"/>
  <c r="BD16" i="2"/>
  <c r="BD17" i="1"/>
  <c r="BD17" i="2"/>
  <c r="BD18" i="1"/>
  <c r="BD18" i="2"/>
  <c r="BD19" i="1"/>
  <c r="BD19" i="2"/>
  <c r="BD20" i="1"/>
  <c r="BD20" i="2"/>
  <c r="BD21" i="1"/>
  <c r="BD21" i="2"/>
  <c r="BD22" i="1"/>
  <c r="BD22" i="2"/>
  <c r="BD23" i="1"/>
  <c r="BD23" i="2"/>
  <c r="BD24" i="1"/>
  <c r="BD24" i="2"/>
  <c r="BD25" i="1"/>
  <c r="BD25" i="2"/>
  <c r="BD26" i="1"/>
  <c r="BD26" i="2"/>
  <c r="BD27" i="1"/>
  <c r="BD27" i="2"/>
  <c r="BD28" i="1"/>
  <c r="BD28" i="2"/>
  <c r="BD29" i="1"/>
  <c r="BD29" i="2"/>
  <c r="BD30" i="1"/>
  <c r="BD30" i="2"/>
  <c r="BD31" i="1"/>
  <c r="BD31" i="2"/>
  <c r="BD32" i="1"/>
  <c r="BD32" i="2"/>
  <c r="BD33" i="1"/>
  <c r="BD33" i="2"/>
  <c r="BD34" i="1"/>
  <c r="BD34" i="2"/>
  <c r="BD35" i="1"/>
  <c r="BD35" i="2"/>
  <c r="BD36" i="1"/>
  <c r="BD36" i="2"/>
  <c r="BD37" i="1"/>
  <c r="BD37" i="2"/>
  <c r="BD38" i="1"/>
  <c r="BD38" i="2"/>
  <c r="BD39" i="1"/>
  <c r="BD39" i="2"/>
  <c r="BD40" i="1"/>
  <c r="BD40" i="2"/>
  <c r="BD41" i="1"/>
  <c r="BD41" i="2"/>
  <c r="BD42" i="1"/>
  <c r="BD42" i="2"/>
  <c r="BD43" i="1"/>
  <c r="BD43" i="2"/>
  <c r="BD44" i="1"/>
  <c r="BD44" i="2"/>
  <c r="BD45" i="1"/>
  <c r="BD45" i="2"/>
  <c r="BD46" i="1"/>
  <c r="BD46" i="2"/>
  <c r="BD47" i="1"/>
  <c r="BD47" i="2"/>
  <c r="BD48" i="1"/>
  <c r="BD48" i="2"/>
  <c r="BD49" i="1"/>
  <c r="BD49" i="2"/>
  <c r="BD50" i="1"/>
  <c r="BD50" i="2"/>
  <c r="BD51" i="1"/>
  <c r="BD51" i="2"/>
  <c r="BD52" i="1"/>
  <c r="BD52" i="2"/>
  <c r="BD53" i="1"/>
  <c r="BD53" i="2"/>
  <c r="BD54" i="1"/>
  <c r="BD54" i="2"/>
  <c r="BD55" i="1"/>
  <c r="BD55" i="2"/>
  <c r="BD56" i="1"/>
  <c r="BD56" i="2"/>
  <c r="BD57" i="1"/>
  <c r="BD57" i="2"/>
  <c r="BD58" i="1"/>
  <c r="BD58" i="2"/>
  <c r="BD59" i="1"/>
  <c r="BD59" i="2"/>
  <c r="BD60" i="1"/>
  <c r="BD60" i="2"/>
  <c r="BD61" i="1"/>
  <c r="BD61" i="2"/>
  <c r="BD62" i="1"/>
  <c r="BD62" i="2"/>
  <c r="BD63" i="1"/>
  <c r="BD63" i="2"/>
  <c r="BD64" i="1"/>
  <c r="BD64" i="2"/>
  <c r="BD65" i="1"/>
  <c r="BD65" i="2"/>
  <c r="BD66" i="1"/>
  <c r="BD66" i="2"/>
  <c r="BD67" i="2"/>
  <c r="BC11" i="1"/>
  <c r="BC7" i="1"/>
  <c r="BC12" i="1"/>
  <c r="BC13" i="1"/>
  <c r="BC14" i="1"/>
  <c r="BC14" i="2"/>
  <c r="BC15" i="1"/>
  <c r="BC16" i="1"/>
  <c r="BC16" i="2"/>
  <c r="BC17" i="1"/>
  <c r="BC18" i="1"/>
  <c r="BC19" i="1"/>
  <c r="BC20" i="1"/>
  <c r="BC21" i="1"/>
  <c r="BC22" i="1"/>
  <c r="BC22" i="2"/>
  <c r="BC23" i="1"/>
  <c r="BC24" i="1"/>
  <c r="BC24" i="2"/>
  <c r="BC25" i="1"/>
  <c r="BC26" i="1"/>
  <c r="BC27" i="1"/>
  <c r="BC28" i="1"/>
  <c r="BC29" i="1"/>
  <c r="BC30" i="1"/>
  <c r="BC30" i="2"/>
  <c r="BC31" i="1"/>
  <c r="BC32" i="1"/>
  <c r="BC32" i="2"/>
  <c r="BC33" i="1"/>
  <c r="BC34" i="1"/>
  <c r="BC35" i="1"/>
  <c r="BC36" i="1"/>
  <c r="BC37" i="1"/>
  <c r="BC38" i="1"/>
  <c r="BC38" i="2"/>
  <c r="BC39" i="1"/>
  <c r="BC40" i="1"/>
  <c r="BC40" i="2"/>
  <c r="BC41" i="1"/>
  <c r="BC42" i="1"/>
  <c r="BC43" i="1"/>
  <c r="BC44" i="1"/>
  <c r="BC45" i="1"/>
  <c r="BC46" i="1"/>
  <c r="BC46" i="2"/>
  <c r="BC47" i="1"/>
  <c r="BC48" i="1"/>
  <c r="BC48" i="2"/>
  <c r="BC49" i="1"/>
  <c r="BC50" i="1"/>
  <c r="BC51" i="1"/>
  <c r="BC52" i="1"/>
  <c r="BC53" i="1"/>
  <c r="BC54" i="1"/>
  <c r="BC54" i="2"/>
  <c r="BC55" i="1"/>
  <c r="BC56" i="1"/>
  <c r="BC56" i="2"/>
  <c r="BC57" i="1"/>
  <c r="BC58" i="1"/>
  <c r="BC59" i="1"/>
  <c r="BC60" i="1"/>
  <c r="BC61" i="1"/>
  <c r="BC62" i="1"/>
  <c r="BC62" i="2"/>
  <c r="BC63" i="1"/>
  <c r="BC64" i="1"/>
  <c r="BC64" i="2"/>
  <c r="BC65" i="1"/>
  <c r="BC66" i="1"/>
  <c r="BC67" i="2"/>
  <c r="BB11" i="1"/>
  <c r="BB7" i="1"/>
  <c r="BB12" i="1"/>
  <c r="BB13" i="1"/>
  <c r="BB14" i="1"/>
  <c r="BB14" i="2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0" i="2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6" i="2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2" i="2"/>
  <c r="BB63" i="1"/>
  <c r="BB64" i="1"/>
  <c r="BB65" i="1"/>
  <c r="BB66" i="1"/>
  <c r="BA11" i="1"/>
  <c r="BA7" i="1"/>
  <c r="BA12" i="1"/>
  <c r="BA13" i="1"/>
  <c r="BA13" i="2"/>
  <c r="BA14" i="1"/>
  <c r="BA15" i="1"/>
  <c r="BA15" i="2"/>
  <c r="BA16" i="1"/>
  <c r="BA17" i="1"/>
  <c r="BA17" i="2"/>
  <c r="BA18" i="1"/>
  <c r="BA19" i="1"/>
  <c r="BA20" i="1"/>
  <c r="BA21" i="1"/>
  <c r="BA21" i="2"/>
  <c r="BA22" i="1"/>
  <c r="BA23" i="1"/>
  <c r="BA23" i="2"/>
  <c r="BA24" i="1"/>
  <c r="BA25" i="1"/>
  <c r="BA25" i="2"/>
  <c r="BA26" i="1"/>
  <c r="BA27" i="1"/>
  <c r="BA28" i="1"/>
  <c r="BA29" i="1"/>
  <c r="BA29" i="2"/>
  <c r="BA30" i="1"/>
  <c r="BA31" i="1"/>
  <c r="BA31" i="2"/>
  <c r="BA32" i="1"/>
  <c r="BA33" i="1"/>
  <c r="BA33" i="2"/>
  <c r="BA34" i="1"/>
  <c r="BA35" i="1"/>
  <c r="BA36" i="1"/>
  <c r="BA37" i="1"/>
  <c r="BA37" i="2"/>
  <c r="BA38" i="1"/>
  <c r="BA39" i="1"/>
  <c r="BA39" i="2"/>
  <c r="BA40" i="1"/>
  <c r="BA41" i="1"/>
  <c r="BA41" i="2"/>
  <c r="BA42" i="1"/>
  <c r="BA43" i="1"/>
  <c r="BA44" i="1"/>
  <c r="BA45" i="1"/>
  <c r="BA45" i="2"/>
  <c r="BA46" i="1"/>
  <c r="BA47" i="1"/>
  <c r="BA47" i="2"/>
  <c r="BA48" i="1"/>
  <c r="BA49" i="1"/>
  <c r="BA49" i="2"/>
  <c r="BA50" i="1"/>
  <c r="BA51" i="1"/>
  <c r="BA52" i="1"/>
  <c r="BA53" i="1"/>
  <c r="BA53" i="2"/>
  <c r="BA54" i="1"/>
  <c r="BA55" i="1"/>
  <c r="BA55" i="2"/>
  <c r="BA56" i="1"/>
  <c r="BA57" i="1"/>
  <c r="BA57" i="2"/>
  <c r="BA58" i="1"/>
  <c r="BA59" i="1"/>
  <c r="BA60" i="1"/>
  <c r="BA61" i="1"/>
  <c r="BA61" i="2"/>
  <c r="BA62" i="1"/>
  <c r="BA63" i="1"/>
  <c r="BA63" i="2"/>
  <c r="BA64" i="1"/>
  <c r="BA65" i="1"/>
  <c r="BA65" i="2"/>
  <c r="BA66" i="1"/>
  <c r="AZ11" i="1"/>
  <c r="AZ7" i="1"/>
  <c r="AZ11" i="2"/>
  <c r="AZ12" i="1"/>
  <c r="AZ12" i="2"/>
  <c r="AZ13" i="1"/>
  <c r="AZ13" i="2"/>
  <c r="AZ14" i="1"/>
  <c r="AZ14" i="2"/>
  <c r="AZ15" i="1"/>
  <c r="AZ15" i="2"/>
  <c r="AZ16" i="1"/>
  <c r="AZ16" i="2"/>
  <c r="AZ17" i="1"/>
  <c r="AZ17" i="2"/>
  <c r="AZ18" i="1"/>
  <c r="AZ18" i="2"/>
  <c r="AZ19" i="1"/>
  <c r="AZ19" i="2"/>
  <c r="AZ20" i="1"/>
  <c r="AZ20" i="2"/>
  <c r="AZ21" i="1"/>
  <c r="AZ21" i="2"/>
  <c r="AZ22" i="1"/>
  <c r="AZ22" i="2"/>
  <c r="AZ23" i="1"/>
  <c r="AZ23" i="2"/>
  <c r="AZ24" i="1"/>
  <c r="AZ24" i="2"/>
  <c r="AZ25" i="1"/>
  <c r="AZ25" i="2"/>
  <c r="AZ26" i="1"/>
  <c r="AZ26" i="2"/>
  <c r="AZ27" i="1"/>
  <c r="AZ27" i="2"/>
  <c r="AZ28" i="1"/>
  <c r="AZ28" i="2"/>
  <c r="AZ29" i="1"/>
  <c r="AZ29" i="2"/>
  <c r="AZ30" i="1"/>
  <c r="AZ30" i="2"/>
  <c r="AZ31" i="1"/>
  <c r="AZ31" i="2"/>
  <c r="AZ32" i="1"/>
  <c r="AZ32" i="2"/>
  <c r="AZ33" i="1"/>
  <c r="AZ33" i="2"/>
  <c r="AZ34" i="1"/>
  <c r="AZ34" i="2"/>
  <c r="AZ35" i="1"/>
  <c r="AZ35" i="2"/>
  <c r="AZ36" i="1"/>
  <c r="AZ36" i="2"/>
  <c r="AZ37" i="1"/>
  <c r="AZ37" i="2"/>
  <c r="AZ38" i="1"/>
  <c r="AZ38" i="2"/>
  <c r="AZ39" i="1"/>
  <c r="AZ39" i="2"/>
  <c r="AZ40" i="1"/>
  <c r="AZ40" i="2"/>
  <c r="AZ41" i="1"/>
  <c r="AZ41" i="2"/>
  <c r="AZ42" i="1"/>
  <c r="AZ42" i="2"/>
  <c r="AZ43" i="1"/>
  <c r="AZ43" i="2"/>
  <c r="AZ44" i="1"/>
  <c r="AZ44" i="2"/>
  <c r="AZ45" i="1"/>
  <c r="AZ45" i="2"/>
  <c r="AZ46" i="1"/>
  <c r="AZ46" i="2"/>
  <c r="AZ47" i="1"/>
  <c r="AZ47" i="2"/>
  <c r="AZ48" i="1"/>
  <c r="AZ48" i="2"/>
  <c r="AZ49" i="1"/>
  <c r="AZ49" i="2"/>
  <c r="AZ50" i="1"/>
  <c r="AZ50" i="2"/>
  <c r="AZ51" i="1"/>
  <c r="AZ51" i="2"/>
  <c r="AZ52" i="1"/>
  <c r="AZ52" i="2"/>
  <c r="AZ53" i="1"/>
  <c r="AZ53" i="2"/>
  <c r="AZ54" i="1"/>
  <c r="AZ54" i="2"/>
  <c r="AZ55" i="1"/>
  <c r="AZ55" i="2"/>
  <c r="AZ56" i="1"/>
  <c r="AZ56" i="2"/>
  <c r="AZ57" i="1"/>
  <c r="AZ57" i="2"/>
  <c r="AZ58" i="1"/>
  <c r="AZ58" i="2"/>
  <c r="AZ59" i="1"/>
  <c r="AZ59" i="2"/>
  <c r="AZ60" i="1"/>
  <c r="AZ60" i="2"/>
  <c r="AZ61" i="1"/>
  <c r="AZ61" i="2"/>
  <c r="AZ62" i="1"/>
  <c r="AZ62" i="2"/>
  <c r="AZ63" i="1"/>
  <c r="AZ63" i="2"/>
  <c r="AZ64" i="1"/>
  <c r="AZ64" i="2"/>
  <c r="AZ65" i="1"/>
  <c r="AZ65" i="2"/>
  <c r="AZ66" i="1"/>
  <c r="AZ66" i="2"/>
  <c r="AZ67" i="2"/>
  <c r="AY11" i="1"/>
  <c r="AY7" i="1"/>
  <c r="AY12" i="1"/>
  <c r="AY12" i="2"/>
  <c r="AY13" i="1"/>
  <c r="AY14" i="1"/>
  <c r="AY15" i="1"/>
  <c r="AY16" i="1"/>
  <c r="AY16" i="2"/>
  <c r="AY17" i="1"/>
  <c r="AY18" i="1"/>
  <c r="AY18" i="2"/>
  <c r="AY19" i="1"/>
  <c r="AY20" i="1"/>
  <c r="AY20" i="2"/>
  <c r="AY21" i="1"/>
  <c r="AY22" i="1"/>
  <c r="AY23" i="1"/>
  <c r="AY24" i="1"/>
  <c r="AY24" i="2"/>
  <c r="AY25" i="1"/>
  <c r="AY26" i="1"/>
  <c r="AY26" i="2"/>
  <c r="AY27" i="1"/>
  <c r="AY28" i="1"/>
  <c r="AY28" i="2"/>
  <c r="AY29" i="1"/>
  <c r="AY30" i="1"/>
  <c r="AY31" i="1"/>
  <c r="AY32" i="1"/>
  <c r="AY32" i="2"/>
  <c r="AY33" i="1"/>
  <c r="AY34" i="1"/>
  <c r="AY34" i="2"/>
  <c r="AY35" i="1"/>
  <c r="AY36" i="1"/>
  <c r="AY36" i="2"/>
  <c r="AY37" i="1"/>
  <c r="AY38" i="1"/>
  <c r="AY39" i="1"/>
  <c r="AY40" i="1"/>
  <c r="AY40" i="2"/>
  <c r="AY41" i="1"/>
  <c r="AY42" i="1"/>
  <c r="AY42" i="2"/>
  <c r="AY43" i="1"/>
  <c r="AY44" i="1"/>
  <c r="AY44" i="2"/>
  <c r="AY45" i="1"/>
  <c r="AY46" i="1"/>
  <c r="AY47" i="1"/>
  <c r="AY48" i="1"/>
  <c r="AY48" i="2"/>
  <c r="AY49" i="1"/>
  <c r="AY50" i="1"/>
  <c r="AY50" i="2"/>
  <c r="AY51" i="1"/>
  <c r="AY52" i="1"/>
  <c r="AY52" i="2"/>
  <c r="AY53" i="1"/>
  <c r="AY54" i="1"/>
  <c r="AY55" i="1"/>
  <c r="AY56" i="1"/>
  <c r="AY56" i="2"/>
  <c r="AY57" i="1"/>
  <c r="AY58" i="1"/>
  <c r="AY58" i="2"/>
  <c r="AY59" i="1"/>
  <c r="AY60" i="1"/>
  <c r="AY60" i="2"/>
  <c r="AY61" i="1"/>
  <c r="AY62" i="1"/>
  <c r="AY63" i="1"/>
  <c r="AY64" i="1"/>
  <c r="AY64" i="2"/>
  <c r="AY65" i="1"/>
  <c r="AY66" i="1"/>
  <c r="AY66" i="2"/>
  <c r="AX11" i="1"/>
  <c r="AX7" i="1"/>
  <c r="AX11" i="2"/>
  <c r="AX12" i="1"/>
  <c r="AX12" i="2"/>
  <c r="AX13" i="1"/>
  <c r="AX13" i="2"/>
  <c r="AX14" i="1"/>
  <c r="AX14" i="2"/>
  <c r="AX15" i="1"/>
  <c r="AX15" i="2"/>
  <c r="AX16" i="1"/>
  <c r="AX16" i="2"/>
  <c r="AX17" i="1"/>
  <c r="AX17" i="2"/>
  <c r="AX18" i="1"/>
  <c r="AX18" i="2"/>
  <c r="AX19" i="1"/>
  <c r="AX19" i="2"/>
  <c r="AX20" i="1"/>
  <c r="AX20" i="2"/>
  <c r="AX21" i="1"/>
  <c r="AX21" i="2"/>
  <c r="AX22" i="1"/>
  <c r="AX22" i="2"/>
  <c r="AX23" i="1"/>
  <c r="AX23" i="2"/>
  <c r="AX24" i="1"/>
  <c r="AX24" i="2"/>
  <c r="AX25" i="1"/>
  <c r="AX25" i="2"/>
  <c r="AX26" i="1"/>
  <c r="AX26" i="2"/>
  <c r="AX27" i="1"/>
  <c r="AX27" i="2"/>
  <c r="AX28" i="1"/>
  <c r="AX28" i="2"/>
  <c r="AX29" i="1"/>
  <c r="AX29" i="2"/>
  <c r="AX30" i="1"/>
  <c r="AX30" i="2"/>
  <c r="AX31" i="1"/>
  <c r="AX31" i="2"/>
  <c r="AX32" i="1"/>
  <c r="AX32" i="2"/>
  <c r="AX33" i="1"/>
  <c r="AX33" i="2"/>
  <c r="AX34" i="1"/>
  <c r="AX34" i="2"/>
  <c r="AX35" i="1"/>
  <c r="AX35" i="2"/>
  <c r="AX36" i="1"/>
  <c r="AX36" i="2"/>
  <c r="AX37" i="1"/>
  <c r="AX37" i="2"/>
  <c r="AX38" i="1"/>
  <c r="AX38" i="2"/>
  <c r="AX39" i="1"/>
  <c r="AX39" i="2"/>
  <c r="AX40" i="1"/>
  <c r="AX40" i="2"/>
  <c r="AX41" i="1"/>
  <c r="AX41" i="2"/>
  <c r="AX42" i="1"/>
  <c r="AX42" i="2"/>
  <c r="AX43" i="1"/>
  <c r="AX43" i="2"/>
  <c r="AX44" i="1"/>
  <c r="AX44" i="2"/>
  <c r="AX45" i="1"/>
  <c r="AX45" i="2"/>
  <c r="AX46" i="1"/>
  <c r="AX46" i="2"/>
  <c r="AX47" i="1"/>
  <c r="AX47" i="2"/>
  <c r="AX48" i="1"/>
  <c r="AX48" i="2"/>
  <c r="AX49" i="1"/>
  <c r="AX49" i="2"/>
  <c r="AX50" i="1"/>
  <c r="AX50" i="2"/>
  <c r="AX51" i="1"/>
  <c r="AX51" i="2"/>
  <c r="AX52" i="1"/>
  <c r="AX52" i="2"/>
  <c r="AX53" i="1"/>
  <c r="AX53" i="2"/>
  <c r="AX54" i="1"/>
  <c r="AX54" i="2"/>
  <c r="AX55" i="1"/>
  <c r="AX55" i="2"/>
  <c r="AX56" i="1"/>
  <c r="AX56" i="2"/>
  <c r="AX57" i="1"/>
  <c r="AX57" i="2"/>
  <c r="AX58" i="1"/>
  <c r="AX58" i="2"/>
  <c r="AX59" i="1"/>
  <c r="AX59" i="2"/>
  <c r="AX60" i="1"/>
  <c r="AX60" i="2"/>
  <c r="AX61" i="1"/>
  <c r="AX61" i="2"/>
  <c r="AX62" i="1"/>
  <c r="AX62" i="2"/>
  <c r="AX63" i="1"/>
  <c r="AX63" i="2"/>
  <c r="AX64" i="1"/>
  <c r="AX64" i="2"/>
  <c r="AX65" i="1"/>
  <c r="AX65" i="2"/>
  <c r="AX66" i="1"/>
  <c r="AX66" i="2"/>
  <c r="AX67" i="2"/>
  <c r="AW11" i="1"/>
  <c r="AW7" i="1"/>
  <c r="AW12" i="1"/>
  <c r="AW13" i="1"/>
  <c r="AW13" i="2"/>
  <c r="AW14" i="1"/>
  <c r="AW15" i="1"/>
  <c r="AW16" i="1"/>
  <c r="AW17" i="1"/>
  <c r="AW18" i="1"/>
  <c r="AW19" i="1"/>
  <c r="AW19" i="2"/>
  <c r="AW20" i="1"/>
  <c r="AW21" i="1"/>
  <c r="AW21" i="2"/>
  <c r="AW22" i="1"/>
  <c r="AW23" i="1"/>
  <c r="AW24" i="1"/>
  <c r="AW25" i="1"/>
  <c r="AW26" i="1"/>
  <c r="AW27" i="1"/>
  <c r="AW28" i="1"/>
  <c r="AW29" i="1"/>
  <c r="AW29" i="2"/>
  <c r="AW30" i="1"/>
  <c r="AW31" i="1"/>
  <c r="AW32" i="1"/>
  <c r="AW33" i="1"/>
  <c r="AW34" i="1"/>
  <c r="AW35" i="1"/>
  <c r="AW35" i="2"/>
  <c r="AW36" i="1"/>
  <c r="AW37" i="1"/>
  <c r="AW37" i="2"/>
  <c r="AW38" i="1"/>
  <c r="AW39" i="1"/>
  <c r="AW40" i="1"/>
  <c r="AW41" i="1"/>
  <c r="AW41" i="2"/>
  <c r="AW42" i="1"/>
  <c r="AW43" i="1"/>
  <c r="AW43" i="2"/>
  <c r="AW44" i="1"/>
  <c r="AW45" i="1"/>
  <c r="AW46" i="1"/>
  <c r="AW47" i="1"/>
  <c r="AW48" i="1"/>
  <c r="AW49" i="1"/>
  <c r="AW49" i="2"/>
  <c r="AW50" i="1"/>
  <c r="AW51" i="1"/>
  <c r="AW52" i="1"/>
  <c r="AW53" i="1"/>
  <c r="AW53" i="2"/>
  <c r="AW54" i="1"/>
  <c r="AW55" i="1"/>
  <c r="AW56" i="1"/>
  <c r="AW57" i="1"/>
  <c r="AW58" i="1"/>
  <c r="AW59" i="1"/>
  <c r="AW59" i="2"/>
  <c r="AW60" i="1"/>
  <c r="AW61" i="1"/>
  <c r="AW61" i="2"/>
  <c r="AW62" i="1"/>
  <c r="AW63" i="1"/>
  <c r="AW64" i="1"/>
  <c r="AW65" i="1"/>
  <c r="AW65" i="2"/>
  <c r="AW66" i="1"/>
  <c r="AV11" i="1"/>
  <c r="AV7" i="1"/>
  <c r="AV11" i="2"/>
  <c r="AV12" i="1"/>
  <c r="AV12" i="2"/>
  <c r="AV13" i="1"/>
  <c r="AV13" i="2"/>
  <c r="AV14" i="1"/>
  <c r="AV14" i="2"/>
  <c r="AV15" i="1"/>
  <c r="AV15" i="2"/>
  <c r="AV16" i="1"/>
  <c r="AV16" i="2"/>
  <c r="AV17" i="1"/>
  <c r="AV17" i="2"/>
  <c r="AV18" i="1"/>
  <c r="AV18" i="2"/>
  <c r="AV19" i="1"/>
  <c r="AV19" i="2"/>
  <c r="AV20" i="1"/>
  <c r="AV20" i="2"/>
  <c r="AV21" i="1"/>
  <c r="AV21" i="2"/>
  <c r="AV22" i="1"/>
  <c r="AV22" i="2"/>
  <c r="AV23" i="1"/>
  <c r="AV23" i="2"/>
  <c r="AV24" i="1"/>
  <c r="AV24" i="2"/>
  <c r="AV25" i="1"/>
  <c r="AV25" i="2"/>
  <c r="AV26" i="1"/>
  <c r="AV26" i="2"/>
  <c r="AV27" i="1"/>
  <c r="AV27" i="2"/>
  <c r="AV28" i="1"/>
  <c r="AV28" i="2"/>
  <c r="AV29" i="1"/>
  <c r="AV29" i="2"/>
  <c r="AV30" i="1"/>
  <c r="AV30" i="2"/>
  <c r="AV31" i="1"/>
  <c r="AV31" i="2"/>
  <c r="AV32" i="1"/>
  <c r="AV32" i="2"/>
  <c r="AV33" i="1"/>
  <c r="AV33" i="2"/>
  <c r="AV34" i="1"/>
  <c r="AV34" i="2"/>
  <c r="AV35" i="1"/>
  <c r="AV35" i="2"/>
  <c r="AV36" i="1"/>
  <c r="AV36" i="2"/>
  <c r="AV37" i="1"/>
  <c r="AV37" i="2"/>
  <c r="AV38" i="1"/>
  <c r="AV38" i="2"/>
  <c r="AV39" i="1"/>
  <c r="AV39" i="2"/>
  <c r="AV40" i="1"/>
  <c r="AV40" i="2"/>
  <c r="AV41" i="1"/>
  <c r="AV41" i="2"/>
  <c r="AV42" i="1"/>
  <c r="AV42" i="2"/>
  <c r="AV43" i="1"/>
  <c r="AV43" i="2"/>
  <c r="AV44" i="1"/>
  <c r="AV44" i="2"/>
  <c r="AV45" i="1"/>
  <c r="AV45" i="2"/>
  <c r="AV46" i="1"/>
  <c r="AV46" i="2"/>
  <c r="AV47" i="1"/>
  <c r="AV47" i="2"/>
  <c r="AV48" i="1"/>
  <c r="AV48" i="2"/>
  <c r="AV49" i="1"/>
  <c r="AV49" i="2"/>
  <c r="AV50" i="1"/>
  <c r="AV50" i="2"/>
  <c r="AV51" i="1"/>
  <c r="AV51" i="2"/>
  <c r="AV52" i="1"/>
  <c r="AV52" i="2"/>
  <c r="AV53" i="1"/>
  <c r="AV53" i="2"/>
  <c r="AV54" i="1"/>
  <c r="AV54" i="2"/>
  <c r="AV55" i="1"/>
  <c r="AV55" i="2"/>
  <c r="AV56" i="1"/>
  <c r="AV56" i="2"/>
  <c r="AV57" i="1"/>
  <c r="AV57" i="2"/>
  <c r="AV58" i="1"/>
  <c r="AV58" i="2"/>
  <c r="AV59" i="1"/>
  <c r="AV59" i="2"/>
  <c r="AV60" i="1"/>
  <c r="AV60" i="2"/>
  <c r="AV61" i="1"/>
  <c r="AV61" i="2"/>
  <c r="AV62" i="1"/>
  <c r="AV62" i="2"/>
  <c r="AV63" i="1"/>
  <c r="AV63" i="2"/>
  <c r="AV64" i="1"/>
  <c r="AV64" i="2"/>
  <c r="AV65" i="1"/>
  <c r="AV65" i="2"/>
  <c r="AV66" i="1"/>
  <c r="AV66" i="2"/>
  <c r="AV67" i="2"/>
  <c r="AU11" i="1"/>
  <c r="AU7" i="1"/>
  <c r="AU12" i="1"/>
  <c r="AU13" i="1"/>
  <c r="AU14" i="1"/>
  <c r="AU15" i="1"/>
  <c r="AU16" i="1"/>
  <c r="AU16" i="2"/>
  <c r="AU17" i="1"/>
  <c r="AU18" i="1"/>
  <c r="AU19" i="1"/>
  <c r="AU20" i="1"/>
  <c r="AU21" i="1"/>
  <c r="AU22" i="1"/>
  <c r="AU22" i="2"/>
  <c r="AU23" i="1"/>
  <c r="AU24" i="1"/>
  <c r="AU24" i="2"/>
  <c r="AU25" i="1"/>
  <c r="AU26" i="1"/>
  <c r="AU27" i="1"/>
  <c r="AU28" i="1"/>
  <c r="AU28" i="2"/>
  <c r="AU29" i="1"/>
  <c r="AU30" i="1"/>
  <c r="AU30" i="2"/>
  <c r="AU31" i="1"/>
  <c r="AU32" i="1"/>
  <c r="AU33" i="1"/>
  <c r="AU34" i="1"/>
  <c r="AU35" i="1"/>
  <c r="AU36" i="1"/>
  <c r="AU36" i="2"/>
  <c r="AU37" i="1"/>
  <c r="AU38" i="1"/>
  <c r="AU39" i="1"/>
  <c r="AU40" i="1"/>
  <c r="AU41" i="1"/>
  <c r="AU42" i="1"/>
  <c r="AU43" i="1"/>
  <c r="AU44" i="1"/>
  <c r="AU45" i="1"/>
  <c r="AU46" i="1"/>
  <c r="AU47" i="1"/>
  <c r="AU48" i="1"/>
  <c r="AU48" i="2"/>
  <c r="AU49" i="1"/>
  <c r="AU50" i="1"/>
  <c r="AU50" i="2"/>
  <c r="AU51" i="1"/>
  <c r="AU52" i="1"/>
  <c r="AU52" i="2"/>
  <c r="AU53" i="1"/>
  <c r="AU54" i="1"/>
  <c r="AU54" i="2"/>
  <c r="AU55" i="1"/>
  <c r="AU56" i="1"/>
  <c r="AU56" i="2"/>
  <c r="AU57" i="1"/>
  <c r="AU58" i="1"/>
  <c r="AU58" i="2"/>
  <c r="AU59" i="1"/>
  <c r="AU60" i="1"/>
  <c r="AU60" i="2"/>
  <c r="AU61" i="1"/>
  <c r="AU62" i="1"/>
  <c r="AU62" i="2"/>
  <c r="AU63" i="1"/>
  <c r="AU64" i="1"/>
  <c r="AU64" i="2"/>
  <c r="AU65" i="1"/>
  <c r="AU66" i="1"/>
  <c r="AU66" i="2"/>
  <c r="AT11" i="1"/>
  <c r="AT7" i="1"/>
  <c r="AT11" i="2"/>
  <c r="AT12" i="1"/>
  <c r="AT13" i="1"/>
  <c r="AT13" i="2"/>
  <c r="AT14" i="1"/>
  <c r="AT15" i="1"/>
  <c r="AT15" i="2"/>
  <c r="AT16" i="1"/>
  <c r="AT17" i="1"/>
  <c r="AT17" i="2"/>
  <c r="AT18" i="1"/>
  <c r="AT19" i="1"/>
  <c r="AT19" i="2"/>
  <c r="AT20" i="1"/>
  <c r="AT21" i="1"/>
  <c r="AT21" i="2"/>
  <c r="AT22" i="1"/>
  <c r="AT23" i="1"/>
  <c r="AT23" i="2"/>
  <c r="AT24" i="1"/>
  <c r="AT25" i="1"/>
  <c r="AT25" i="2"/>
  <c r="AT26" i="1"/>
  <c r="AT27" i="1"/>
  <c r="AT27" i="2"/>
  <c r="AT28" i="1"/>
  <c r="AT29" i="1"/>
  <c r="AT29" i="2"/>
  <c r="AT30" i="1"/>
  <c r="AT31" i="1"/>
  <c r="AT31" i="2"/>
  <c r="AT32" i="1"/>
  <c r="AT33" i="1"/>
  <c r="AT33" i="2"/>
  <c r="AT34" i="1"/>
  <c r="AT35" i="1"/>
  <c r="AT35" i="2"/>
  <c r="AT36" i="1"/>
  <c r="AT37" i="1"/>
  <c r="AT37" i="2"/>
  <c r="AT38" i="1"/>
  <c r="AT39" i="1"/>
  <c r="AT39" i="2"/>
  <c r="AT40" i="1"/>
  <c r="AT41" i="1"/>
  <c r="AT41" i="2"/>
  <c r="AT42" i="1"/>
  <c r="AT43" i="1"/>
  <c r="AT43" i="2"/>
  <c r="AT44" i="1"/>
  <c r="AT44" i="2"/>
  <c r="AT45" i="1"/>
  <c r="AT45" i="2"/>
  <c r="AT46" i="1"/>
  <c r="AT46" i="2"/>
  <c r="AT47" i="1"/>
  <c r="AT47" i="2"/>
  <c r="AT48" i="1"/>
  <c r="AT48" i="2"/>
  <c r="AT49" i="1"/>
  <c r="AT49" i="2"/>
  <c r="AT50" i="1"/>
  <c r="AT50" i="2"/>
  <c r="AT51" i="1"/>
  <c r="AT51" i="2"/>
  <c r="AT52" i="1"/>
  <c r="AT52" i="2"/>
  <c r="AT53" i="1"/>
  <c r="AT53" i="2"/>
  <c r="AT54" i="1"/>
  <c r="AT54" i="2"/>
  <c r="AT55" i="1"/>
  <c r="AT55" i="2"/>
  <c r="AT56" i="1"/>
  <c r="AT56" i="2"/>
  <c r="AT57" i="1"/>
  <c r="AT57" i="2"/>
  <c r="AT58" i="1"/>
  <c r="AT58" i="2"/>
  <c r="AT59" i="1"/>
  <c r="AT59" i="2"/>
  <c r="AT60" i="1"/>
  <c r="AT60" i="2"/>
  <c r="AT61" i="1"/>
  <c r="AT61" i="2"/>
  <c r="AT62" i="1"/>
  <c r="AT62" i="2"/>
  <c r="AT63" i="1"/>
  <c r="AT63" i="2"/>
  <c r="AT64" i="1"/>
  <c r="AT64" i="2"/>
  <c r="AT65" i="1"/>
  <c r="AT65" i="2"/>
  <c r="AT66" i="1"/>
  <c r="AT66" i="2"/>
  <c r="AS11" i="1"/>
  <c r="AS7" i="1"/>
  <c r="AS11" i="2"/>
  <c r="AS12" i="1"/>
  <c r="AS12" i="2"/>
  <c r="AS13" i="1"/>
  <c r="AS14" i="1"/>
  <c r="AS14" i="2"/>
  <c r="AS15" i="1"/>
  <c r="AS16" i="1"/>
  <c r="AS16" i="2"/>
  <c r="AS17" i="1"/>
  <c r="AS18" i="1"/>
  <c r="AS18" i="2"/>
  <c r="AS19" i="1"/>
  <c r="AS20" i="1"/>
  <c r="AS20" i="2"/>
  <c r="AS21" i="1"/>
  <c r="AS22" i="1"/>
  <c r="AS22" i="2"/>
  <c r="AS23" i="1"/>
  <c r="AS24" i="1"/>
  <c r="AS24" i="2"/>
  <c r="AS25" i="1"/>
  <c r="AS26" i="1"/>
  <c r="AS26" i="2"/>
  <c r="AS27" i="1"/>
  <c r="AS28" i="1"/>
  <c r="AS28" i="2"/>
  <c r="AS29" i="1"/>
  <c r="AS30" i="1"/>
  <c r="AS30" i="2"/>
  <c r="AS31" i="1"/>
  <c r="AS32" i="1"/>
  <c r="AS32" i="2"/>
  <c r="AS33" i="1"/>
  <c r="AS34" i="1"/>
  <c r="AS34" i="2"/>
  <c r="AS35" i="1"/>
  <c r="AS36" i="1"/>
  <c r="AS36" i="2"/>
  <c r="AS37" i="1"/>
  <c r="AS38" i="1"/>
  <c r="AS38" i="2"/>
  <c r="AS39" i="1"/>
  <c r="AS40" i="1"/>
  <c r="AS40" i="2"/>
  <c r="AS41" i="1"/>
  <c r="AS42" i="1"/>
  <c r="AS42" i="2"/>
  <c r="AS43" i="1"/>
  <c r="AS44" i="1"/>
  <c r="AS44" i="2"/>
  <c r="AS45" i="1"/>
  <c r="AS46" i="1"/>
  <c r="AS46" i="2"/>
  <c r="AS47" i="1"/>
  <c r="AS48" i="1"/>
  <c r="AS48" i="2"/>
  <c r="AS49" i="1"/>
  <c r="AS50" i="1"/>
  <c r="AS50" i="2"/>
  <c r="AS51" i="1"/>
  <c r="AS52" i="1"/>
  <c r="AS52" i="2"/>
  <c r="AS53" i="1"/>
  <c r="AS54" i="1"/>
  <c r="AS54" i="2"/>
  <c r="AS55" i="1"/>
  <c r="AS56" i="1"/>
  <c r="AS56" i="2"/>
  <c r="AS57" i="1"/>
  <c r="AS58" i="1"/>
  <c r="AS58" i="2"/>
  <c r="AS59" i="1"/>
  <c r="AS60" i="1"/>
  <c r="AS60" i="2"/>
  <c r="AS61" i="1"/>
  <c r="AS62" i="1"/>
  <c r="AS62" i="2"/>
  <c r="AS63" i="1"/>
  <c r="AS64" i="1"/>
  <c r="AS64" i="2"/>
  <c r="AS65" i="1"/>
  <c r="AS66" i="1"/>
  <c r="AS66" i="2"/>
  <c r="AS67" i="2"/>
  <c r="AR11" i="1"/>
  <c r="AR7" i="1"/>
  <c r="AR12" i="1"/>
  <c r="AR12" i="2"/>
  <c r="AR13" i="1"/>
  <c r="AR14" i="1"/>
  <c r="AR15" i="1"/>
  <c r="AR16" i="1"/>
  <c r="AR16" i="2"/>
  <c r="AR17" i="1"/>
  <c r="AR18" i="1"/>
  <c r="AR18" i="2"/>
  <c r="AR19" i="1"/>
  <c r="AR20" i="1"/>
  <c r="AR20" i="2"/>
  <c r="AR21" i="1"/>
  <c r="AR22" i="1"/>
  <c r="AR23" i="1"/>
  <c r="AR24" i="1"/>
  <c r="AR24" i="2"/>
  <c r="AR25" i="1"/>
  <c r="AR26" i="1"/>
  <c r="AR26" i="2"/>
  <c r="AR27" i="1"/>
  <c r="AR28" i="1"/>
  <c r="AR28" i="2"/>
  <c r="AR29" i="1"/>
  <c r="AR30" i="1"/>
  <c r="AR31" i="1"/>
  <c r="AR32" i="1"/>
  <c r="AR32" i="2"/>
  <c r="AR33" i="1"/>
  <c r="AR34" i="1"/>
  <c r="AR34" i="2"/>
  <c r="AR35" i="1"/>
  <c r="AR36" i="1"/>
  <c r="AR36" i="2"/>
  <c r="AR37" i="1"/>
  <c r="AR38" i="1"/>
  <c r="AR39" i="1"/>
  <c r="AR40" i="1"/>
  <c r="AR40" i="2"/>
  <c r="AR41" i="1"/>
  <c r="AR42" i="1"/>
  <c r="AR42" i="2"/>
  <c r="AR43" i="1"/>
  <c r="AR44" i="1"/>
  <c r="AR44" i="2"/>
  <c r="AR45" i="1"/>
  <c r="AR46" i="1"/>
  <c r="AR47" i="1"/>
  <c r="AR48" i="1"/>
  <c r="AR48" i="2"/>
  <c r="AR49" i="1"/>
  <c r="AR50" i="1"/>
  <c r="AR50" i="2"/>
  <c r="AR51" i="1"/>
  <c r="AR52" i="1"/>
  <c r="AR52" i="2"/>
  <c r="AR53" i="1"/>
  <c r="AR54" i="1"/>
  <c r="AR55" i="1"/>
  <c r="AR56" i="1"/>
  <c r="AR56" i="2"/>
  <c r="AR57" i="1"/>
  <c r="AR58" i="1"/>
  <c r="AR58" i="2"/>
  <c r="AR59" i="1"/>
  <c r="AR60" i="1"/>
  <c r="AR60" i="2"/>
  <c r="AR61" i="1"/>
  <c r="AR62" i="1"/>
  <c r="AR63" i="1"/>
  <c r="AR64" i="1"/>
  <c r="AR64" i="2"/>
  <c r="AR65" i="1"/>
  <c r="AR66" i="1"/>
  <c r="AR66" i="2"/>
  <c r="AR67" i="2"/>
  <c r="AQ11" i="1"/>
  <c r="AQ7" i="1"/>
  <c r="AQ12" i="1"/>
  <c r="AQ13" i="1"/>
  <c r="AQ14" i="1"/>
  <c r="AQ15" i="1"/>
  <c r="AQ16" i="1"/>
  <c r="AQ17" i="1"/>
  <c r="AQ18" i="1"/>
  <c r="AQ19" i="1"/>
  <c r="AQ20" i="1"/>
  <c r="AQ21" i="1"/>
  <c r="AQ21" i="2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3" i="2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P11" i="1"/>
  <c r="AP7" i="1"/>
  <c r="AP11" i="2"/>
  <c r="AP12" i="1"/>
  <c r="AP12" i="2"/>
  <c r="AP13" i="1"/>
  <c r="AP13" i="2"/>
  <c r="AP14" i="1"/>
  <c r="AP14" i="2"/>
  <c r="AP15" i="1"/>
  <c r="AP15" i="2"/>
  <c r="AP16" i="1"/>
  <c r="AP16" i="2"/>
  <c r="AP17" i="1"/>
  <c r="AP17" i="2"/>
  <c r="AP18" i="1"/>
  <c r="AP18" i="2"/>
  <c r="AP19" i="1"/>
  <c r="AP19" i="2"/>
  <c r="AP20" i="1"/>
  <c r="AP20" i="2"/>
  <c r="AP21" i="1"/>
  <c r="AP21" i="2"/>
  <c r="AP22" i="1"/>
  <c r="AP22" i="2"/>
  <c r="AP23" i="1"/>
  <c r="AP23" i="2"/>
  <c r="AP24" i="1"/>
  <c r="AP24" i="2"/>
  <c r="AP25" i="1"/>
  <c r="AP25" i="2"/>
  <c r="AP26" i="1"/>
  <c r="AP26" i="2"/>
  <c r="AP27" i="1"/>
  <c r="AP27" i="2"/>
  <c r="AP28" i="1"/>
  <c r="AP28" i="2"/>
  <c r="AP29" i="1"/>
  <c r="AP29" i="2"/>
  <c r="AP30" i="1"/>
  <c r="AP30" i="2"/>
  <c r="AP31" i="1"/>
  <c r="AP31" i="2"/>
  <c r="AP32" i="1"/>
  <c r="AP32" i="2"/>
  <c r="AP33" i="1"/>
  <c r="AP33" i="2"/>
  <c r="AP34" i="1"/>
  <c r="AP34" i="2"/>
  <c r="AP35" i="1"/>
  <c r="AP35" i="2"/>
  <c r="AP36" i="1"/>
  <c r="AP36" i="2"/>
  <c r="AP37" i="1"/>
  <c r="AP37" i="2"/>
  <c r="AP38" i="1"/>
  <c r="AP38" i="2"/>
  <c r="AP39" i="1"/>
  <c r="AP39" i="2"/>
  <c r="AP40" i="1"/>
  <c r="AP40" i="2"/>
  <c r="AP41" i="1"/>
  <c r="AP41" i="2"/>
  <c r="AP42" i="1"/>
  <c r="AP42" i="2"/>
  <c r="AP43" i="1"/>
  <c r="AP43" i="2"/>
  <c r="AP44" i="1"/>
  <c r="AP44" i="2"/>
  <c r="AP45" i="1"/>
  <c r="AP45" i="2"/>
  <c r="AP46" i="1"/>
  <c r="AP46" i="2"/>
  <c r="AP47" i="1"/>
  <c r="AP47" i="2"/>
  <c r="AP48" i="1"/>
  <c r="AP48" i="2"/>
  <c r="AP49" i="1"/>
  <c r="AP49" i="2"/>
  <c r="AP50" i="1"/>
  <c r="AP50" i="2"/>
  <c r="AP51" i="1"/>
  <c r="AP51" i="2"/>
  <c r="AP52" i="1"/>
  <c r="AP52" i="2"/>
  <c r="AP53" i="1"/>
  <c r="AP53" i="2"/>
  <c r="AP54" i="1"/>
  <c r="AP54" i="2"/>
  <c r="AP55" i="1"/>
  <c r="AP55" i="2"/>
  <c r="AP56" i="1"/>
  <c r="AP56" i="2"/>
  <c r="AP57" i="1"/>
  <c r="AP57" i="2"/>
  <c r="AP58" i="1"/>
  <c r="AP58" i="2"/>
  <c r="AP59" i="1"/>
  <c r="AP59" i="2"/>
  <c r="AP60" i="1"/>
  <c r="AP60" i="2"/>
  <c r="AP61" i="1"/>
  <c r="AP61" i="2"/>
  <c r="AP62" i="1"/>
  <c r="AP62" i="2"/>
  <c r="AP63" i="1"/>
  <c r="AP63" i="2"/>
  <c r="AP64" i="1"/>
  <c r="AP64" i="2"/>
  <c r="AP65" i="1"/>
  <c r="AP65" i="2"/>
  <c r="AP66" i="1"/>
  <c r="AP66" i="2"/>
  <c r="AP67" i="2"/>
  <c r="AP68" i="2"/>
  <c r="AO11" i="1"/>
  <c r="AO7" i="1"/>
  <c r="AO11" i="2"/>
  <c r="AO12" i="1"/>
  <c r="AO12" i="2"/>
  <c r="AO13" i="1"/>
  <c r="AO14" i="1"/>
  <c r="AO14" i="2"/>
  <c r="AO15" i="1"/>
  <c r="AO16" i="1"/>
  <c r="AO16" i="2"/>
  <c r="AO17" i="1"/>
  <c r="AO18" i="1"/>
  <c r="AO18" i="2"/>
  <c r="AO19" i="1"/>
  <c r="AO20" i="1"/>
  <c r="AO20" i="2"/>
  <c r="AO21" i="1"/>
  <c r="AO22" i="1"/>
  <c r="AO22" i="2"/>
  <c r="AO23" i="1"/>
  <c r="AO24" i="1"/>
  <c r="AO24" i="2"/>
  <c r="AO25" i="1"/>
  <c r="AO26" i="1"/>
  <c r="AO26" i="2"/>
  <c r="AO27" i="1"/>
  <c r="AO28" i="1"/>
  <c r="AO28" i="2"/>
  <c r="AO29" i="1"/>
  <c r="AO30" i="1"/>
  <c r="AO30" i="2"/>
  <c r="AO31" i="1"/>
  <c r="AO32" i="1"/>
  <c r="AO32" i="2"/>
  <c r="AO33" i="1"/>
  <c r="AO34" i="1"/>
  <c r="AO34" i="2"/>
  <c r="AO35" i="1"/>
  <c r="AO36" i="1"/>
  <c r="AO36" i="2"/>
  <c r="AO37" i="1"/>
  <c r="AO38" i="1"/>
  <c r="AO38" i="2"/>
  <c r="AO39" i="1"/>
  <c r="AO40" i="1"/>
  <c r="AO40" i="2"/>
  <c r="AO41" i="1"/>
  <c r="AO42" i="1"/>
  <c r="AO42" i="2"/>
  <c r="AO43" i="1"/>
  <c r="AO44" i="1"/>
  <c r="AO44" i="2"/>
  <c r="AO45" i="1"/>
  <c r="AO46" i="1"/>
  <c r="AO46" i="2"/>
  <c r="AO47" i="1"/>
  <c r="AO48" i="1"/>
  <c r="AO48" i="2"/>
  <c r="AO49" i="1"/>
  <c r="AO50" i="1"/>
  <c r="AO50" i="2"/>
  <c r="AO51" i="1"/>
  <c r="AO52" i="1"/>
  <c r="AO52" i="2"/>
  <c r="AO53" i="1"/>
  <c r="AO54" i="1"/>
  <c r="AO54" i="2"/>
  <c r="AO55" i="1"/>
  <c r="AO56" i="1"/>
  <c r="AO56" i="2"/>
  <c r="AO57" i="1"/>
  <c r="AO58" i="1"/>
  <c r="AO58" i="2"/>
  <c r="AO59" i="1"/>
  <c r="AO60" i="1"/>
  <c r="AO60" i="2"/>
  <c r="AO61" i="1"/>
  <c r="AO62" i="1"/>
  <c r="AO62" i="2"/>
  <c r="AO63" i="1"/>
  <c r="AO64" i="1"/>
  <c r="AO64" i="2"/>
  <c r="AO65" i="1"/>
  <c r="AO66" i="1"/>
  <c r="AO66" i="2"/>
  <c r="AO67" i="2"/>
  <c r="AN11" i="1"/>
  <c r="AN7" i="1"/>
  <c r="AN12" i="1"/>
  <c r="AN12" i="2"/>
  <c r="AN13" i="1"/>
  <c r="AN14" i="1"/>
  <c r="AN15" i="1"/>
  <c r="AN16" i="1"/>
  <c r="AN16" i="2"/>
  <c r="AN17" i="1"/>
  <c r="AN18" i="1"/>
  <c r="AN18" i="2"/>
  <c r="AN19" i="1"/>
  <c r="AN20" i="1"/>
  <c r="AN20" i="2"/>
  <c r="AN21" i="1"/>
  <c r="AN22" i="1"/>
  <c r="AN23" i="1"/>
  <c r="AN24" i="1"/>
  <c r="AN24" i="2"/>
  <c r="AN25" i="1"/>
  <c r="AN26" i="1"/>
  <c r="AN26" i="2"/>
  <c r="AN27" i="1"/>
  <c r="AN28" i="1"/>
  <c r="AN28" i="2"/>
  <c r="AN29" i="1"/>
  <c r="AN30" i="1"/>
  <c r="AN31" i="1"/>
  <c r="AN32" i="1"/>
  <c r="AN32" i="2"/>
  <c r="AN33" i="1"/>
  <c r="AN34" i="1"/>
  <c r="AN34" i="2"/>
  <c r="AN35" i="1"/>
  <c r="AN36" i="1"/>
  <c r="AN36" i="2"/>
  <c r="AN37" i="1"/>
  <c r="AN38" i="1"/>
  <c r="AN39" i="1"/>
  <c r="AN40" i="1"/>
  <c r="AN40" i="2"/>
  <c r="AN41" i="1"/>
  <c r="AN42" i="1"/>
  <c r="AN42" i="2"/>
  <c r="AN43" i="1"/>
  <c r="AN44" i="1"/>
  <c r="AN44" i="2"/>
  <c r="AN45" i="1"/>
  <c r="AN46" i="1"/>
  <c r="AN47" i="1"/>
  <c r="AN48" i="1"/>
  <c r="AN48" i="2"/>
  <c r="AN49" i="1"/>
  <c r="AN50" i="1"/>
  <c r="AN50" i="2"/>
  <c r="AN51" i="1"/>
  <c r="AN52" i="1"/>
  <c r="AN52" i="2"/>
  <c r="AN53" i="1"/>
  <c r="AN54" i="1"/>
  <c r="AN55" i="1"/>
  <c r="AN56" i="1"/>
  <c r="AN56" i="2"/>
  <c r="AN57" i="1"/>
  <c r="AN58" i="1"/>
  <c r="AN58" i="2"/>
  <c r="AN59" i="1"/>
  <c r="AN60" i="1"/>
  <c r="AN60" i="2"/>
  <c r="AN61" i="1"/>
  <c r="AN62" i="1"/>
  <c r="AN63" i="1"/>
  <c r="AN64" i="1"/>
  <c r="AN64" i="2"/>
  <c r="AN65" i="1"/>
  <c r="AN66" i="1"/>
  <c r="AN66" i="2"/>
  <c r="AM11" i="1"/>
  <c r="AM7" i="1"/>
  <c r="AM12" i="1"/>
  <c r="AM13" i="1"/>
  <c r="AM14" i="1"/>
  <c r="AM15" i="1"/>
  <c r="AM16" i="1"/>
  <c r="AM17" i="1"/>
  <c r="AM18" i="1"/>
  <c r="AM19" i="1"/>
  <c r="AM20" i="1"/>
  <c r="AM21" i="1"/>
  <c r="AM21" i="2"/>
  <c r="AM22" i="1"/>
  <c r="AM23" i="1"/>
  <c r="AM24" i="1"/>
  <c r="AM25" i="1"/>
  <c r="AM26" i="1"/>
  <c r="AM27" i="1"/>
  <c r="AM28" i="1"/>
  <c r="AM29" i="1"/>
  <c r="AM29" i="2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3" i="2"/>
  <c r="AM54" i="1"/>
  <c r="AM55" i="1"/>
  <c r="AM56" i="1"/>
  <c r="AM57" i="1"/>
  <c r="AM58" i="1"/>
  <c r="AM59" i="1"/>
  <c r="AM60" i="1"/>
  <c r="AM61" i="1"/>
  <c r="AM61" i="2"/>
  <c r="AM62" i="1"/>
  <c r="AM63" i="1"/>
  <c r="AM64" i="1"/>
  <c r="AM65" i="1"/>
  <c r="AM66" i="1"/>
  <c r="AL11" i="1"/>
  <c r="AL7" i="1"/>
  <c r="AL11" i="2"/>
  <c r="AL12" i="1"/>
  <c r="AL12" i="2"/>
  <c r="AL13" i="1"/>
  <c r="AL13" i="2"/>
  <c r="AL14" i="1"/>
  <c r="AL14" i="2"/>
  <c r="AL15" i="1"/>
  <c r="AL15" i="2"/>
  <c r="AL16" i="1"/>
  <c r="AL16" i="2"/>
  <c r="AL17" i="1"/>
  <c r="AL17" i="2"/>
  <c r="AL18" i="1"/>
  <c r="AL18" i="2"/>
  <c r="AL19" i="1"/>
  <c r="AL19" i="2"/>
  <c r="AL20" i="1"/>
  <c r="AL20" i="2"/>
  <c r="AL21" i="1"/>
  <c r="AL21" i="2"/>
  <c r="AL22" i="1"/>
  <c r="AL22" i="2"/>
  <c r="AL23" i="1"/>
  <c r="AL23" i="2"/>
  <c r="AL24" i="1"/>
  <c r="AL24" i="2"/>
  <c r="AL25" i="1"/>
  <c r="AL25" i="2"/>
  <c r="AL26" i="1"/>
  <c r="AL26" i="2"/>
  <c r="AL27" i="1"/>
  <c r="AL27" i="2"/>
  <c r="AL28" i="1"/>
  <c r="AL28" i="2"/>
  <c r="AL29" i="1"/>
  <c r="AL29" i="2"/>
  <c r="AL30" i="1"/>
  <c r="AL30" i="2"/>
  <c r="AL31" i="1"/>
  <c r="AL31" i="2"/>
  <c r="AL32" i="1"/>
  <c r="AL32" i="2"/>
  <c r="AL33" i="1"/>
  <c r="AL33" i="2"/>
  <c r="AL34" i="1"/>
  <c r="AL34" i="2"/>
  <c r="AL35" i="1"/>
  <c r="AL35" i="2"/>
  <c r="AL36" i="1"/>
  <c r="AL36" i="2"/>
  <c r="AL37" i="1"/>
  <c r="AL37" i="2"/>
  <c r="AL38" i="1"/>
  <c r="AL38" i="2"/>
  <c r="AL39" i="1"/>
  <c r="AL39" i="2"/>
  <c r="AL40" i="1"/>
  <c r="AL40" i="2"/>
  <c r="AL41" i="1"/>
  <c r="AL41" i="2"/>
  <c r="AL42" i="1"/>
  <c r="AL42" i="2"/>
  <c r="AL43" i="1"/>
  <c r="AL43" i="2"/>
  <c r="AL44" i="1"/>
  <c r="AL44" i="2"/>
  <c r="AL45" i="1"/>
  <c r="AL45" i="2"/>
  <c r="AL46" i="1"/>
  <c r="AL46" i="2"/>
  <c r="AL47" i="1"/>
  <c r="AL47" i="2"/>
  <c r="AL48" i="1"/>
  <c r="AL48" i="2"/>
  <c r="AL49" i="1"/>
  <c r="AL49" i="2"/>
  <c r="AL50" i="1"/>
  <c r="AL50" i="2"/>
  <c r="AL51" i="1"/>
  <c r="AL51" i="2"/>
  <c r="AL52" i="1"/>
  <c r="AL52" i="2"/>
  <c r="AL53" i="1"/>
  <c r="AL53" i="2"/>
  <c r="AL54" i="1"/>
  <c r="AL54" i="2"/>
  <c r="AL55" i="1"/>
  <c r="AL55" i="2"/>
  <c r="AL56" i="1"/>
  <c r="AL56" i="2"/>
  <c r="AL57" i="1"/>
  <c r="AL57" i="2"/>
  <c r="AL58" i="1"/>
  <c r="AL58" i="2"/>
  <c r="AL59" i="1"/>
  <c r="AL59" i="2"/>
  <c r="AL60" i="1"/>
  <c r="AL60" i="2"/>
  <c r="AL61" i="1"/>
  <c r="AL61" i="2"/>
  <c r="AL62" i="1"/>
  <c r="AL62" i="2"/>
  <c r="AL63" i="1"/>
  <c r="AL63" i="2"/>
  <c r="AL64" i="1"/>
  <c r="AL64" i="2"/>
  <c r="AL65" i="1"/>
  <c r="AL65" i="2"/>
  <c r="AL66" i="1"/>
  <c r="AL66" i="2"/>
  <c r="AL67" i="2"/>
  <c r="AK11" i="1"/>
  <c r="AK7" i="1"/>
  <c r="AK11" i="2"/>
  <c r="AK12" i="1"/>
  <c r="AK12" i="2"/>
  <c r="AK13" i="1"/>
  <c r="AK14" i="1"/>
  <c r="AK14" i="2"/>
  <c r="AK15" i="1"/>
  <c r="AK16" i="1"/>
  <c r="AK16" i="2"/>
  <c r="AK17" i="1"/>
  <c r="AK18" i="1"/>
  <c r="AK18" i="2"/>
  <c r="AK19" i="1"/>
  <c r="AK20" i="1"/>
  <c r="AK20" i="2"/>
  <c r="AK21" i="1"/>
  <c r="AK22" i="1"/>
  <c r="AK22" i="2"/>
  <c r="AK23" i="1"/>
  <c r="AK24" i="1"/>
  <c r="AK24" i="2"/>
  <c r="AK25" i="1"/>
  <c r="AK26" i="1"/>
  <c r="AK26" i="2"/>
  <c r="AK27" i="1"/>
  <c r="AK28" i="1"/>
  <c r="AK28" i="2"/>
  <c r="AK29" i="1"/>
  <c r="AK30" i="1"/>
  <c r="AK30" i="2"/>
  <c r="AK31" i="1"/>
  <c r="AK32" i="1"/>
  <c r="AK32" i="2"/>
  <c r="AK33" i="1"/>
  <c r="AK34" i="1"/>
  <c r="AK34" i="2"/>
  <c r="AK35" i="1"/>
  <c r="AK36" i="1"/>
  <c r="AK36" i="2"/>
  <c r="AK37" i="1"/>
  <c r="AK38" i="1"/>
  <c r="AK38" i="2"/>
  <c r="AK39" i="1"/>
  <c r="AK40" i="1"/>
  <c r="AK40" i="2"/>
  <c r="AK41" i="1"/>
  <c r="AK42" i="1"/>
  <c r="AK42" i="2"/>
  <c r="AK43" i="1"/>
  <c r="AK44" i="1"/>
  <c r="AK44" i="2"/>
  <c r="AK45" i="1"/>
  <c r="AK46" i="1"/>
  <c r="AK46" i="2"/>
  <c r="AK47" i="1"/>
  <c r="AK48" i="1"/>
  <c r="AK48" i="2"/>
  <c r="AK49" i="1"/>
  <c r="AK50" i="1"/>
  <c r="AK50" i="2"/>
  <c r="AK51" i="1"/>
  <c r="AK52" i="1"/>
  <c r="AK52" i="2"/>
  <c r="AK53" i="1"/>
  <c r="AK54" i="1"/>
  <c r="AK54" i="2"/>
  <c r="AK55" i="1"/>
  <c r="AK56" i="1"/>
  <c r="AK56" i="2"/>
  <c r="AK57" i="1"/>
  <c r="AK58" i="1"/>
  <c r="AK58" i="2"/>
  <c r="AK59" i="1"/>
  <c r="AK60" i="1"/>
  <c r="AK60" i="2"/>
  <c r="AK61" i="1"/>
  <c r="AK62" i="1"/>
  <c r="AK62" i="2"/>
  <c r="AK63" i="1"/>
  <c r="AK64" i="1"/>
  <c r="AK64" i="2"/>
  <c r="AK65" i="1"/>
  <c r="AK66" i="1"/>
  <c r="AK66" i="2"/>
  <c r="AK67" i="2"/>
  <c r="AJ11" i="1"/>
  <c r="AJ7" i="1"/>
  <c r="AJ12" i="1"/>
  <c r="AJ12" i="2"/>
  <c r="AJ13" i="1"/>
  <c r="AJ14" i="1"/>
  <c r="AJ15" i="1"/>
  <c r="AJ16" i="1"/>
  <c r="AJ16" i="2"/>
  <c r="AJ17" i="1"/>
  <c r="AJ18" i="1"/>
  <c r="AJ18" i="2"/>
  <c r="AJ19" i="1"/>
  <c r="AJ20" i="1"/>
  <c r="AJ20" i="2"/>
  <c r="AJ21" i="1"/>
  <c r="AJ22" i="1"/>
  <c r="AJ23" i="1"/>
  <c r="AJ24" i="1"/>
  <c r="AJ24" i="2"/>
  <c r="AJ25" i="1"/>
  <c r="AJ26" i="1"/>
  <c r="AJ26" i="2"/>
  <c r="AJ27" i="1"/>
  <c r="AJ28" i="1"/>
  <c r="AJ28" i="2"/>
  <c r="AJ29" i="1"/>
  <c r="AJ30" i="1"/>
  <c r="AJ31" i="1"/>
  <c r="AJ32" i="1"/>
  <c r="AJ32" i="2"/>
  <c r="AJ33" i="1"/>
  <c r="AJ34" i="1"/>
  <c r="AJ34" i="2"/>
  <c r="AJ35" i="1"/>
  <c r="AJ36" i="1"/>
  <c r="AJ36" i="2"/>
  <c r="AJ37" i="1"/>
  <c r="AJ38" i="1"/>
  <c r="AJ39" i="1"/>
  <c r="AJ40" i="1"/>
  <c r="AJ40" i="2"/>
  <c r="AJ41" i="1"/>
  <c r="AJ42" i="1"/>
  <c r="AJ42" i="2"/>
  <c r="AJ43" i="1"/>
  <c r="AJ44" i="1"/>
  <c r="AJ44" i="2"/>
  <c r="AJ45" i="1"/>
  <c r="AJ46" i="1"/>
  <c r="AJ47" i="1"/>
  <c r="AJ48" i="1"/>
  <c r="AJ48" i="2"/>
  <c r="AJ49" i="1"/>
  <c r="AJ50" i="1"/>
  <c r="AJ50" i="2"/>
  <c r="AJ51" i="1"/>
  <c r="AJ52" i="1"/>
  <c r="AJ52" i="2"/>
  <c r="AJ53" i="1"/>
  <c r="AJ54" i="1"/>
  <c r="AJ55" i="1"/>
  <c r="AJ56" i="1"/>
  <c r="AJ56" i="2"/>
  <c r="AJ57" i="1"/>
  <c r="AJ58" i="1"/>
  <c r="AJ58" i="2"/>
  <c r="AJ59" i="1"/>
  <c r="AJ60" i="1"/>
  <c r="AJ60" i="2"/>
  <c r="AJ61" i="1"/>
  <c r="AJ62" i="1"/>
  <c r="AJ63" i="1"/>
  <c r="AJ64" i="1"/>
  <c r="AJ64" i="2"/>
  <c r="AJ65" i="1"/>
  <c r="AJ66" i="1"/>
  <c r="AJ66" i="2"/>
  <c r="AJ67" i="2"/>
  <c r="AI11" i="1"/>
  <c r="AI7" i="1"/>
  <c r="AI12" i="1"/>
  <c r="AI13" i="1"/>
  <c r="AI13" i="2"/>
  <c r="AI14" i="1"/>
  <c r="AI15" i="1"/>
  <c r="AI16" i="1"/>
  <c r="AI17" i="1"/>
  <c r="AI18" i="1"/>
  <c r="AI19" i="1"/>
  <c r="AI20" i="1"/>
  <c r="AI21" i="1"/>
  <c r="AI21" i="2"/>
  <c r="AI22" i="1"/>
  <c r="AI23" i="1"/>
  <c r="AI24" i="1"/>
  <c r="AI25" i="1"/>
  <c r="AI26" i="1"/>
  <c r="AI27" i="1"/>
  <c r="AI28" i="1"/>
  <c r="AI29" i="1"/>
  <c r="AI29" i="2"/>
  <c r="AI30" i="1"/>
  <c r="AI31" i="1"/>
  <c r="AI32" i="1"/>
  <c r="AI33" i="1"/>
  <c r="AI34" i="1"/>
  <c r="AI35" i="1"/>
  <c r="AI36" i="1"/>
  <c r="AI37" i="1"/>
  <c r="AI37" i="2"/>
  <c r="AI38" i="1"/>
  <c r="AI39" i="1"/>
  <c r="AI40" i="1"/>
  <c r="AI41" i="1"/>
  <c r="AI42" i="1"/>
  <c r="AI43" i="1"/>
  <c r="AI44" i="1"/>
  <c r="AI45" i="1"/>
  <c r="AI45" i="2"/>
  <c r="AI46" i="1"/>
  <c r="AI47" i="1"/>
  <c r="AI48" i="1"/>
  <c r="AI49" i="1"/>
  <c r="AI50" i="1"/>
  <c r="AI51" i="1"/>
  <c r="AI52" i="1"/>
  <c r="AI53" i="1"/>
  <c r="AI53" i="2"/>
  <c r="AI54" i="1"/>
  <c r="AI55" i="1"/>
  <c r="AI56" i="1"/>
  <c r="AI57" i="1"/>
  <c r="AI58" i="1"/>
  <c r="AI59" i="1"/>
  <c r="AI60" i="1"/>
  <c r="AI61" i="1"/>
  <c r="AI61" i="2"/>
  <c r="AI62" i="1"/>
  <c r="AI63" i="1"/>
  <c r="AI64" i="1"/>
  <c r="AI65" i="1"/>
  <c r="AI66" i="1"/>
  <c r="AI67" i="2"/>
  <c r="AH11" i="1"/>
  <c r="AH7" i="1"/>
  <c r="AH11" i="2"/>
  <c r="AH12" i="1"/>
  <c r="AH12" i="2"/>
  <c r="AH13" i="1"/>
  <c r="AH13" i="2"/>
  <c r="AH14" i="1"/>
  <c r="AH14" i="2"/>
  <c r="AH15" i="1"/>
  <c r="AH15" i="2"/>
  <c r="AH16" i="1"/>
  <c r="AH16" i="2"/>
  <c r="AH17" i="1"/>
  <c r="AH17" i="2"/>
  <c r="AH18" i="1"/>
  <c r="AH18" i="2"/>
  <c r="AH19" i="1"/>
  <c r="AH19" i="2"/>
  <c r="AH20" i="1"/>
  <c r="AH20" i="2"/>
  <c r="AH21" i="1"/>
  <c r="AH21" i="2"/>
  <c r="AH22" i="1"/>
  <c r="AH22" i="2"/>
  <c r="AH23" i="1"/>
  <c r="AH23" i="2"/>
  <c r="AH24" i="1"/>
  <c r="AH24" i="2"/>
  <c r="AH25" i="1"/>
  <c r="AH25" i="2"/>
  <c r="AH26" i="1"/>
  <c r="AH26" i="2"/>
  <c r="AH27" i="1"/>
  <c r="AH27" i="2"/>
  <c r="AH28" i="1"/>
  <c r="AH28" i="2"/>
  <c r="AH29" i="1"/>
  <c r="AH29" i="2"/>
  <c r="AH30" i="1"/>
  <c r="AH30" i="2"/>
  <c r="AH31" i="1"/>
  <c r="AH31" i="2"/>
  <c r="AH32" i="1"/>
  <c r="AH32" i="2"/>
  <c r="AH33" i="1"/>
  <c r="AH33" i="2"/>
  <c r="AH34" i="1"/>
  <c r="AH34" i="2"/>
  <c r="AH35" i="1"/>
  <c r="AH35" i="2"/>
  <c r="AH36" i="1"/>
  <c r="AH36" i="2"/>
  <c r="AH37" i="1"/>
  <c r="AH37" i="2"/>
  <c r="AH38" i="1"/>
  <c r="AH38" i="2"/>
  <c r="AH39" i="1"/>
  <c r="AH39" i="2"/>
  <c r="AH40" i="1"/>
  <c r="AH40" i="2"/>
  <c r="AH41" i="1"/>
  <c r="AH41" i="2"/>
  <c r="AH42" i="1"/>
  <c r="AH42" i="2"/>
  <c r="AH43" i="1"/>
  <c r="AH43" i="2"/>
  <c r="AH44" i="1"/>
  <c r="AH44" i="2"/>
  <c r="AH45" i="1"/>
  <c r="AH45" i="2"/>
  <c r="AH46" i="1"/>
  <c r="AH46" i="2"/>
  <c r="AH47" i="1"/>
  <c r="AH47" i="2"/>
  <c r="AH48" i="1"/>
  <c r="AH48" i="2"/>
  <c r="AH49" i="1"/>
  <c r="AH49" i="2"/>
  <c r="AH50" i="1"/>
  <c r="AH50" i="2"/>
  <c r="AH51" i="1"/>
  <c r="AH51" i="2"/>
  <c r="AH52" i="1"/>
  <c r="AH52" i="2"/>
  <c r="AH53" i="1"/>
  <c r="AH53" i="2"/>
  <c r="AH54" i="1"/>
  <c r="AH54" i="2"/>
  <c r="AH55" i="1"/>
  <c r="AH55" i="2"/>
  <c r="AH56" i="1"/>
  <c r="AH56" i="2"/>
  <c r="AH57" i="1"/>
  <c r="AH57" i="2"/>
  <c r="AH58" i="1"/>
  <c r="AH58" i="2"/>
  <c r="AH59" i="1"/>
  <c r="AH59" i="2"/>
  <c r="AH60" i="1"/>
  <c r="AH60" i="2"/>
  <c r="AH61" i="1"/>
  <c r="AH61" i="2"/>
  <c r="AH62" i="1"/>
  <c r="AH62" i="2"/>
  <c r="AH63" i="1"/>
  <c r="AH63" i="2"/>
  <c r="AH64" i="1"/>
  <c r="AH64" i="2"/>
  <c r="AH65" i="1"/>
  <c r="AH65" i="2"/>
  <c r="AH66" i="1"/>
  <c r="AH66" i="2"/>
  <c r="AH67" i="2"/>
  <c r="AG11" i="1"/>
  <c r="AG7" i="1"/>
  <c r="AG12" i="1"/>
  <c r="AG12" i="2"/>
  <c r="AG13" i="1"/>
  <c r="AG14" i="1"/>
  <c r="AG14" i="2"/>
  <c r="AG15" i="1"/>
  <c r="AG16" i="1"/>
  <c r="AG16" i="2"/>
  <c r="AG17" i="1"/>
  <c r="AG18" i="1"/>
  <c r="AG18" i="2"/>
  <c r="AG19" i="1"/>
  <c r="AG20" i="1"/>
  <c r="AG20" i="2"/>
  <c r="AG21" i="1"/>
  <c r="AG22" i="1"/>
  <c r="AG22" i="2"/>
  <c r="AG23" i="1"/>
  <c r="AG24" i="1"/>
  <c r="AG24" i="2"/>
  <c r="AG25" i="1"/>
  <c r="AG26" i="1"/>
  <c r="AG26" i="2"/>
  <c r="AG27" i="1"/>
  <c r="AG28" i="1"/>
  <c r="AG28" i="2"/>
  <c r="AG29" i="1"/>
  <c r="AG30" i="1"/>
  <c r="AG30" i="2"/>
  <c r="AG31" i="1"/>
  <c r="AG32" i="1"/>
  <c r="AG32" i="2"/>
  <c r="AG33" i="1"/>
  <c r="AG34" i="1"/>
  <c r="AG34" i="2"/>
  <c r="AG35" i="1"/>
  <c r="AG36" i="1"/>
  <c r="AG36" i="2"/>
  <c r="AG37" i="1"/>
  <c r="AG38" i="1"/>
  <c r="AG38" i="2"/>
  <c r="AG39" i="1"/>
  <c r="AG40" i="1"/>
  <c r="AG40" i="2"/>
  <c r="AG41" i="1"/>
  <c r="AG42" i="1"/>
  <c r="AG42" i="2"/>
  <c r="AG43" i="1"/>
  <c r="AG44" i="1"/>
  <c r="AG44" i="2"/>
  <c r="AG45" i="1"/>
  <c r="AG46" i="1"/>
  <c r="AG46" i="2"/>
  <c r="AG47" i="1"/>
  <c r="AG48" i="1"/>
  <c r="AG48" i="2"/>
  <c r="AG49" i="1"/>
  <c r="AG50" i="1"/>
  <c r="AG50" i="2"/>
  <c r="AG51" i="1"/>
  <c r="AG52" i="1"/>
  <c r="AG52" i="2"/>
  <c r="AG53" i="1"/>
  <c r="AG54" i="1"/>
  <c r="AG54" i="2"/>
  <c r="AG55" i="1"/>
  <c r="AG56" i="1"/>
  <c r="AG56" i="2"/>
  <c r="AG57" i="1"/>
  <c r="AG58" i="1"/>
  <c r="AG58" i="2"/>
  <c r="AG59" i="1"/>
  <c r="AG60" i="1"/>
  <c r="AG60" i="2"/>
  <c r="AG61" i="1"/>
  <c r="AG62" i="1"/>
  <c r="AG62" i="2"/>
  <c r="AG63" i="1"/>
  <c r="AG64" i="1"/>
  <c r="AG64" i="2"/>
  <c r="AG65" i="1"/>
  <c r="AG66" i="1"/>
  <c r="AG66" i="2"/>
  <c r="AG67" i="2"/>
  <c r="AF11" i="1"/>
  <c r="AF7" i="1"/>
  <c r="AF12" i="1"/>
  <c r="AF12" i="2"/>
  <c r="AF13" i="1"/>
  <c r="AF14" i="1"/>
  <c r="AF15" i="1"/>
  <c r="AF16" i="1"/>
  <c r="AF16" i="2"/>
  <c r="AF17" i="1"/>
  <c r="AF18" i="1"/>
  <c r="AF18" i="2"/>
  <c r="AF19" i="1"/>
  <c r="AF20" i="1"/>
  <c r="AF20" i="2"/>
  <c r="AF21" i="1"/>
  <c r="AF22" i="1"/>
  <c r="AF23" i="1"/>
  <c r="AF24" i="1"/>
  <c r="AF24" i="2"/>
  <c r="AF25" i="1"/>
  <c r="AF26" i="1"/>
  <c r="AF26" i="2"/>
  <c r="AF27" i="1"/>
  <c r="AF28" i="1"/>
  <c r="AF28" i="2"/>
  <c r="AF29" i="1"/>
  <c r="AF30" i="1"/>
  <c r="AF31" i="1"/>
  <c r="AF32" i="1"/>
  <c r="AF32" i="2"/>
  <c r="AF33" i="1"/>
  <c r="AF34" i="1"/>
  <c r="AF34" i="2"/>
  <c r="AF35" i="1"/>
  <c r="AF36" i="1"/>
  <c r="AF36" i="2"/>
  <c r="AF37" i="1"/>
  <c r="AF38" i="1"/>
  <c r="AF39" i="1"/>
  <c r="AF40" i="1"/>
  <c r="AF40" i="2"/>
  <c r="AF41" i="1"/>
  <c r="AF42" i="1"/>
  <c r="AF42" i="2"/>
  <c r="AF43" i="1"/>
  <c r="AF44" i="1"/>
  <c r="AF44" i="2"/>
  <c r="AF45" i="1"/>
  <c r="AF46" i="1"/>
  <c r="AF47" i="1"/>
  <c r="AF48" i="1"/>
  <c r="AF48" i="2"/>
  <c r="AF49" i="1"/>
  <c r="AF50" i="1"/>
  <c r="AF50" i="2"/>
  <c r="AF51" i="1"/>
  <c r="AF52" i="1"/>
  <c r="AF52" i="2"/>
  <c r="AF53" i="1"/>
  <c r="AF54" i="1"/>
  <c r="AF55" i="1"/>
  <c r="AF56" i="1"/>
  <c r="AF56" i="2"/>
  <c r="AF57" i="1"/>
  <c r="AF58" i="1"/>
  <c r="AF58" i="2"/>
  <c r="AF59" i="1"/>
  <c r="AF60" i="1"/>
  <c r="AF60" i="2"/>
  <c r="AF61" i="1"/>
  <c r="AF62" i="1"/>
  <c r="AF63" i="1"/>
  <c r="AF64" i="1"/>
  <c r="AF64" i="2"/>
  <c r="AF65" i="1"/>
  <c r="AF66" i="1"/>
  <c r="AF66" i="2"/>
  <c r="AE11" i="1"/>
  <c r="AE7" i="1"/>
  <c r="AE11" i="2"/>
  <c r="AE12" i="1"/>
  <c r="AE13" i="1"/>
  <c r="AE13" i="2"/>
  <c r="AE14" i="1"/>
  <c r="AE15" i="1"/>
  <c r="AE15" i="2"/>
  <c r="AE16" i="1"/>
  <c r="AE17" i="1"/>
  <c r="AE17" i="2"/>
  <c r="AE18" i="1"/>
  <c r="AE19" i="1"/>
  <c r="AE19" i="2"/>
  <c r="AE20" i="1"/>
  <c r="AE21" i="1"/>
  <c r="AE21" i="2"/>
  <c r="AE22" i="1"/>
  <c r="AE23" i="1"/>
  <c r="AE23" i="2"/>
  <c r="AE24" i="1"/>
  <c r="AE25" i="1"/>
  <c r="AE25" i="2"/>
  <c r="AE26" i="1"/>
  <c r="AE27" i="1"/>
  <c r="AE27" i="2"/>
  <c r="AE28" i="1"/>
  <c r="AE29" i="1"/>
  <c r="AE29" i="2"/>
  <c r="AE30" i="1"/>
  <c r="AE31" i="1"/>
  <c r="AE31" i="2"/>
  <c r="AE32" i="1"/>
  <c r="AE33" i="1"/>
  <c r="AE33" i="2"/>
  <c r="AE34" i="1"/>
  <c r="AE35" i="1"/>
  <c r="AE35" i="2"/>
  <c r="AE36" i="1"/>
  <c r="AE37" i="1"/>
  <c r="AE37" i="2"/>
  <c r="AE38" i="1"/>
  <c r="AE39" i="1"/>
  <c r="AE39" i="2"/>
  <c r="AE40" i="1"/>
  <c r="AE41" i="1"/>
  <c r="AE41" i="2"/>
  <c r="AE42" i="1"/>
  <c r="AE43" i="1"/>
  <c r="AE43" i="2"/>
  <c r="AE44" i="1"/>
  <c r="AE45" i="1"/>
  <c r="AE45" i="2"/>
  <c r="AE46" i="1"/>
  <c r="AE47" i="1"/>
  <c r="AE47" i="2"/>
  <c r="AE48" i="1"/>
  <c r="AE49" i="1"/>
  <c r="AE49" i="2"/>
  <c r="AE50" i="1"/>
  <c r="AE51" i="1"/>
  <c r="AE51" i="2"/>
  <c r="AE52" i="1"/>
  <c r="AE53" i="1"/>
  <c r="AE53" i="2"/>
  <c r="AE54" i="1"/>
  <c r="AE55" i="1"/>
  <c r="AE55" i="2"/>
  <c r="AE56" i="1"/>
  <c r="AE57" i="1"/>
  <c r="AE57" i="2"/>
  <c r="AE58" i="1"/>
  <c r="AE59" i="1"/>
  <c r="AE59" i="2"/>
  <c r="AE60" i="1"/>
  <c r="AE61" i="1"/>
  <c r="AE61" i="2"/>
  <c r="AE62" i="1"/>
  <c r="AE63" i="1"/>
  <c r="AE63" i="2"/>
  <c r="AE64" i="1"/>
  <c r="AE65" i="1"/>
  <c r="AE65" i="2"/>
  <c r="AE66" i="1"/>
  <c r="AE67" i="2"/>
  <c r="AD11" i="1"/>
  <c r="AD7" i="1"/>
  <c r="AD11" i="2"/>
  <c r="AD12" i="1"/>
  <c r="AD12" i="2"/>
  <c r="AD13" i="1"/>
  <c r="AD13" i="2"/>
  <c r="AD14" i="1"/>
  <c r="AD14" i="2"/>
  <c r="AD15" i="1"/>
  <c r="AD15" i="2"/>
  <c r="AD16" i="1"/>
  <c r="AD16" i="2"/>
  <c r="AD17" i="1"/>
  <c r="AD17" i="2"/>
  <c r="AD18" i="1"/>
  <c r="AD18" i="2"/>
  <c r="AD19" i="1"/>
  <c r="AD19" i="2"/>
  <c r="AD20" i="1"/>
  <c r="AD20" i="2"/>
  <c r="AD21" i="1"/>
  <c r="AD21" i="2"/>
  <c r="AD22" i="1"/>
  <c r="AD22" i="2"/>
  <c r="AD23" i="1"/>
  <c r="AD23" i="2"/>
  <c r="AD24" i="1"/>
  <c r="AD24" i="2"/>
  <c r="AD25" i="1"/>
  <c r="AD25" i="2"/>
  <c r="AD26" i="1"/>
  <c r="AD26" i="2"/>
  <c r="AD27" i="1"/>
  <c r="AD27" i="2"/>
  <c r="AD28" i="1"/>
  <c r="AD28" i="2"/>
  <c r="AD29" i="1"/>
  <c r="AD29" i="2"/>
  <c r="AD30" i="1"/>
  <c r="AD30" i="2"/>
  <c r="AD31" i="1"/>
  <c r="AD31" i="2"/>
  <c r="AD32" i="1"/>
  <c r="AD32" i="2"/>
  <c r="AD33" i="1"/>
  <c r="AD33" i="2"/>
  <c r="AD34" i="1"/>
  <c r="AD34" i="2"/>
  <c r="AD35" i="1"/>
  <c r="AD35" i="2"/>
  <c r="AD36" i="1"/>
  <c r="AD36" i="2"/>
  <c r="AD37" i="1"/>
  <c r="AD37" i="2"/>
  <c r="AD38" i="1"/>
  <c r="AD38" i="2"/>
  <c r="AD39" i="1"/>
  <c r="AD39" i="2"/>
  <c r="AD40" i="1"/>
  <c r="AD40" i="2"/>
  <c r="AD41" i="1"/>
  <c r="AD41" i="2"/>
  <c r="AD42" i="1"/>
  <c r="AD42" i="2"/>
  <c r="AD43" i="1"/>
  <c r="AD43" i="2"/>
  <c r="AD44" i="1"/>
  <c r="AD44" i="2"/>
  <c r="AD45" i="1"/>
  <c r="AD45" i="2"/>
  <c r="AD46" i="1"/>
  <c r="AD46" i="2"/>
  <c r="AD47" i="1"/>
  <c r="AD47" i="2"/>
  <c r="AD48" i="1"/>
  <c r="AD48" i="2"/>
  <c r="AD49" i="1"/>
  <c r="AD49" i="2"/>
  <c r="AD50" i="1"/>
  <c r="AD50" i="2"/>
  <c r="AD51" i="1"/>
  <c r="AD51" i="2"/>
  <c r="AD52" i="1"/>
  <c r="AD52" i="2"/>
  <c r="AD53" i="1"/>
  <c r="AD53" i="2"/>
  <c r="AD54" i="1"/>
  <c r="AD54" i="2"/>
  <c r="AD55" i="1"/>
  <c r="AD55" i="2"/>
  <c r="AD56" i="1"/>
  <c r="AD56" i="2"/>
  <c r="AD57" i="1"/>
  <c r="AD57" i="2"/>
  <c r="AD58" i="1"/>
  <c r="AD58" i="2"/>
  <c r="AD59" i="1"/>
  <c r="AD59" i="2"/>
  <c r="AD60" i="1"/>
  <c r="AD60" i="2"/>
  <c r="AD61" i="1"/>
  <c r="AD61" i="2"/>
  <c r="AD62" i="1"/>
  <c r="AD62" i="2"/>
  <c r="AD63" i="1"/>
  <c r="AD63" i="2"/>
  <c r="AD64" i="1"/>
  <c r="AD64" i="2"/>
  <c r="AD65" i="1"/>
  <c r="AD65" i="2"/>
  <c r="AD66" i="1"/>
  <c r="AD66" i="2"/>
  <c r="AD67" i="2"/>
  <c r="AC7" i="1"/>
  <c r="AC67" i="2"/>
  <c r="AC11" i="1"/>
  <c r="AC12" i="1"/>
  <c r="AC12" i="2"/>
  <c r="AC13" i="1"/>
  <c r="AC14" i="1"/>
  <c r="AC14" i="2"/>
  <c r="AC15" i="1"/>
  <c r="AC16" i="1"/>
  <c r="AC16" i="2"/>
  <c r="AC17" i="1"/>
  <c r="AC18" i="1"/>
  <c r="AC18" i="2"/>
  <c r="AC19" i="1"/>
  <c r="AC20" i="1"/>
  <c r="AC20" i="2"/>
  <c r="AC21" i="1"/>
  <c r="AC22" i="1"/>
  <c r="AC22" i="2"/>
  <c r="AC23" i="1"/>
  <c r="AC24" i="1"/>
  <c r="AC24" i="2"/>
  <c r="AC25" i="1"/>
  <c r="AC26" i="1"/>
  <c r="AC26" i="2"/>
  <c r="AC27" i="1"/>
  <c r="AC28" i="1"/>
  <c r="AC28" i="2"/>
  <c r="AC29" i="1"/>
  <c r="AC29" i="2"/>
  <c r="AC30" i="1"/>
  <c r="AC30" i="2"/>
  <c r="AC31" i="1"/>
  <c r="AC31" i="2"/>
  <c r="AC32" i="1"/>
  <c r="AC32" i="2"/>
  <c r="AC33" i="1"/>
  <c r="AC33" i="2"/>
  <c r="AC34" i="1"/>
  <c r="AC34" i="2"/>
  <c r="AC35" i="1"/>
  <c r="AC35" i="2"/>
  <c r="AC36" i="1"/>
  <c r="AC36" i="2"/>
  <c r="AC37" i="1"/>
  <c r="AC37" i="2"/>
  <c r="AC38" i="1"/>
  <c r="AC38" i="2"/>
  <c r="AC39" i="1"/>
  <c r="AC39" i="2"/>
  <c r="AC40" i="1"/>
  <c r="AC40" i="2"/>
  <c r="AC41" i="1"/>
  <c r="AC41" i="2"/>
  <c r="AC42" i="1"/>
  <c r="AC42" i="2"/>
  <c r="AC43" i="1"/>
  <c r="AC43" i="2"/>
  <c r="AC44" i="1"/>
  <c r="AC44" i="2"/>
  <c r="AC45" i="1"/>
  <c r="AC45" i="2"/>
  <c r="AC46" i="1"/>
  <c r="AC46" i="2"/>
  <c r="AC47" i="1"/>
  <c r="AC47" i="2"/>
  <c r="AC48" i="1"/>
  <c r="AC48" i="2"/>
  <c r="AC49" i="1"/>
  <c r="AC49" i="2"/>
  <c r="AC50" i="1"/>
  <c r="AC50" i="2"/>
  <c r="AC51" i="1"/>
  <c r="AC51" i="2"/>
  <c r="AC52" i="1"/>
  <c r="AC52" i="2"/>
  <c r="AC53" i="1"/>
  <c r="AC53" i="2"/>
  <c r="AC54" i="1"/>
  <c r="AC54" i="2"/>
  <c r="AC55" i="1"/>
  <c r="AC55" i="2"/>
  <c r="AC56" i="1"/>
  <c r="AC56" i="2"/>
  <c r="AC57" i="1"/>
  <c r="AC57" i="2"/>
  <c r="AC58" i="1"/>
  <c r="AC58" i="2"/>
  <c r="AC59" i="1"/>
  <c r="AC59" i="2"/>
  <c r="AC60" i="1"/>
  <c r="AC60" i="2"/>
  <c r="AC61" i="1"/>
  <c r="AC61" i="2"/>
  <c r="AC62" i="1"/>
  <c r="AC62" i="2"/>
  <c r="AC63" i="1"/>
  <c r="AC63" i="2"/>
  <c r="AC64" i="1"/>
  <c r="AC64" i="2"/>
  <c r="AC65" i="1"/>
  <c r="AC65" i="2"/>
  <c r="AC66" i="1"/>
  <c r="AC66" i="2"/>
  <c r="AB11" i="1"/>
  <c r="AB7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2"/>
  <c r="AA11" i="1"/>
  <c r="AA7" i="1"/>
  <c r="AA11" i="2"/>
  <c r="AA12" i="1"/>
  <c r="AA13" i="1"/>
  <c r="AA13" i="2"/>
  <c r="AA14" i="1"/>
  <c r="AA15" i="1"/>
  <c r="AA15" i="2"/>
  <c r="AA16" i="1"/>
  <c r="AA17" i="1"/>
  <c r="AA17" i="2"/>
  <c r="AA18" i="1"/>
  <c r="AA19" i="1"/>
  <c r="AA19" i="2"/>
  <c r="AA20" i="1"/>
  <c r="AA21" i="1"/>
  <c r="AA21" i="2"/>
  <c r="AA22" i="1"/>
  <c r="AA23" i="1"/>
  <c r="AA23" i="2"/>
  <c r="AA24" i="1"/>
  <c r="AA25" i="1"/>
  <c r="AA25" i="2"/>
  <c r="AA26" i="1"/>
  <c r="AA27" i="1"/>
  <c r="AA27" i="2"/>
  <c r="AA28" i="1"/>
  <c r="AA29" i="1"/>
  <c r="AA29" i="2"/>
  <c r="AA30" i="1"/>
  <c r="AA31" i="1"/>
  <c r="AA31" i="2"/>
  <c r="AA32" i="1"/>
  <c r="AA33" i="1"/>
  <c r="AA33" i="2"/>
  <c r="AA34" i="1"/>
  <c r="AA35" i="1"/>
  <c r="AA35" i="2"/>
  <c r="AA36" i="1"/>
  <c r="AA37" i="1"/>
  <c r="AA37" i="2"/>
  <c r="AA38" i="1"/>
  <c r="AA39" i="1"/>
  <c r="AA39" i="2"/>
  <c r="AA40" i="1"/>
  <c r="AA41" i="1"/>
  <c r="AA41" i="2"/>
  <c r="AA42" i="1"/>
  <c r="AA43" i="1"/>
  <c r="AA43" i="2"/>
  <c r="AA44" i="1"/>
  <c r="AA45" i="1"/>
  <c r="AA45" i="2"/>
  <c r="AA46" i="1"/>
  <c r="AA47" i="1"/>
  <c r="AA47" i="2"/>
  <c r="AA48" i="1"/>
  <c r="AA49" i="1"/>
  <c r="AA49" i="2"/>
  <c r="AA50" i="1"/>
  <c r="AA51" i="1"/>
  <c r="AA51" i="2"/>
  <c r="AA52" i="1"/>
  <c r="AA53" i="1"/>
  <c r="AA53" i="2"/>
  <c r="AA54" i="1"/>
  <c r="AA55" i="1"/>
  <c r="AA55" i="2"/>
  <c r="AA56" i="1"/>
  <c r="AA57" i="1"/>
  <c r="AA57" i="2"/>
  <c r="AA58" i="1"/>
  <c r="AA59" i="1"/>
  <c r="AA59" i="2"/>
  <c r="AA60" i="1"/>
  <c r="AA61" i="1"/>
  <c r="AA61" i="2"/>
  <c r="AA62" i="1"/>
  <c r="AA63" i="1"/>
  <c r="AA63" i="2"/>
  <c r="AA64" i="1"/>
  <c r="AA65" i="1"/>
  <c r="AA65" i="2"/>
  <c r="AA66" i="1"/>
  <c r="AA67" i="2"/>
  <c r="Z11" i="1"/>
  <c r="Z7" i="1"/>
  <c r="Z11" i="2"/>
  <c r="Z12" i="1"/>
  <c r="Z12" i="2"/>
  <c r="Z13" i="1"/>
  <c r="Z13" i="2"/>
  <c r="Z14" i="1"/>
  <c r="Z14" i="2"/>
  <c r="Z15" i="1"/>
  <c r="Z15" i="2"/>
  <c r="Z16" i="1"/>
  <c r="Z16" i="2"/>
  <c r="Z17" i="1"/>
  <c r="Z17" i="2"/>
  <c r="Z18" i="1"/>
  <c r="Z18" i="2"/>
  <c r="Z19" i="1"/>
  <c r="Z19" i="2"/>
  <c r="Z20" i="1"/>
  <c r="Z20" i="2"/>
  <c r="Z21" i="1"/>
  <c r="Z21" i="2"/>
  <c r="Z22" i="1"/>
  <c r="Z22" i="2"/>
  <c r="Z23" i="1"/>
  <c r="Z23" i="2"/>
  <c r="Z24" i="1"/>
  <c r="Z24" i="2"/>
  <c r="Z25" i="1"/>
  <c r="Z25" i="2"/>
  <c r="Z26" i="1"/>
  <c r="Z26" i="2"/>
  <c r="Z27" i="1"/>
  <c r="Z27" i="2"/>
  <c r="Z28" i="1"/>
  <c r="Z28" i="2"/>
  <c r="Z29" i="1"/>
  <c r="Z29" i="2"/>
  <c r="Z30" i="1"/>
  <c r="Z30" i="2"/>
  <c r="Z31" i="1"/>
  <c r="Z31" i="2"/>
  <c r="Z32" i="1"/>
  <c r="Z32" i="2"/>
  <c r="Z33" i="1"/>
  <c r="Z33" i="2"/>
  <c r="Z34" i="1"/>
  <c r="Z34" i="2"/>
  <c r="Z35" i="1"/>
  <c r="Z35" i="2"/>
  <c r="Z36" i="1"/>
  <c r="Z36" i="2"/>
  <c r="Z37" i="1"/>
  <c r="Z37" i="2"/>
  <c r="Z38" i="1"/>
  <c r="Z38" i="2"/>
  <c r="Z39" i="1"/>
  <c r="Z39" i="2"/>
  <c r="Z40" i="1"/>
  <c r="Z40" i="2"/>
  <c r="Z41" i="1"/>
  <c r="Z41" i="2"/>
  <c r="Z42" i="1"/>
  <c r="Z42" i="2"/>
  <c r="Z43" i="1"/>
  <c r="Z43" i="2"/>
  <c r="Z44" i="1"/>
  <c r="Z44" i="2"/>
  <c r="Z45" i="1"/>
  <c r="Z45" i="2"/>
  <c r="Z46" i="1"/>
  <c r="Z46" i="2"/>
  <c r="Z47" i="1"/>
  <c r="Z47" i="2"/>
  <c r="Z48" i="1"/>
  <c r="Z48" i="2"/>
  <c r="Z49" i="1"/>
  <c r="Z49" i="2"/>
  <c r="Z50" i="1"/>
  <c r="Z50" i="2"/>
  <c r="Z51" i="1"/>
  <c r="Z51" i="2"/>
  <c r="Z52" i="1"/>
  <c r="Z52" i="2"/>
  <c r="Z53" i="1"/>
  <c r="Z53" i="2"/>
  <c r="Z54" i="1"/>
  <c r="Z54" i="2"/>
  <c r="Z55" i="1"/>
  <c r="Z55" i="2"/>
  <c r="Z56" i="1"/>
  <c r="Z56" i="2"/>
  <c r="Z57" i="1"/>
  <c r="Z57" i="2"/>
  <c r="Z58" i="1"/>
  <c r="Z58" i="2"/>
  <c r="Z59" i="1"/>
  <c r="Z59" i="2"/>
  <c r="Z60" i="1"/>
  <c r="Z60" i="2"/>
  <c r="Z61" i="1"/>
  <c r="Z61" i="2"/>
  <c r="Z62" i="1"/>
  <c r="Z62" i="2"/>
  <c r="Z63" i="1"/>
  <c r="Z63" i="2"/>
  <c r="Z64" i="1"/>
  <c r="Z64" i="2"/>
  <c r="Z65" i="1"/>
  <c r="Z65" i="2"/>
  <c r="Z66" i="1"/>
  <c r="Z66" i="2"/>
  <c r="Z67" i="2"/>
  <c r="Y11" i="1"/>
  <c r="Y7" i="1"/>
  <c r="Y11" i="2"/>
  <c r="Y12" i="1"/>
  <c r="Y12" i="2"/>
  <c r="Y13" i="1"/>
  <c r="Y14" i="1"/>
  <c r="Y14" i="2"/>
  <c r="Y15" i="1"/>
  <c r="Y16" i="1"/>
  <c r="Y16" i="2"/>
  <c r="Y17" i="1"/>
  <c r="Y18" i="1"/>
  <c r="Y18" i="2"/>
  <c r="Y19" i="1"/>
  <c r="Y20" i="1"/>
  <c r="Y20" i="2"/>
  <c r="Y21" i="1"/>
  <c r="Y22" i="1"/>
  <c r="Y22" i="2"/>
  <c r="Y23" i="1"/>
  <c r="Y24" i="1"/>
  <c r="Y24" i="2"/>
  <c r="Y25" i="1"/>
  <c r="Y26" i="1"/>
  <c r="Y26" i="2"/>
  <c r="Y27" i="1"/>
  <c r="Y28" i="1"/>
  <c r="Y28" i="2"/>
  <c r="Y29" i="1"/>
  <c r="Y30" i="1"/>
  <c r="Y30" i="2"/>
  <c r="Y31" i="1"/>
  <c r="Y32" i="1"/>
  <c r="Y32" i="2"/>
  <c r="Y33" i="1"/>
  <c r="Y34" i="1"/>
  <c r="Y34" i="2"/>
  <c r="Y35" i="1"/>
  <c r="Y36" i="1"/>
  <c r="Y36" i="2"/>
  <c r="Y37" i="1"/>
  <c r="Y38" i="1"/>
  <c r="Y38" i="2"/>
  <c r="Y39" i="1"/>
  <c r="Y40" i="1"/>
  <c r="Y40" i="2"/>
  <c r="Y41" i="1"/>
  <c r="Y42" i="1"/>
  <c r="Y42" i="2"/>
  <c r="Y43" i="1"/>
  <c r="Y44" i="1"/>
  <c r="Y44" i="2"/>
  <c r="Y45" i="1"/>
  <c r="Y46" i="1"/>
  <c r="Y46" i="2"/>
  <c r="Y47" i="1"/>
  <c r="Y48" i="1"/>
  <c r="Y48" i="2"/>
  <c r="Y49" i="1"/>
  <c r="Y50" i="1"/>
  <c r="Y50" i="2"/>
  <c r="Y51" i="1"/>
  <c r="Y52" i="1"/>
  <c r="Y52" i="2"/>
  <c r="Y53" i="1"/>
  <c r="Y54" i="1"/>
  <c r="Y54" i="2"/>
  <c r="Y55" i="1"/>
  <c r="Y56" i="1"/>
  <c r="Y56" i="2"/>
  <c r="Y57" i="1"/>
  <c r="Y58" i="1"/>
  <c r="Y58" i="2"/>
  <c r="Y59" i="1"/>
  <c r="Y60" i="1"/>
  <c r="Y60" i="2"/>
  <c r="Y61" i="1"/>
  <c r="Y62" i="1"/>
  <c r="Y62" i="2"/>
  <c r="Y63" i="1"/>
  <c r="Y64" i="1"/>
  <c r="Y64" i="2"/>
  <c r="Y65" i="1"/>
  <c r="Y66" i="1"/>
  <c r="Y66" i="2"/>
  <c r="Y67" i="2"/>
  <c r="X11" i="1"/>
  <c r="X7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2"/>
  <c r="W11" i="1"/>
  <c r="W7" i="1"/>
  <c r="W11" i="2"/>
  <c r="W8" i="1"/>
  <c r="W8" i="2"/>
  <c r="W12" i="1"/>
  <c r="W13" i="1"/>
  <c r="W13" i="2"/>
  <c r="W14" i="1"/>
  <c r="W15" i="1"/>
  <c r="W15" i="2"/>
  <c r="W16" i="1"/>
  <c r="W17" i="1"/>
  <c r="W17" i="2"/>
  <c r="W18" i="1"/>
  <c r="W19" i="1"/>
  <c r="W19" i="2"/>
  <c r="W20" i="1"/>
  <c r="W21" i="1"/>
  <c r="W21" i="2"/>
  <c r="W22" i="1"/>
  <c r="W23" i="1"/>
  <c r="W23" i="2"/>
  <c r="W24" i="1"/>
  <c r="W25" i="1"/>
  <c r="W25" i="2"/>
  <c r="W26" i="1"/>
  <c r="W27" i="1"/>
  <c r="W27" i="2"/>
  <c r="W28" i="1"/>
  <c r="W29" i="1"/>
  <c r="W29" i="2"/>
  <c r="W30" i="1"/>
  <c r="W31" i="1"/>
  <c r="W31" i="2"/>
  <c r="W32" i="1"/>
  <c r="W33" i="1"/>
  <c r="W33" i="2"/>
  <c r="W34" i="1"/>
  <c r="W35" i="1"/>
  <c r="W35" i="2"/>
  <c r="W36" i="1"/>
  <c r="W37" i="1"/>
  <c r="W37" i="2"/>
  <c r="W38" i="1"/>
  <c r="W39" i="1"/>
  <c r="W39" i="2"/>
  <c r="W40" i="1"/>
  <c r="W41" i="1"/>
  <c r="W41" i="2"/>
  <c r="W42" i="1"/>
  <c r="W43" i="1"/>
  <c r="W43" i="2"/>
  <c r="W44" i="1"/>
  <c r="W45" i="1"/>
  <c r="W45" i="2"/>
  <c r="W46" i="1"/>
  <c r="W47" i="1"/>
  <c r="W47" i="2"/>
  <c r="W48" i="1"/>
  <c r="W49" i="1"/>
  <c r="W49" i="2"/>
  <c r="W50" i="1"/>
  <c r="W51" i="1"/>
  <c r="W51" i="2"/>
  <c r="W52" i="1"/>
  <c r="W53" i="1"/>
  <c r="W53" i="2"/>
  <c r="W54" i="1"/>
  <c r="W55" i="1"/>
  <c r="W55" i="2"/>
  <c r="W56" i="1"/>
  <c r="W57" i="1"/>
  <c r="W57" i="2"/>
  <c r="W58" i="1"/>
  <c r="W59" i="1"/>
  <c r="W59" i="2"/>
  <c r="W60" i="1"/>
  <c r="W61" i="1"/>
  <c r="W61" i="2"/>
  <c r="W62" i="1"/>
  <c r="W63" i="1"/>
  <c r="W63" i="2"/>
  <c r="W64" i="1"/>
  <c r="W65" i="1"/>
  <c r="W65" i="2"/>
  <c r="W66" i="1"/>
  <c r="W67" i="2"/>
  <c r="E63" i="22"/>
  <c r="E62" i="22"/>
  <c r="E58" i="22"/>
  <c r="E57" i="22"/>
  <c r="E54" i="22"/>
  <c r="E49" i="22"/>
  <c r="E44" i="22"/>
  <c r="E43" i="22"/>
  <c r="E39" i="22"/>
  <c r="E38" i="22"/>
  <c r="E33" i="22"/>
  <c r="E28" i="22"/>
  <c r="A134" i="3"/>
  <c r="A63" i="3"/>
  <c r="BF7" i="1"/>
  <c r="BF11" i="1"/>
  <c r="BF11" i="2"/>
  <c r="BF12" i="1"/>
  <c r="BF12" i="2"/>
  <c r="BF13" i="1"/>
  <c r="BF13" i="2"/>
  <c r="BF14" i="1"/>
  <c r="BF14" i="2"/>
  <c r="BF15" i="1"/>
  <c r="BF15" i="2"/>
  <c r="BF16" i="1"/>
  <c r="BF16" i="2"/>
  <c r="BF17" i="1"/>
  <c r="BF17" i="2"/>
  <c r="BF18" i="1"/>
  <c r="BF18" i="2"/>
  <c r="BF19" i="1"/>
  <c r="BF19" i="2"/>
  <c r="BF20" i="1"/>
  <c r="BF20" i="2"/>
  <c r="BF21" i="1"/>
  <c r="BF21" i="2"/>
  <c r="BF22" i="1"/>
  <c r="BF22" i="2"/>
  <c r="BF23" i="1"/>
  <c r="BF23" i="2"/>
  <c r="BF24" i="1"/>
  <c r="BF24" i="2"/>
  <c r="BF25" i="1"/>
  <c r="BF25" i="2"/>
  <c r="BF26" i="1"/>
  <c r="BF26" i="2"/>
  <c r="BF27" i="1"/>
  <c r="BF27" i="2"/>
  <c r="BF28" i="1"/>
  <c r="BF28" i="2"/>
  <c r="BF29" i="1"/>
  <c r="BF29" i="2"/>
  <c r="BF30" i="1"/>
  <c r="BF30" i="2"/>
  <c r="BF31" i="1"/>
  <c r="BF31" i="2"/>
  <c r="BF32" i="1"/>
  <c r="BF32" i="2"/>
  <c r="BF33" i="1"/>
  <c r="BF33" i="2"/>
  <c r="BF34" i="1"/>
  <c r="BF34" i="2"/>
  <c r="BF35" i="1"/>
  <c r="BF35" i="2"/>
  <c r="BF36" i="1"/>
  <c r="BF36" i="2"/>
  <c r="BF37" i="1"/>
  <c r="BF37" i="2"/>
  <c r="BF38" i="1"/>
  <c r="BF38" i="2"/>
  <c r="BF39" i="1"/>
  <c r="BF39" i="2"/>
  <c r="BF40" i="1"/>
  <c r="BF40" i="2"/>
  <c r="BF41" i="1"/>
  <c r="BF41" i="2"/>
  <c r="BF42" i="1"/>
  <c r="BF42" i="2"/>
  <c r="BF43" i="1"/>
  <c r="BF43" i="2"/>
  <c r="BF44" i="1"/>
  <c r="BF44" i="2"/>
  <c r="BF45" i="1"/>
  <c r="BF45" i="2"/>
  <c r="BF46" i="1"/>
  <c r="BF46" i="2"/>
  <c r="BF47" i="1"/>
  <c r="BF47" i="2"/>
  <c r="BF48" i="1"/>
  <c r="BF48" i="2"/>
  <c r="BF49" i="1"/>
  <c r="BF49" i="2"/>
  <c r="BF50" i="1"/>
  <c r="BF50" i="2"/>
  <c r="BF51" i="1"/>
  <c r="BF51" i="2"/>
  <c r="BF52" i="1"/>
  <c r="BF52" i="2"/>
  <c r="BF53" i="1"/>
  <c r="BF53" i="2"/>
  <c r="BF54" i="1"/>
  <c r="BF54" i="2"/>
  <c r="BF55" i="1"/>
  <c r="BF55" i="2"/>
  <c r="BF56" i="1"/>
  <c r="BF56" i="2"/>
  <c r="BF57" i="1"/>
  <c r="BF57" i="2"/>
  <c r="BF58" i="1"/>
  <c r="BF58" i="2"/>
  <c r="BF59" i="1"/>
  <c r="BF59" i="2"/>
  <c r="BF60" i="1"/>
  <c r="BF60" i="2"/>
  <c r="BF61" i="1"/>
  <c r="BF61" i="2"/>
  <c r="BF62" i="1"/>
  <c r="BF62" i="2"/>
  <c r="BF63" i="1"/>
  <c r="BF63" i="2"/>
  <c r="BF64" i="1"/>
  <c r="BF64" i="2"/>
  <c r="BF65" i="1"/>
  <c r="BF65" i="2"/>
  <c r="BF66" i="1"/>
  <c r="BF66" i="2"/>
  <c r="BF67" i="2"/>
  <c r="BG7" i="1"/>
  <c r="BG11" i="1"/>
  <c r="BG12" i="1"/>
  <c r="BG13" i="1"/>
  <c r="BG14" i="1"/>
  <c r="BG15" i="1"/>
  <c r="BG16" i="1"/>
  <c r="BG16" i="2"/>
  <c r="BG17" i="1"/>
  <c r="BG18" i="1"/>
  <c r="BG18" i="2"/>
  <c r="BG19" i="1"/>
  <c r="BG20" i="1"/>
  <c r="BG21" i="1"/>
  <c r="BG22" i="1"/>
  <c r="BG23" i="1"/>
  <c r="BG24" i="1"/>
  <c r="BG24" i="2"/>
  <c r="BG25" i="1"/>
  <c r="BG26" i="1"/>
  <c r="BG26" i="2"/>
  <c r="BG27" i="1"/>
  <c r="BG28" i="1"/>
  <c r="BG29" i="1"/>
  <c r="BG30" i="1"/>
  <c r="BG31" i="1"/>
  <c r="BG32" i="1"/>
  <c r="BG32" i="2"/>
  <c r="BG33" i="1"/>
  <c r="BG34" i="1"/>
  <c r="BG34" i="2"/>
  <c r="BG35" i="1"/>
  <c r="BG36" i="1"/>
  <c r="BG37" i="1"/>
  <c r="BG38" i="1"/>
  <c r="BG39" i="1"/>
  <c r="BG40" i="1"/>
  <c r="BG40" i="2"/>
  <c r="BG41" i="1"/>
  <c r="BG42" i="1"/>
  <c r="BG42" i="2"/>
  <c r="BG43" i="1"/>
  <c r="BG44" i="1"/>
  <c r="BG45" i="1"/>
  <c r="BG46" i="1"/>
  <c r="BG47" i="1"/>
  <c r="BG48" i="1"/>
  <c r="BG48" i="2"/>
  <c r="BG49" i="1"/>
  <c r="BG50" i="1"/>
  <c r="BG50" i="2"/>
  <c r="BG51" i="1"/>
  <c r="BG52" i="1"/>
  <c r="BG53" i="1"/>
  <c r="BG54" i="1"/>
  <c r="BG55" i="1"/>
  <c r="BG56" i="1"/>
  <c r="BG56" i="2"/>
  <c r="BG57" i="1"/>
  <c r="BG58" i="1"/>
  <c r="BG58" i="2"/>
  <c r="BG59" i="1"/>
  <c r="BG60" i="1"/>
  <c r="BG61" i="1"/>
  <c r="BG62" i="1"/>
  <c r="BG63" i="1"/>
  <c r="BG64" i="1"/>
  <c r="BG64" i="2"/>
  <c r="BG65" i="1"/>
  <c r="BG66" i="1"/>
  <c r="BG66" i="2"/>
  <c r="BH7" i="1"/>
  <c r="BH67" i="2"/>
  <c r="BH11" i="1"/>
  <c r="BH11" i="2"/>
  <c r="BH12" i="1"/>
  <c r="BH12" i="2"/>
  <c r="BH13" i="1"/>
  <c r="BH13" i="2"/>
  <c r="BH14" i="1"/>
  <c r="BH14" i="2"/>
  <c r="BH15" i="1"/>
  <c r="BH15" i="2"/>
  <c r="BH16" i="1"/>
  <c r="BH16" i="2"/>
  <c r="BH17" i="1"/>
  <c r="BH17" i="2"/>
  <c r="BH18" i="1"/>
  <c r="BH18" i="2"/>
  <c r="BH19" i="1"/>
  <c r="BH19" i="2"/>
  <c r="BH20" i="1"/>
  <c r="BH20" i="2"/>
  <c r="BH21" i="1"/>
  <c r="BH21" i="2"/>
  <c r="BH22" i="1"/>
  <c r="BH22" i="2"/>
  <c r="BH23" i="1"/>
  <c r="BH23" i="2"/>
  <c r="BH24" i="1"/>
  <c r="BH24" i="2"/>
  <c r="BH25" i="1"/>
  <c r="BH25" i="2"/>
  <c r="BH26" i="1"/>
  <c r="BH26" i="2"/>
  <c r="BH27" i="1"/>
  <c r="BH27" i="2"/>
  <c r="BH28" i="1"/>
  <c r="BH28" i="2"/>
  <c r="BH29" i="1"/>
  <c r="BH29" i="2"/>
  <c r="BH30" i="1"/>
  <c r="BH30" i="2"/>
  <c r="BH31" i="1"/>
  <c r="BH31" i="2"/>
  <c r="BH32" i="1"/>
  <c r="BH32" i="2"/>
  <c r="BH33" i="1"/>
  <c r="BH33" i="2"/>
  <c r="BH34" i="1"/>
  <c r="BH34" i="2"/>
  <c r="BH35" i="1"/>
  <c r="BH35" i="2"/>
  <c r="BH36" i="1"/>
  <c r="BH36" i="2"/>
  <c r="BH37" i="1"/>
  <c r="BH37" i="2"/>
  <c r="BH38" i="1"/>
  <c r="BH38" i="2"/>
  <c r="BH39" i="1"/>
  <c r="BH39" i="2"/>
  <c r="BH40" i="1"/>
  <c r="BH40" i="2"/>
  <c r="BH41" i="1"/>
  <c r="BH41" i="2"/>
  <c r="BH42" i="1"/>
  <c r="BH42" i="2"/>
  <c r="BH43" i="1"/>
  <c r="BH43" i="2"/>
  <c r="BH44" i="1"/>
  <c r="BH44" i="2"/>
  <c r="BH45" i="1"/>
  <c r="BH45" i="2"/>
  <c r="BH46" i="1"/>
  <c r="BH46" i="2"/>
  <c r="BH47" i="1"/>
  <c r="BH47" i="2"/>
  <c r="BH48" i="1"/>
  <c r="BH48" i="2"/>
  <c r="BH49" i="1"/>
  <c r="BH49" i="2"/>
  <c r="BH50" i="1"/>
  <c r="BH50" i="2"/>
  <c r="BH51" i="1"/>
  <c r="BH51" i="2"/>
  <c r="BH52" i="1"/>
  <c r="BH52" i="2"/>
  <c r="BH53" i="1"/>
  <c r="BH53" i="2"/>
  <c r="BH54" i="1"/>
  <c r="BH54" i="2"/>
  <c r="BH55" i="1"/>
  <c r="BH55" i="2"/>
  <c r="BH56" i="1"/>
  <c r="BH56" i="2"/>
  <c r="BH57" i="1"/>
  <c r="BH57" i="2"/>
  <c r="BH58" i="1"/>
  <c r="BH58" i="2"/>
  <c r="BH59" i="1"/>
  <c r="BH59" i="2"/>
  <c r="BH60" i="1"/>
  <c r="BH60" i="2"/>
  <c r="BH61" i="1"/>
  <c r="BH61" i="2"/>
  <c r="BH62" i="1"/>
  <c r="BH62" i="2"/>
  <c r="BH63" i="1"/>
  <c r="BH63" i="2"/>
  <c r="BH64" i="1"/>
  <c r="BH64" i="2"/>
  <c r="BH65" i="1"/>
  <c r="BH65" i="2"/>
  <c r="BH66" i="1"/>
  <c r="BH66" i="2"/>
  <c r="BI7" i="1"/>
  <c r="BI11" i="1"/>
  <c r="BI11" i="2"/>
  <c r="BI12" i="1"/>
  <c r="BI12" i="2"/>
  <c r="BI13" i="1"/>
  <c r="BI13" i="2"/>
  <c r="BI14" i="1"/>
  <c r="BI14" i="2"/>
  <c r="BI15" i="1"/>
  <c r="BI15" i="2"/>
  <c r="BI16" i="1"/>
  <c r="BI16" i="2"/>
  <c r="BI17" i="1"/>
  <c r="BI17" i="2"/>
  <c r="BI18" i="1"/>
  <c r="BI18" i="2"/>
  <c r="BI19" i="1"/>
  <c r="BI19" i="2"/>
  <c r="BI20" i="1"/>
  <c r="BI20" i="2"/>
  <c r="BI21" i="1"/>
  <c r="BI21" i="2"/>
  <c r="BI22" i="1"/>
  <c r="BI22" i="2"/>
  <c r="BI23" i="1"/>
  <c r="BI23" i="2"/>
  <c r="BI24" i="1"/>
  <c r="BI24" i="2"/>
  <c r="BI25" i="1"/>
  <c r="BI25" i="2"/>
  <c r="BI26" i="1"/>
  <c r="BI26" i="2"/>
  <c r="BI27" i="1"/>
  <c r="BI27" i="2"/>
  <c r="BI28" i="1"/>
  <c r="BI28" i="2"/>
  <c r="BI29" i="1"/>
  <c r="BI29" i="2"/>
  <c r="BI30" i="1"/>
  <c r="BI30" i="2"/>
  <c r="BI31" i="1"/>
  <c r="BI31" i="2"/>
  <c r="BI32" i="1"/>
  <c r="BI32" i="2"/>
  <c r="BI33" i="1"/>
  <c r="BI33" i="2"/>
  <c r="BI34" i="1"/>
  <c r="BI34" i="2"/>
  <c r="BI35" i="1"/>
  <c r="BI35" i="2"/>
  <c r="BI36" i="1"/>
  <c r="BI36" i="2"/>
  <c r="BI37" i="1"/>
  <c r="BI37" i="2"/>
  <c r="BI38" i="1"/>
  <c r="BI38" i="2"/>
  <c r="BI39" i="1"/>
  <c r="BI39" i="2"/>
  <c r="BI40" i="1"/>
  <c r="BI40" i="2"/>
  <c r="BI41" i="1"/>
  <c r="BI41" i="2"/>
  <c r="BI42" i="1"/>
  <c r="BI42" i="2"/>
  <c r="BI43" i="1"/>
  <c r="BI43" i="2"/>
  <c r="BI44" i="1"/>
  <c r="BI44" i="2"/>
  <c r="BI45" i="1"/>
  <c r="BI45" i="2"/>
  <c r="BI46" i="1"/>
  <c r="BI46" i="2"/>
  <c r="BI47" i="1"/>
  <c r="BI47" i="2"/>
  <c r="BI48" i="1"/>
  <c r="BI48" i="2"/>
  <c r="BI49" i="1"/>
  <c r="BI49" i="2"/>
  <c r="BI50" i="1"/>
  <c r="BI50" i="2"/>
  <c r="BI51" i="1"/>
  <c r="BI51" i="2"/>
  <c r="BI52" i="1"/>
  <c r="BI52" i="2"/>
  <c r="BI53" i="1"/>
  <c r="BI53" i="2"/>
  <c r="BI54" i="1"/>
  <c r="BI54" i="2"/>
  <c r="BI55" i="1"/>
  <c r="BI55" i="2"/>
  <c r="BI56" i="1"/>
  <c r="BI56" i="2"/>
  <c r="BI57" i="1"/>
  <c r="BI57" i="2"/>
  <c r="BI58" i="1"/>
  <c r="BI58" i="2"/>
  <c r="BI59" i="1"/>
  <c r="BI59" i="2"/>
  <c r="BI60" i="1"/>
  <c r="BI60" i="2"/>
  <c r="BI61" i="1"/>
  <c r="BI61" i="2"/>
  <c r="BI62" i="1"/>
  <c r="BI62" i="2"/>
  <c r="BI63" i="1"/>
  <c r="BI63" i="2"/>
  <c r="BI64" i="1"/>
  <c r="BI64" i="2"/>
  <c r="BI65" i="1"/>
  <c r="BI65" i="2"/>
  <c r="BI66" i="1"/>
  <c r="BI66" i="2"/>
  <c r="E53" i="22"/>
  <c r="E48" i="22"/>
  <c r="I144" i="3"/>
  <c r="H144" i="3"/>
  <c r="G144" i="3"/>
  <c r="I143" i="3"/>
  <c r="H143" i="3"/>
  <c r="G143" i="3"/>
  <c r="G86" i="23"/>
  <c r="A145" i="3"/>
  <c r="B145" i="3"/>
  <c r="C145" i="3"/>
  <c r="G87" i="23"/>
  <c r="A146" i="3"/>
  <c r="B146" i="3"/>
  <c r="C146" i="3"/>
  <c r="G84" i="23"/>
  <c r="A143" i="3"/>
  <c r="G85" i="23"/>
  <c r="A144" i="3"/>
  <c r="D143" i="3"/>
  <c r="D144" i="3"/>
  <c r="K78" i="22"/>
  <c r="K77" i="22"/>
  <c r="E67" i="22"/>
  <c r="E68" i="22"/>
  <c r="E64" i="22"/>
  <c r="E59" i="22"/>
  <c r="E42" i="22"/>
  <c r="E37" i="22"/>
  <c r="G8" i="3"/>
  <c r="D40" i="12"/>
  <c r="E40" i="12"/>
  <c r="F40" i="12"/>
  <c r="G40" i="12"/>
  <c r="H40" i="12"/>
  <c r="I40" i="12"/>
  <c r="J40" i="12"/>
  <c r="K40" i="12"/>
  <c r="C41" i="12"/>
  <c r="D41" i="12"/>
  <c r="E41" i="12"/>
  <c r="F41" i="12"/>
  <c r="G41" i="12"/>
  <c r="H41" i="12"/>
  <c r="I41" i="12"/>
  <c r="J41" i="12"/>
  <c r="K41" i="12"/>
  <c r="C42" i="12"/>
  <c r="D42" i="12"/>
  <c r="E42" i="12"/>
  <c r="F42" i="12"/>
  <c r="G42" i="12"/>
  <c r="H42" i="12"/>
  <c r="I42" i="12"/>
  <c r="J42" i="12"/>
  <c r="K42" i="12"/>
  <c r="C43" i="12"/>
  <c r="D43" i="12"/>
  <c r="E43" i="12"/>
  <c r="F43" i="12"/>
  <c r="G43" i="12"/>
  <c r="H43" i="12"/>
  <c r="I43" i="12"/>
  <c r="J43" i="12"/>
  <c r="K43" i="12"/>
  <c r="C44" i="12"/>
  <c r="D44" i="12"/>
  <c r="E44" i="12"/>
  <c r="F44" i="12"/>
  <c r="G44" i="12"/>
  <c r="H44" i="12"/>
  <c r="I44" i="12"/>
  <c r="J44" i="12"/>
  <c r="K44" i="12"/>
  <c r="C45" i="12"/>
  <c r="D45" i="12"/>
  <c r="E45" i="12"/>
  <c r="F45" i="12"/>
  <c r="G45" i="12"/>
  <c r="H45" i="12"/>
  <c r="I45" i="12"/>
  <c r="J45" i="12"/>
  <c r="K45" i="12"/>
  <c r="C46" i="12"/>
  <c r="D46" i="12"/>
  <c r="E46" i="12"/>
  <c r="F46" i="12"/>
  <c r="G46" i="12"/>
  <c r="H46" i="12"/>
  <c r="I46" i="12"/>
  <c r="J46" i="12"/>
  <c r="K46" i="12"/>
  <c r="C47" i="12"/>
  <c r="D47" i="12"/>
  <c r="E47" i="12"/>
  <c r="F47" i="12"/>
  <c r="G47" i="12"/>
  <c r="H47" i="12"/>
  <c r="I47" i="12"/>
  <c r="J47" i="12"/>
  <c r="K47" i="12"/>
  <c r="C48" i="12"/>
  <c r="D48" i="12"/>
  <c r="E48" i="12"/>
  <c r="F48" i="12"/>
  <c r="G48" i="12"/>
  <c r="H48" i="12"/>
  <c r="I48" i="12"/>
  <c r="J48" i="12"/>
  <c r="K48" i="12"/>
  <c r="D50" i="12"/>
  <c r="E50" i="12"/>
  <c r="F50" i="12"/>
  <c r="G50" i="12"/>
  <c r="H50" i="12"/>
  <c r="I50" i="12"/>
  <c r="J50" i="12"/>
  <c r="K50" i="12"/>
  <c r="V4" i="1"/>
  <c r="Z4" i="1"/>
  <c r="AD4" i="1"/>
  <c r="AH4" i="1"/>
  <c r="AL4" i="1"/>
  <c r="AP4" i="1"/>
  <c r="AT4" i="1"/>
  <c r="AX4" i="1"/>
  <c r="BB4" i="1"/>
  <c r="F5" i="1"/>
  <c r="J5" i="1"/>
  <c r="N5" i="1"/>
  <c r="R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8" i="1"/>
  <c r="C8" i="1"/>
  <c r="D8" i="1"/>
  <c r="E8" i="1"/>
  <c r="F8" i="1"/>
  <c r="G8" i="1"/>
  <c r="H8" i="1"/>
  <c r="I8" i="1"/>
  <c r="J8" i="1"/>
  <c r="K8" i="1"/>
  <c r="L8" i="1"/>
  <c r="L8" i="2"/>
  <c r="M8" i="1"/>
  <c r="M8" i="2"/>
  <c r="N8" i="1"/>
  <c r="N8" i="2"/>
  <c r="O8" i="1"/>
  <c r="P8" i="1"/>
  <c r="P8" i="2"/>
  <c r="Q8" i="1"/>
  <c r="Q8" i="2"/>
  <c r="R8" i="1"/>
  <c r="S8" i="1"/>
  <c r="T8" i="1"/>
  <c r="U8" i="1"/>
  <c r="V8" i="1"/>
  <c r="X8" i="1"/>
  <c r="Y8" i="1"/>
  <c r="Y8" i="2"/>
  <c r="Z8" i="1"/>
  <c r="Z8" i="2"/>
  <c r="AA8" i="1"/>
  <c r="AB8" i="1"/>
  <c r="AC8" i="1"/>
  <c r="AD8" i="1"/>
  <c r="AE8" i="1"/>
  <c r="AF8" i="1"/>
  <c r="AG8" i="1"/>
  <c r="AH8" i="1"/>
  <c r="AI8" i="1"/>
  <c r="AJ8" i="1"/>
  <c r="AJ8" i="2"/>
  <c r="AK8" i="1"/>
  <c r="AK8" i="2"/>
  <c r="AL8" i="1"/>
  <c r="AL8" i="2"/>
  <c r="AM8" i="1"/>
  <c r="AN8" i="1"/>
  <c r="AO8" i="1"/>
  <c r="AO8" i="2"/>
  <c r="AP8" i="1"/>
  <c r="AP8" i="2"/>
  <c r="AQ8" i="1"/>
  <c r="AR8" i="1"/>
  <c r="AS8" i="1"/>
  <c r="AT8" i="1"/>
  <c r="AT8" i="2"/>
  <c r="AU8" i="1"/>
  <c r="AV8" i="1"/>
  <c r="AW8" i="1"/>
  <c r="AX8" i="1"/>
  <c r="AX8" i="2"/>
  <c r="AY8" i="1"/>
  <c r="AZ8" i="1"/>
  <c r="BA8" i="1"/>
  <c r="BB8" i="1"/>
  <c r="BB8" i="2"/>
  <c r="BC8" i="1"/>
  <c r="BD8" i="1"/>
  <c r="BE8" i="1"/>
  <c r="BF8" i="1"/>
  <c r="BF8" i="2"/>
  <c r="BG8" i="1"/>
  <c r="BH8" i="1"/>
  <c r="BI8" i="1"/>
  <c r="BI8" i="2"/>
  <c r="B9" i="1"/>
  <c r="B9" i="2"/>
  <c r="C9" i="1"/>
  <c r="D9" i="1"/>
  <c r="D9" i="2"/>
  <c r="E9" i="1"/>
  <c r="E9" i="2"/>
  <c r="C9" i="2"/>
  <c r="B8" i="17"/>
  <c r="F9" i="1"/>
  <c r="F9" i="2"/>
  <c r="G9" i="1"/>
  <c r="H9" i="1"/>
  <c r="H9" i="2"/>
  <c r="I9" i="1"/>
  <c r="I9" i="2"/>
  <c r="J9" i="1"/>
  <c r="K9" i="1"/>
  <c r="L9" i="1"/>
  <c r="M9" i="1"/>
  <c r="N9" i="1"/>
  <c r="N9" i="2"/>
  <c r="O9" i="1"/>
  <c r="P9" i="1"/>
  <c r="Q9" i="1"/>
  <c r="R9" i="1"/>
  <c r="R9" i="2"/>
  <c r="S9" i="1"/>
  <c r="T9" i="1"/>
  <c r="U9" i="1"/>
  <c r="V9" i="1"/>
  <c r="V9" i="2"/>
  <c r="W9" i="1"/>
  <c r="X9" i="1"/>
  <c r="Y9" i="1"/>
  <c r="Z9" i="1"/>
  <c r="Z9" i="2"/>
  <c r="AA9" i="1"/>
  <c r="AB9" i="1"/>
  <c r="AC9" i="1"/>
  <c r="AC9" i="2"/>
  <c r="AD9" i="1"/>
  <c r="AD9" i="2"/>
  <c r="AE9" i="1"/>
  <c r="AF9" i="1"/>
  <c r="AG9" i="1"/>
  <c r="AG9" i="2"/>
  <c r="AH9" i="1"/>
  <c r="AH9" i="2"/>
  <c r="AI9" i="1"/>
  <c r="AJ9" i="1"/>
  <c r="AK9" i="1"/>
  <c r="AK9" i="2"/>
  <c r="AL9" i="1"/>
  <c r="AL9" i="2"/>
  <c r="AM9" i="1"/>
  <c r="AN9" i="1"/>
  <c r="AO9" i="1"/>
  <c r="AP9" i="1"/>
  <c r="AP9" i="2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H9" i="2"/>
  <c r="BI9" i="1"/>
  <c r="B10" i="1"/>
  <c r="B10" i="2"/>
  <c r="C10" i="1"/>
  <c r="D10" i="1"/>
  <c r="E10" i="1"/>
  <c r="E10" i="2"/>
  <c r="F10" i="1"/>
  <c r="F10" i="2"/>
  <c r="G10" i="1"/>
  <c r="H10" i="1"/>
  <c r="I10" i="1"/>
  <c r="I10" i="2"/>
  <c r="J10" i="1"/>
  <c r="K10" i="1"/>
  <c r="L10" i="1"/>
  <c r="M10" i="1"/>
  <c r="N10" i="1"/>
  <c r="N10" i="2"/>
  <c r="O10" i="1"/>
  <c r="O10" i="2"/>
  <c r="P10" i="1"/>
  <c r="P10" i="2"/>
  <c r="Q10" i="1"/>
  <c r="Q10" i="2"/>
  <c r="E9" i="17"/>
  <c r="R10" i="1"/>
  <c r="R10" i="2"/>
  <c r="S10" i="1"/>
  <c r="T10" i="1"/>
  <c r="U10" i="1"/>
  <c r="V10" i="1"/>
  <c r="V10" i="2"/>
  <c r="W10" i="1"/>
  <c r="X10" i="1"/>
  <c r="Y10" i="1"/>
  <c r="Z10" i="1"/>
  <c r="AA10" i="1"/>
  <c r="AB10" i="1"/>
  <c r="AC10" i="1"/>
  <c r="AC10" i="2"/>
  <c r="AD10" i="1"/>
  <c r="AD10" i="2"/>
  <c r="AE10" i="1"/>
  <c r="AF10" i="1"/>
  <c r="AG10" i="1"/>
  <c r="AG10" i="2"/>
  <c r="AH10" i="1"/>
  <c r="AH10" i="2"/>
  <c r="AI10" i="1"/>
  <c r="AJ10" i="1"/>
  <c r="AK10" i="1"/>
  <c r="AL10" i="1"/>
  <c r="AL10" i="2"/>
  <c r="AM10" i="1"/>
  <c r="AN10" i="1"/>
  <c r="AO10" i="1"/>
  <c r="AP10" i="1"/>
  <c r="AQ10" i="1"/>
  <c r="AR10" i="1"/>
  <c r="AR10" i="2"/>
  <c r="AS10" i="1"/>
  <c r="AS10" i="2"/>
  <c r="AT10" i="1"/>
  <c r="AT10" i="2"/>
  <c r="AU10" i="1"/>
  <c r="AV10" i="1"/>
  <c r="AV10" i="2"/>
  <c r="AW10" i="1"/>
  <c r="AW10" i="2"/>
  <c r="AX10" i="1"/>
  <c r="AX10" i="2"/>
  <c r="AY10" i="1"/>
  <c r="AZ10" i="1"/>
  <c r="AZ10" i="2"/>
  <c r="BA10" i="1"/>
  <c r="BA10" i="2"/>
  <c r="BB10" i="1"/>
  <c r="BC10" i="1"/>
  <c r="BD10" i="1"/>
  <c r="BE10" i="1"/>
  <c r="BE10" i="2"/>
  <c r="BF10" i="1"/>
  <c r="BF10" i="2"/>
  <c r="BG10" i="1"/>
  <c r="BH10" i="1"/>
  <c r="BI10" i="1"/>
  <c r="A4" i="23"/>
  <c r="A5" i="23"/>
  <c r="A6" i="23"/>
  <c r="A7" i="23"/>
  <c r="D27" i="23"/>
  <c r="G27" i="23"/>
  <c r="A95" i="3"/>
  <c r="A31" i="3"/>
  <c r="K29" i="23"/>
  <c r="E31" i="3"/>
  <c r="O29" i="23"/>
  <c r="E32" i="3"/>
  <c r="O30" i="23"/>
  <c r="E33" i="3"/>
  <c r="O31" i="23"/>
  <c r="E34" i="3"/>
  <c r="O32" i="23"/>
  <c r="D95" i="3"/>
  <c r="A35" i="3"/>
  <c r="K33" i="23"/>
  <c r="E35" i="3"/>
  <c r="O33" i="23"/>
  <c r="E36" i="3"/>
  <c r="O34" i="23"/>
  <c r="E37" i="3"/>
  <c r="O35" i="23"/>
  <c r="A36" i="23"/>
  <c r="D36" i="23"/>
  <c r="E38" i="3"/>
  <c r="O36" i="23"/>
  <c r="G95" i="3"/>
  <c r="O33" i="3"/>
  <c r="D153" i="3"/>
  <c r="A39" i="3"/>
  <c r="K37" i="23"/>
  <c r="E39" i="3"/>
  <c r="O37" i="23"/>
  <c r="E40" i="3"/>
  <c r="O38" i="23"/>
  <c r="E41" i="3"/>
  <c r="O39" i="23"/>
  <c r="E42" i="3"/>
  <c r="O40" i="23"/>
  <c r="A108" i="3"/>
  <c r="A43" i="3"/>
  <c r="K41" i="23"/>
  <c r="E43" i="3"/>
  <c r="O41" i="23"/>
  <c r="E44" i="3"/>
  <c r="O42" i="23"/>
  <c r="E45" i="3"/>
  <c r="O43" i="23"/>
  <c r="E46" i="3"/>
  <c r="O44" i="23"/>
  <c r="D108" i="3"/>
  <c r="A47" i="3"/>
  <c r="K45" i="23"/>
  <c r="E47" i="3"/>
  <c r="O45" i="23"/>
  <c r="E48" i="3"/>
  <c r="O46" i="23"/>
  <c r="E49" i="3"/>
  <c r="O47" i="23"/>
  <c r="E50" i="3"/>
  <c r="O48" i="23"/>
  <c r="A49" i="23"/>
  <c r="D49" i="23"/>
  <c r="G49" i="23"/>
  <c r="A121" i="3"/>
  <c r="A51" i="3"/>
  <c r="K49" i="23"/>
  <c r="E51" i="3"/>
  <c r="O49" i="23"/>
  <c r="E52" i="3"/>
  <c r="O50" i="23"/>
  <c r="E53" i="3"/>
  <c r="O51" i="23"/>
  <c r="E54" i="3"/>
  <c r="O52" i="23"/>
  <c r="D121" i="3"/>
  <c r="A55" i="3"/>
  <c r="K53" i="23"/>
  <c r="E55" i="3"/>
  <c r="O53" i="23"/>
  <c r="E56" i="3"/>
  <c r="O54" i="23"/>
  <c r="E57" i="3"/>
  <c r="O55" i="23"/>
  <c r="E58" i="3"/>
  <c r="O56" i="23"/>
  <c r="G121" i="3"/>
  <c r="A59" i="3"/>
  <c r="K57" i="23"/>
  <c r="E59" i="3"/>
  <c r="O57" i="23"/>
  <c r="A58" i="23"/>
  <c r="D58" i="23"/>
  <c r="D104" i="3"/>
  <c r="G58" i="23"/>
  <c r="E60" i="3"/>
  <c r="O58" i="23"/>
  <c r="A59" i="23"/>
  <c r="A105" i="3"/>
  <c r="D59" i="23"/>
  <c r="G59" i="23"/>
  <c r="G105" i="3"/>
  <c r="E61" i="3"/>
  <c r="O59" i="23"/>
  <c r="A60" i="23"/>
  <c r="D60" i="23"/>
  <c r="D106" i="3"/>
  <c r="G60" i="23"/>
  <c r="E62" i="3"/>
  <c r="O60" i="23"/>
  <c r="A61" i="23"/>
  <c r="A107" i="3"/>
  <c r="D61" i="23"/>
  <c r="G61" i="23"/>
  <c r="G107" i="3"/>
  <c r="K61" i="23"/>
  <c r="E63" i="3"/>
  <c r="O61" i="23"/>
  <c r="A62" i="23"/>
  <c r="D62" i="23"/>
  <c r="G62" i="23"/>
  <c r="E64" i="3"/>
  <c r="O62" i="23"/>
  <c r="E65" i="3"/>
  <c r="O63" i="23"/>
  <c r="E66" i="3"/>
  <c r="O64" i="23"/>
  <c r="A71" i="23"/>
  <c r="D71" i="23"/>
  <c r="G71" i="23"/>
  <c r="A72" i="23"/>
  <c r="D72" i="23"/>
  <c r="D118" i="3"/>
  <c r="G72" i="23"/>
  <c r="A73" i="23"/>
  <c r="D73" i="23"/>
  <c r="G73" i="23"/>
  <c r="A74" i="23"/>
  <c r="D74" i="23"/>
  <c r="D120" i="3"/>
  <c r="G74" i="23"/>
  <c r="A75" i="23"/>
  <c r="D75" i="23"/>
  <c r="G75" i="23"/>
  <c r="A84" i="23"/>
  <c r="D84" i="23"/>
  <c r="A85" i="23"/>
  <c r="D85" i="23"/>
  <c r="A86" i="23"/>
  <c r="D86" i="23"/>
  <c r="A87" i="23"/>
  <c r="D87" i="23"/>
  <c r="A1" i="3"/>
  <c r="G2" i="3"/>
  <c r="A3" i="3"/>
  <c r="G3" i="3"/>
  <c r="G4" i="3"/>
  <c r="G5" i="3"/>
  <c r="G6" i="3"/>
  <c r="G7" i="3"/>
  <c r="A11" i="3"/>
  <c r="A12" i="3"/>
  <c r="A13" i="3"/>
  <c r="A14" i="3"/>
  <c r="B17" i="3"/>
  <c r="B18" i="3"/>
  <c r="B23" i="3"/>
  <c r="E27" i="22"/>
  <c r="O31" i="3"/>
  <c r="O32" i="3"/>
  <c r="C153" i="3"/>
  <c r="E32" i="22"/>
  <c r="O34" i="3"/>
  <c r="O37" i="3"/>
  <c r="H153" i="3"/>
  <c r="O39" i="3"/>
  <c r="E69" i="22"/>
  <c r="D76" i="3"/>
  <c r="G76" i="3"/>
  <c r="A85" i="3"/>
  <c r="D85" i="3"/>
  <c r="A104" i="3"/>
  <c r="B104" i="3"/>
  <c r="C104" i="3"/>
  <c r="E104" i="3"/>
  <c r="F104" i="3"/>
  <c r="G104" i="3"/>
  <c r="H104" i="3"/>
  <c r="I104" i="3"/>
  <c r="B105" i="3"/>
  <c r="C105" i="3"/>
  <c r="D105" i="3"/>
  <c r="E105" i="3"/>
  <c r="F105" i="3"/>
  <c r="H105" i="3"/>
  <c r="I105" i="3"/>
  <c r="A106" i="3"/>
  <c r="B106" i="3"/>
  <c r="C106" i="3"/>
  <c r="E106" i="3"/>
  <c r="F106" i="3"/>
  <c r="G106" i="3"/>
  <c r="H106" i="3"/>
  <c r="I106" i="3"/>
  <c r="B107" i="3"/>
  <c r="C107" i="3"/>
  <c r="D107" i="3"/>
  <c r="E107" i="3"/>
  <c r="F107" i="3"/>
  <c r="H107" i="3"/>
  <c r="I107" i="3"/>
  <c r="A117" i="3"/>
  <c r="B117" i="3"/>
  <c r="C117" i="3"/>
  <c r="D117" i="3"/>
  <c r="E117" i="3"/>
  <c r="F117" i="3"/>
  <c r="A118" i="3"/>
  <c r="B118" i="3"/>
  <c r="C118" i="3"/>
  <c r="E118" i="3"/>
  <c r="F118" i="3"/>
  <c r="A119" i="3"/>
  <c r="B119" i="3"/>
  <c r="C119" i="3"/>
  <c r="D119" i="3"/>
  <c r="E119" i="3"/>
  <c r="F119" i="3"/>
  <c r="A120" i="3"/>
  <c r="B120" i="3"/>
  <c r="C120" i="3"/>
  <c r="E120" i="3"/>
  <c r="F120" i="3"/>
  <c r="A130" i="3"/>
  <c r="B130" i="3"/>
  <c r="C130" i="3"/>
  <c r="D130" i="3"/>
  <c r="E130" i="3"/>
  <c r="F130" i="3"/>
  <c r="G130" i="3"/>
  <c r="H130" i="3"/>
  <c r="I130" i="3"/>
  <c r="A131" i="3"/>
  <c r="B131" i="3"/>
  <c r="C131" i="3"/>
  <c r="D131" i="3"/>
  <c r="E131" i="3"/>
  <c r="F131" i="3"/>
  <c r="G131" i="3"/>
  <c r="H131" i="3"/>
  <c r="I131" i="3"/>
  <c r="A132" i="3"/>
  <c r="B132" i="3"/>
  <c r="C132" i="3"/>
  <c r="D132" i="3"/>
  <c r="E132" i="3"/>
  <c r="F132" i="3"/>
  <c r="G132" i="3"/>
  <c r="H132" i="3"/>
  <c r="I132" i="3"/>
  <c r="A133" i="3"/>
  <c r="B133" i="3"/>
  <c r="C133" i="3"/>
  <c r="D133" i="3"/>
  <c r="E133" i="3"/>
  <c r="F133" i="3"/>
  <c r="G133" i="3"/>
  <c r="H133" i="3"/>
  <c r="I133" i="3"/>
  <c r="B143" i="3"/>
  <c r="C143" i="3"/>
  <c r="E143" i="3"/>
  <c r="F143" i="3"/>
  <c r="B144" i="3"/>
  <c r="C144" i="3"/>
  <c r="E144" i="3"/>
  <c r="F144" i="3"/>
  <c r="B153" i="3"/>
  <c r="E153" i="3"/>
  <c r="J153" i="3"/>
  <c r="B155" i="3"/>
  <c r="C155" i="3"/>
  <c r="D155" i="3"/>
  <c r="E155" i="3"/>
  <c r="F155" i="3"/>
  <c r="G155" i="3"/>
  <c r="H155" i="3"/>
  <c r="I155" i="3"/>
  <c r="J155" i="3"/>
  <c r="V4" i="2"/>
  <c r="Z4" i="2"/>
  <c r="AD4" i="2"/>
  <c r="AH4" i="2"/>
  <c r="AL4" i="2"/>
  <c r="AP4" i="2"/>
  <c r="AT4" i="2"/>
  <c r="AX4" i="2"/>
  <c r="BB4" i="2"/>
  <c r="F5" i="2"/>
  <c r="J5" i="2"/>
  <c r="N5" i="2"/>
  <c r="R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7" i="2"/>
  <c r="C7" i="2"/>
  <c r="D7" i="2"/>
  <c r="E7" i="2"/>
  <c r="B6" i="17"/>
  <c r="F7" i="2"/>
  <c r="G7" i="2"/>
  <c r="H7" i="2"/>
  <c r="I7" i="2"/>
  <c r="L7" i="2"/>
  <c r="M7" i="2"/>
  <c r="N7" i="2"/>
  <c r="O7" i="2"/>
  <c r="P7" i="2"/>
  <c r="Q7" i="2"/>
  <c r="E6" i="17"/>
  <c r="R7" i="2"/>
  <c r="S7" i="2"/>
  <c r="T7" i="2"/>
  <c r="U7" i="2"/>
  <c r="F6" i="17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R7" i="2"/>
  <c r="AS7" i="2"/>
  <c r="AT7" i="2"/>
  <c r="AU7" i="2"/>
  <c r="AV7" i="2"/>
  <c r="AW7" i="2"/>
  <c r="AX7" i="2"/>
  <c r="AY7" i="2"/>
  <c r="AZ7" i="2"/>
  <c r="BA7" i="2"/>
  <c r="BC7" i="2"/>
  <c r="BD7" i="2"/>
  <c r="BE7" i="2"/>
  <c r="BF7" i="2"/>
  <c r="BH7" i="2"/>
  <c r="BI7" i="2"/>
  <c r="B8" i="2"/>
  <c r="C8" i="2"/>
  <c r="D8" i="2"/>
  <c r="E8" i="2"/>
  <c r="F8" i="2"/>
  <c r="G8" i="2"/>
  <c r="H8" i="2"/>
  <c r="I8" i="2"/>
  <c r="K8" i="2"/>
  <c r="O8" i="2"/>
  <c r="R8" i="2"/>
  <c r="S8" i="2"/>
  <c r="T8" i="2"/>
  <c r="U8" i="2"/>
  <c r="V8" i="2"/>
  <c r="AC8" i="2"/>
  <c r="AD8" i="2"/>
  <c r="AE8" i="2"/>
  <c r="AF8" i="2"/>
  <c r="AG8" i="2"/>
  <c r="AH8" i="2"/>
  <c r="AN8" i="2"/>
  <c r="AR8" i="2"/>
  <c r="AS8" i="2"/>
  <c r="AU8" i="2"/>
  <c r="AV8" i="2"/>
  <c r="AW8" i="2"/>
  <c r="AY8" i="2"/>
  <c r="AZ8" i="2"/>
  <c r="BA8" i="2"/>
  <c r="BC8" i="2"/>
  <c r="BD8" i="2"/>
  <c r="BE8" i="2"/>
  <c r="G9" i="2"/>
  <c r="L9" i="2"/>
  <c r="M9" i="2"/>
  <c r="O9" i="2"/>
  <c r="P9" i="2"/>
  <c r="Q9" i="2"/>
  <c r="S9" i="2"/>
  <c r="T9" i="2"/>
  <c r="U9" i="2"/>
  <c r="W9" i="2"/>
  <c r="AA9" i="2"/>
  <c r="AE9" i="2"/>
  <c r="AF9" i="2"/>
  <c r="AI9" i="2"/>
  <c r="AJ9" i="2"/>
  <c r="AN9" i="2"/>
  <c r="AO9" i="2"/>
  <c r="AR9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C10" i="2"/>
  <c r="D10" i="2"/>
  <c r="G10" i="2"/>
  <c r="H10" i="2"/>
  <c r="L10" i="2"/>
  <c r="M10" i="2"/>
  <c r="S10" i="2"/>
  <c r="T10" i="2"/>
  <c r="U10" i="2"/>
  <c r="X10" i="2"/>
  <c r="Y10" i="2"/>
  <c r="Z10" i="2"/>
  <c r="AE10" i="2"/>
  <c r="AF10" i="2"/>
  <c r="AJ10" i="2"/>
  <c r="AK10" i="2"/>
  <c r="AN10" i="2"/>
  <c r="AO10" i="2"/>
  <c r="AP10" i="2"/>
  <c r="AU10" i="2"/>
  <c r="AY10" i="2"/>
  <c r="BC10" i="2"/>
  <c r="BD10" i="2"/>
  <c r="BH10" i="2"/>
  <c r="BI10" i="2"/>
  <c r="A27" i="22"/>
  <c r="E29" i="22"/>
  <c r="E30" i="22"/>
  <c r="A32" i="22"/>
  <c r="E34" i="22"/>
  <c r="E35" i="22"/>
  <c r="A37" i="22"/>
  <c r="E40" i="22"/>
  <c r="A42" i="22"/>
  <c r="E45" i="22"/>
  <c r="A47" i="22"/>
  <c r="E47" i="22"/>
  <c r="E50" i="22"/>
  <c r="A52" i="22"/>
  <c r="E52" i="22"/>
  <c r="E55" i="22"/>
  <c r="A57" i="22"/>
  <c r="E60" i="22"/>
  <c r="A62" i="22"/>
  <c r="E65" i="22"/>
  <c r="A67" i="22"/>
  <c r="E70" i="22"/>
  <c r="C6" i="17"/>
  <c r="C10" i="17"/>
  <c r="C23" i="17"/>
  <c r="C33" i="17"/>
  <c r="C41" i="17"/>
  <c r="C49" i="17"/>
  <c r="C63" i="17"/>
  <c r="C65" i="17"/>
  <c r="C11" i="17"/>
  <c r="K74" i="22"/>
  <c r="K75" i="22"/>
  <c r="AX68" i="2"/>
  <c r="C8" i="17"/>
  <c r="BF68" i="2"/>
  <c r="Z68" i="2"/>
  <c r="C51" i="17"/>
  <c r="AH68" i="2"/>
  <c r="I58" i="22"/>
  <c r="C13" i="17"/>
  <c r="C9" i="17"/>
  <c r="B9" i="17"/>
  <c r="E7" i="17"/>
  <c r="AL68" i="2"/>
  <c r="AZ68" i="2"/>
  <c r="I64" i="22"/>
  <c r="C19" i="17"/>
  <c r="V68" i="2"/>
  <c r="H68" i="2"/>
  <c r="F7" i="17"/>
  <c r="AF14" i="2"/>
  <c r="F9" i="17"/>
  <c r="AT67" i="2"/>
  <c r="F8" i="17"/>
  <c r="E8" i="17"/>
  <c r="BI67" i="2"/>
  <c r="BI68" i="2"/>
  <c r="AD68" i="2"/>
  <c r="AN67" i="2"/>
  <c r="I60" i="22"/>
  <c r="AW67" i="2"/>
  <c r="AY67" i="2"/>
  <c r="I65" i="22"/>
  <c r="BA67" i="2"/>
  <c r="I55" i="22"/>
  <c r="BH68" i="2"/>
  <c r="AA8" i="2"/>
  <c r="AF67" i="2"/>
  <c r="I45" i="22"/>
  <c r="AN14" i="2"/>
  <c r="AW11" i="2"/>
  <c r="AY14" i="2"/>
  <c r="BA11" i="2"/>
  <c r="N18" i="2"/>
  <c r="F67" i="2"/>
  <c r="F68" i="2"/>
  <c r="AG11" i="2"/>
  <c r="AJ14" i="2"/>
  <c r="AR14" i="2"/>
  <c r="L20" i="2"/>
  <c r="G67" i="2"/>
  <c r="BE11" i="2"/>
  <c r="U14" i="2"/>
  <c r="S11" i="2"/>
  <c r="C21" i="2"/>
  <c r="B20" i="2"/>
  <c r="AQ12" i="2"/>
  <c r="AQ14" i="2"/>
  <c r="AQ16" i="2"/>
  <c r="AQ18" i="2"/>
  <c r="AQ20" i="2"/>
  <c r="AQ22" i="2"/>
  <c r="AQ24" i="2"/>
  <c r="AQ26" i="2"/>
  <c r="AQ28" i="2"/>
  <c r="AQ30" i="2"/>
  <c r="AQ32" i="2"/>
  <c r="AQ34" i="2"/>
  <c r="AQ36" i="2"/>
  <c r="AQ38" i="2"/>
  <c r="AQ40" i="2"/>
  <c r="AQ42" i="2"/>
  <c r="AQ44" i="2"/>
  <c r="AQ46" i="2"/>
  <c r="AQ48" i="2"/>
  <c r="AQ50" i="2"/>
  <c r="AQ52" i="2"/>
  <c r="AQ54" i="2"/>
  <c r="AQ56" i="2"/>
  <c r="AQ58" i="2"/>
  <c r="AQ60" i="2"/>
  <c r="AQ62" i="2"/>
  <c r="AQ64" i="2"/>
  <c r="AQ66" i="2"/>
  <c r="AQ11" i="2"/>
  <c r="AQ19" i="2"/>
  <c r="AQ27" i="2"/>
  <c r="AQ35" i="2"/>
  <c r="AQ43" i="2"/>
  <c r="AQ51" i="2"/>
  <c r="AQ59" i="2"/>
  <c r="AQ8" i="2"/>
  <c r="AQ17" i="2"/>
  <c r="AQ25" i="2"/>
  <c r="AQ33" i="2"/>
  <c r="AQ41" i="2"/>
  <c r="AQ49" i="2"/>
  <c r="AQ57" i="2"/>
  <c r="AQ65" i="2"/>
  <c r="AQ10" i="2"/>
  <c r="AQ15" i="2"/>
  <c r="AQ23" i="2"/>
  <c r="AQ31" i="2"/>
  <c r="AQ39" i="2"/>
  <c r="AQ47" i="2"/>
  <c r="AQ55" i="2"/>
  <c r="AQ63" i="2"/>
  <c r="AQ7" i="2"/>
  <c r="BG67" i="2"/>
  <c r="BG8" i="2"/>
  <c r="BG11" i="2"/>
  <c r="BG13" i="2"/>
  <c r="BG15" i="2"/>
  <c r="BG17" i="2"/>
  <c r="BG19" i="2"/>
  <c r="BG21" i="2"/>
  <c r="BG23" i="2"/>
  <c r="BG25" i="2"/>
  <c r="BG27" i="2"/>
  <c r="BG29" i="2"/>
  <c r="BG31" i="2"/>
  <c r="BG33" i="2"/>
  <c r="BG35" i="2"/>
  <c r="BG37" i="2"/>
  <c r="BG39" i="2"/>
  <c r="BG41" i="2"/>
  <c r="BG43" i="2"/>
  <c r="BG45" i="2"/>
  <c r="BG47" i="2"/>
  <c r="BG49" i="2"/>
  <c r="BG51" i="2"/>
  <c r="BG53" i="2"/>
  <c r="BG55" i="2"/>
  <c r="BG57" i="2"/>
  <c r="BG59" i="2"/>
  <c r="BG61" i="2"/>
  <c r="BG63" i="2"/>
  <c r="BG65" i="2"/>
  <c r="BG10" i="2"/>
  <c r="AB11" i="2"/>
  <c r="AB13" i="2"/>
  <c r="AB15" i="2"/>
  <c r="AB17" i="2"/>
  <c r="AB19" i="2"/>
  <c r="AB21" i="2"/>
  <c r="AB23" i="2"/>
  <c r="AB25" i="2"/>
  <c r="AB27" i="2"/>
  <c r="AB29" i="2"/>
  <c r="AB31" i="2"/>
  <c r="AB33" i="2"/>
  <c r="AB35" i="2"/>
  <c r="AB37" i="2"/>
  <c r="AB39" i="2"/>
  <c r="AB41" i="2"/>
  <c r="AB43" i="2"/>
  <c r="AB45" i="2"/>
  <c r="AB47" i="2"/>
  <c r="AB49" i="2"/>
  <c r="AB51" i="2"/>
  <c r="AB53" i="2"/>
  <c r="AB55" i="2"/>
  <c r="AB57" i="2"/>
  <c r="AB59" i="2"/>
  <c r="AB61" i="2"/>
  <c r="AB63" i="2"/>
  <c r="AB65" i="2"/>
  <c r="AB9" i="2"/>
  <c r="AB12" i="2"/>
  <c r="AB14" i="2"/>
  <c r="AB18" i="2"/>
  <c r="AB22" i="2"/>
  <c r="AB26" i="2"/>
  <c r="AB30" i="2"/>
  <c r="AB34" i="2"/>
  <c r="AB38" i="2"/>
  <c r="AB42" i="2"/>
  <c r="AB46" i="2"/>
  <c r="AB48" i="2"/>
  <c r="AB52" i="2"/>
  <c r="AB56" i="2"/>
  <c r="AB60" i="2"/>
  <c r="AB64" i="2"/>
  <c r="AB8" i="2"/>
  <c r="AB16" i="2"/>
  <c r="AB20" i="2"/>
  <c r="AB24" i="2"/>
  <c r="AB28" i="2"/>
  <c r="AB32" i="2"/>
  <c r="AB36" i="2"/>
  <c r="AB40" i="2"/>
  <c r="AB44" i="2"/>
  <c r="AB50" i="2"/>
  <c r="AB54" i="2"/>
  <c r="AB58" i="2"/>
  <c r="AB62" i="2"/>
  <c r="AB66" i="2"/>
  <c r="AM12" i="2"/>
  <c r="AM14" i="2"/>
  <c r="AM16" i="2"/>
  <c r="AM18" i="2"/>
  <c r="AM20" i="2"/>
  <c r="AM22" i="2"/>
  <c r="AM24" i="2"/>
  <c r="AM26" i="2"/>
  <c r="AM28" i="2"/>
  <c r="AM30" i="2"/>
  <c r="AM32" i="2"/>
  <c r="AM34" i="2"/>
  <c r="AM36" i="2"/>
  <c r="AM38" i="2"/>
  <c r="AM40" i="2"/>
  <c r="AM42" i="2"/>
  <c r="AM44" i="2"/>
  <c r="AM46" i="2"/>
  <c r="AM48" i="2"/>
  <c r="AM50" i="2"/>
  <c r="AM52" i="2"/>
  <c r="AM54" i="2"/>
  <c r="AM56" i="2"/>
  <c r="AM58" i="2"/>
  <c r="AM60" i="2"/>
  <c r="AM62" i="2"/>
  <c r="AM64" i="2"/>
  <c r="AM66" i="2"/>
  <c r="AM11" i="2"/>
  <c r="AM19" i="2"/>
  <c r="AM27" i="2"/>
  <c r="AM35" i="2"/>
  <c r="AM43" i="2"/>
  <c r="AM51" i="2"/>
  <c r="AM59" i="2"/>
  <c r="AM8" i="2"/>
  <c r="AM17" i="2"/>
  <c r="AM25" i="2"/>
  <c r="AM33" i="2"/>
  <c r="AM41" i="2"/>
  <c r="AM49" i="2"/>
  <c r="AM57" i="2"/>
  <c r="AM65" i="2"/>
  <c r="AM10" i="2"/>
  <c r="AM15" i="2"/>
  <c r="AM23" i="2"/>
  <c r="AM31" i="2"/>
  <c r="AM39" i="2"/>
  <c r="AM47" i="2"/>
  <c r="AM55" i="2"/>
  <c r="AM63" i="2"/>
  <c r="AQ67" i="2"/>
  <c r="AQ45" i="2"/>
  <c r="AQ13" i="2"/>
  <c r="J11" i="2"/>
  <c r="J13" i="2"/>
  <c r="J15" i="2"/>
  <c r="J17" i="2"/>
  <c r="J19" i="2"/>
  <c r="J21" i="2"/>
  <c r="J23" i="2"/>
  <c r="J25" i="2"/>
  <c r="J27" i="2"/>
  <c r="J29" i="2"/>
  <c r="J31" i="2"/>
  <c r="J33" i="2"/>
  <c r="J35" i="2"/>
  <c r="J37" i="2"/>
  <c r="J39" i="2"/>
  <c r="J41" i="2"/>
  <c r="J43" i="2"/>
  <c r="J45" i="2"/>
  <c r="J47" i="2"/>
  <c r="J49" i="2"/>
  <c r="J51" i="2"/>
  <c r="J53" i="2"/>
  <c r="J55" i="2"/>
  <c r="J57" i="2"/>
  <c r="J59" i="2"/>
  <c r="J61" i="2"/>
  <c r="J63" i="2"/>
  <c r="J65" i="2"/>
  <c r="J67" i="2"/>
  <c r="J18" i="2"/>
  <c r="K18" i="2"/>
  <c r="M18" i="2"/>
  <c r="D17" i="17"/>
  <c r="J26" i="2"/>
  <c r="J34" i="2"/>
  <c r="J42" i="2"/>
  <c r="J50" i="2"/>
  <c r="K50" i="2"/>
  <c r="M50" i="2"/>
  <c r="D49" i="17"/>
  <c r="J58" i="2"/>
  <c r="J66" i="2"/>
  <c r="J12" i="2"/>
  <c r="J32" i="2"/>
  <c r="J38" i="2"/>
  <c r="J44" i="2"/>
  <c r="J64" i="2"/>
  <c r="J24" i="2"/>
  <c r="J30" i="2"/>
  <c r="J36" i="2"/>
  <c r="J56" i="2"/>
  <c r="J62" i="2"/>
  <c r="J28" i="2"/>
  <c r="J46" i="2"/>
  <c r="J52" i="2"/>
  <c r="J16" i="2"/>
  <c r="J22" i="2"/>
  <c r="J40" i="2"/>
  <c r="J9" i="2"/>
  <c r="K9" i="2"/>
  <c r="D8" i="17"/>
  <c r="J60" i="2"/>
  <c r="J20" i="2"/>
  <c r="J54" i="2"/>
  <c r="BG9" i="2"/>
  <c r="AQ9" i="2"/>
  <c r="AM9" i="2"/>
  <c r="C7" i="17"/>
  <c r="B7" i="17"/>
  <c r="BG7" i="2"/>
  <c r="J7" i="2"/>
  <c r="BG60" i="2"/>
  <c r="BG52" i="2"/>
  <c r="BG44" i="2"/>
  <c r="BG36" i="2"/>
  <c r="BG28" i="2"/>
  <c r="BG20" i="2"/>
  <c r="BG12" i="2"/>
  <c r="X11" i="2"/>
  <c r="X13" i="2"/>
  <c r="X15" i="2"/>
  <c r="X17" i="2"/>
  <c r="X19" i="2"/>
  <c r="X21" i="2"/>
  <c r="X23" i="2"/>
  <c r="X25" i="2"/>
  <c r="X27" i="2"/>
  <c r="X29" i="2"/>
  <c r="X31" i="2"/>
  <c r="X33" i="2"/>
  <c r="X35" i="2"/>
  <c r="X37" i="2"/>
  <c r="X39" i="2"/>
  <c r="X41" i="2"/>
  <c r="X43" i="2"/>
  <c r="X45" i="2"/>
  <c r="X47" i="2"/>
  <c r="X49" i="2"/>
  <c r="X51" i="2"/>
  <c r="X53" i="2"/>
  <c r="X55" i="2"/>
  <c r="X57" i="2"/>
  <c r="X59" i="2"/>
  <c r="X61" i="2"/>
  <c r="X63" i="2"/>
  <c r="X65" i="2"/>
  <c r="X9" i="2"/>
  <c r="X12" i="2"/>
  <c r="X16" i="2"/>
  <c r="X18" i="2"/>
  <c r="X20" i="2"/>
  <c r="X24" i="2"/>
  <c r="X26" i="2"/>
  <c r="X30" i="2"/>
  <c r="X34" i="2"/>
  <c r="X38" i="2"/>
  <c r="X40" i="2"/>
  <c r="X44" i="2"/>
  <c r="X48" i="2"/>
  <c r="X52" i="2"/>
  <c r="X56" i="2"/>
  <c r="X60" i="2"/>
  <c r="X64" i="2"/>
  <c r="X8" i="2"/>
  <c r="X14" i="2"/>
  <c r="X22" i="2"/>
  <c r="X28" i="2"/>
  <c r="X32" i="2"/>
  <c r="X36" i="2"/>
  <c r="X42" i="2"/>
  <c r="X46" i="2"/>
  <c r="X50" i="2"/>
  <c r="X54" i="2"/>
  <c r="X58" i="2"/>
  <c r="X62" i="2"/>
  <c r="X66" i="2"/>
  <c r="AI12" i="2"/>
  <c r="AI14" i="2"/>
  <c r="AI16" i="2"/>
  <c r="AI18" i="2"/>
  <c r="AI20" i="2"/>
  <c r="AI22" i="2"/>
  <c r="AI24" i="2"/>
  <c r="AI26" i="2"/>
  <c r="AI28" i="2"/>
  <c r="AI30" i="2"/>
  <c r="AI32" i="2"/>
  <c r="AI34" i="2"/>
  <c r="AI36" i="2"/>
  <c r="AI38" i="2"/>
  <c r="AI40" i="2"/>
  <c r="AI42" i="2"/>
  <c r="AI44" i="2"/>
  <c r="AI46" i="2"/>
  <c r="AI48" i="2"/>
  <c r="AI50" i="2"/>
  <c r="AI52" i="2"/>
  <c r="AI54" i="2"/>
  <c r="AI56" i="2"/>
  <c r="AI58" i="2"/>
  <c r="AI60" i="2"/>
  <c r="AI62" i="2"/>
  <c r="AI64" i="2"/>
  <c r="AI66" i="2"/>
  <c r="AI11" i="2"/>
  <c r="AI19" i="2"/>
  <c r="AI27" i="2"/>
  <c r="AI35" i="2"/>
  <c r="AI43" i="2"/>
  <c r="AI51" i="2"/>
  <c r="AI59" i="2"/>
  <c r="AI8" i="2"/>
  <c r="AI17" i="2"/>
  <c r="AI25" i="2"/>
  <c r="AI33" i="2"/>
  <c r="AI41" i="2"/>
  <c r="AI49" i="2"/>
  <c r="AI57" i="2"/>
  <c r="AI65" i="2"/>
  <c r="AI10" i="2"/>
  <c r="AI15" i="2"/>
  <c r="AI23" i="2"/>
  <c r="AI31" i="2"/>
  <c r="AI39" i="2"/>
  <c r="AI47" i="2"/>
  <c r="AI55" i="2"/>
  <c r="AI63" i="2"/>
  <c r="AM67" i="2"/>
  <c r="AM45" i="2"/>
  <c r="AM13" i="2"/>
  <c r="AQ37" i="2"/>
  <c r="BB11" i="2"/>
  <c r="BB13" i="2"/>
  <c r="BB15" i="2"/>
  <c r="BB17" i="2"/>
  <c r="BB19" i="2"/>
  <c r="BB21" i="2"/>
  <c r="BB23" i="2"/>
  <c r="BB25" i="2"/>
  <c r="BB27" i="2"/>
  <c r="BB29" i="2"/>
  <c r="BB31" i="2"/>
  <c r="BB33" i="2"/>
  <c r="BB35" i="2"/>
  <c r="BB37" i="2"/>
  <c r="BB39" i="2"/>
  <c r="BB41" i="2"/>
  <c r="BB43" i="2"/>
  <c r="BB45" i="2"/>
  <c r="BB47" i="2"/>
  <c r="BB49" i="2"/>
  <c r="BB51" i="2"/>
  <c r="BB53" i="2"/>
  <c r="BB55" i="2"/>
  <c r="BB57" i="2"/>
  <c r="BB59" i="2"/>
  <c r="BB61" i="2"/>
  <c r="BB63" i="2"/>
  <c r="BB65" i="2"/>
  <c r="BB12" i="2"/>
  <c r="BB20" i="2"/>
  <c r="BB28" i="2"/>
  <c r="BB36" i="2"/>
  <c r="BB44" i="2"/>
  <c r="BB52" i="2"/>
  <c r="BB60" i="2"/>
  <c r="BB18" i="2"/>
  <c r="BB26" i="2"/>
  <c r="BB34" i="2"/>
  <c r="BB42" i="2"/>
  <c r="BB50" i="2"/>
  <c r="BB58" i="2"/>
  <c r="BB66" i="2"/>
  <c r="BB24" i="2"/>
  <c r="BB40" i="2"/>
  <c r="BB56" i="2"/>
  <c r="BB10" i="2"/>
  <c r="BB22" i="2"/>
  <c r="BB38" i="2"/>
  <c r="BB54" i="2"/>
  <c r="BB67" i="2"/>
  <c r="BB7" i="2"/>
  <c r="BB16" i="2"/>
  <c r="BB32" i="2"/>
  <c r="BB48" i="2"/>
  <c r="BB64" i="2"/>
  <c r="J48" i="2"/>
  <c r="AB10" i="2"/>
  <c r="J10" i="2"/>
  <c r="J8" i="2"/>
  <c r="D7" i="17"/>
  <c r="BG62" i="2"/>
  <c r="BG54" i="2"/>
  <c r="BG46" i="2"/>
  <c r="BG38" i="2"/>
  <c r="BG30" i="2"/>
  <c r="BG22" i="2"/>
  <c r="BG14" i="2"/>
  <c r="AM37" i="2"/>
  <c r="AQ61" i="2"/>
  <c r="AQ29" i="2"/>
  <c r="AV68" i="2"/>
  <c r="K12" i="2"/>
  <c r="K14" i="2"/>
  <c r="K16" i="2"/>
  <c r="K20" i="2"/>
  <c r="K22" i="2"/>
  <c r="K24" i="2"/>
  <c r="K26" i="2"/>
  <c r="K28" i="2"/>
  <c r="K30" i="2"/>
  <c r="K32" i="2"/>
  <c r="K34" i="2"/>
  <c r="K36" i="2"/>
  <c r="K38" i="2"/>
  <c r="K40" i="2"/>
  <c r="K42" i="2"/>
  <c r="K44" i="2"/>
  <c r="K46" i="2"/>
  <c r="K48" i="2"/>
  <c r="K52" i="2"/>
  <c r="K54" i="2"/>
  <c r="K56" i="2"/>
  <c r="K58" i="2"/>
  <c r="K60" i="2"/>
  <c r="K62" i="2"/>
  <c r="K64" i="2"/>
  <c r="K66" i="2"/>
  <c r="K17" i="2"/>
  <c r="K25" i="2"/>
  <c r="K33" i="2"/>
  <c r="K41" i="2"/>
  <c r="K49" i="2"/>
  <c r="K57" i="2"/>
  <c r="K65" i="2"/>
  <c r="K11" i="2"/>
  <c r="K31" i="2"/>
  <c r="K37" i="2"/>
  <c r="K43" i="2"/>
  <c r="K63" i="2"/>
  <c r="K23" i="2"/>
  <c r="K29" i="2"/>
  <c r="K35" i="2"/>
  <c r="K55" i="2"/>
  <c r="K61" i="2"/>
  <c r="K67" i="2"/>
  <c r="K27" i="2"/>
  <c r="K45" i="2"/>
  <c r="K51" i="2"/>
  <c r="K15" i="2"/>
  <c r="K21" i="2"/>
  <c r="K39" i="2"/>
  <c r="E68" i="2"/>
  <c r="AA10" i="2"/>
  <c r="W10" i="2"/>
  <c r="BI9" i="2"/>
  <c r="Y9" i="2"/>
  <c r="BH8" i="2"/>
  <c r="W66" i="2"/>
  <c r="W64" i="2"/>
  <c r="W62" i="2"/>
  <c r="W60" i="2"/>
  <c r="W58" i="2"/>
  <c r="W56" i="2"/>
  <c r="W54" i="2"/>
  <c r="W52" i="2"/>
  <c r="W50" i="2"/>
  <c r="W48" i="2"/>
  <c r="W46" i="2"/>
  <c r="W44" i="2"/>
  <c r="W42" i="2"/>
  <c r="W40" i="2"/>
  <c r="W38" i="2"/>
  <c r="W36" i="2"/>
  <c r="W34" i="2"/>
  <c r="W32" i="2"/>
  <c r="W30" i="2"/>
  <c r="W28" i="2"/>
  <c r="W26" i="2"/>
  <c r="W24" i="2"/>
  <c r="W22" i="2"/>
  <c r="W20" i="2"/>
  <c r="W18" i="2"/>
  <c r="W16" i="2"/>
  <c r="W14" i="2"/>
  <c r="W12" i="2"/>
  <c r="Y65" i="2"/>
  <c r="Y63" i="2"/>
  <c r="Y61" i="2"/>
  <c r="Y59" i="2"/>
  <c r="Y57" i="2"/>
  <c r="Y55" i="2"/>
  <c r="Y53" i="2"/>
  <c r="Y51" i="2"/>
  <c r="Y49" i="2"/>
  <c r="Y47" i="2"/>
  <c r="Y45" i="2"/>
  <c r="Y43" i="2"/>
  <c r="Y41" i="2"/>
  <c r="Y39" i="2"/>
  <c r="Y37" i="2"/>
  <c r="Y35" i="2"/>
  <c r="Y33" i="2"/>
  <c r="Y31" i="2"/>
  <c r="Y29" i="2"/>
  <c r="Y27" i="2"/>
  <c r="Y25" i="2"/>
  <c r="Y23" i="2"/>
  <c r="Y21" i="2"/>
  <c r="Y19" i="2"/>
  <c r="Y17" i="2"/>
  <c r="Y15" i="2"/>
  <c r="Y13" i="2"/>
  <c r="Y68" i="2"/>
  <c r="AA66" i="2"/>
  <c r="AA64" i="2"/>
  <c r="AA62" i="2"/>
  <c r="AA60" i="2"/>
  <c r="AA58" i="2"/>
  <c r="AA56" i="2"/>
  <c r="AA54" i="2"/>
  <c r="AA52" i="2"/>
  <c r="AA50" i="2"/>
  <c r="AA48" i="2"/>
  <c r="AA46" i="2"/>
  <c r="AA44" i="2"/>
  <c r="AA42" i="2"/>
  <c r="AA40" i="2"/>
  <c r="AA38" i="2"/>
  <c r="AA36" i="2"/>
  <c r="AA34" i="2"/>
  <c r="AA32" i="2"/>
  <c r="AA30" i="2"/>
  <c r="AA28" i="2"/>
  <c r="AA26" i="2"/>
  <c r="AA24" i="2"/>
  <c r="AA22" i="2"/>
  <c r="AA20" i="2"/>
  <c r="AA18" i="2"/>
  <c r="AA16" i="2"/>
  <c r="AA14" i="2"/>
  <c r="AA12" i="2"/>
  <c r="AC11" i="2"/>
  <c r="AC13" i="2"/>
  <c r="AC15" i="2"/>
  <c r="AC17" i="2"/>
  <c r="AC19" i="2"/>
  <c r="AC21" i="2"/>
  <c r="AC23" i="2"/>
  <c r="AC25" i="2"/>
  <c r="AC27" i="2"/>
  <c r="AE12" i="2"/>
  <c r="AE14" i="2"/>
  <c r="AE16" i="2"/>
  <c r="AE18" i="2"/>
  <c r="AE20" i="2"/>
  <c r="AE22" i="2"/>
  <c r="AE24" i="2"/>
  <c r="AE26" i="2"/>
  <c r="AE28" i="2"/>
  <c r="AE30" i="2"/>
  <c r="AE32" i="2"/>
  <c r="AE34" i="2"/>
  <c r="AE36" i="2"/>
  <c r="AE38" i="2"/>
  <c r="AE40" i="2"/>
  <c r="AE42" i="2"/>
  <c r="AE44" i="2"/>
  <c r="AE46" i="2"/>
  <c r="AE48" i="2"/>
  <c r="AE50" i="2"/>
  <c r="AE52" i="2"/>
  <c r="AE54" i="2"/>
  <c r="AE56" i="2"/>
  <c r="AE58" i="2"/>
  <c r="AE60" i="2"/>
  <c r="AE62" i="2"/>
  <c r="AE64" i="2"/>
  <c r="AE66" i="2"/>
  <c r="AF62" i="2"/>
  <c r="AF54" i="2"/>
  <c r="AF46" i="2"/>
  <c r="AF38" i="2"/>
  <c r="AF30" i="2"/>
  <c r="AF22" i="2"/>
  <c r="AJ62" i="2"/>
  <c r="AJ54" i="2"/>
  <c r="AJ46" i="2"/>
  <c r="AJ38" i="2"/>
  <c r="AJ30" i="2"/>
  <c r="AJ22" i="2"/>
  <c r="AN62" i="2"/>
  <c r="AN54" i="2"/>
  <c r="AN46" i="2"/>
  <c r="AN38" i="2"/>
  <c r="AN30" i="2"/>
  <c r="AN22" i="2"/>
  <c r="AR62" i="2"/>
  <c r="AR54" i="2"/>
  <c r="AR46" i="2"/>
  <c r="AR38" i="2"/>
  <c r="AR30" i="2"/>
  <c r="AR22" i="2"/>
  <c r="AU11" i="2"/>
  <c r="AU13" i="2"/>
  <c r="AU15" i="2"/>
  <c r="AU17" i="2"/>
  <c r="AU19" i="2"/>
  <c r="AU21" i="2"/>
  <c r="AU23" i="2"/>
  <c r="AU25" i="2"/>
  <c r="AU27" i="2"/>
  <c r="AU29" i="2"/>
  <c r="AU31" i="2"/>
  <c r="AU33" i="2"/>
  <c r="AU35" i="2"/>
  <c r="AU37" i="2"/>
  <c r="AU39" i="2"/>
  <c r="AU41" i="2"/>
  <c r="AU43" i="2"/>
  <c r="AU45" i="2"/>
  <c r="AU47" i="2"/>
  <c r="AU18" i="2"/>
  <c r="AU26" i="2"/>
  <c r="AU34" i="2"/>
  <c r="AU42" i="2"/>
  <c r="AU14" i="2"/>
  <c r="AU20" i="2"/>
  <c r="AU40" i="2"/>
  <c r="AU46" i="2"/>
  <c r="AU67" i="2"/>
  <c r="AU12" i="2"/>
  <c r="AU32" i="2"/>
  <c r="AU38" i="2"/>
  <c r="AU44" i="2"/>
  <c r="AU49" i="2"/>
  <c r="AU51" i="2"/>
  <c r="AU53" i="2"/>
  <c r="AU55" i="2"/>
  <c r="AU57" i="2"/>
  <c r="AU59" i="2"/>
  <c r="AU61" i="2"/>
  <c r="AU63" i="2"/>
  <c r="AU65" i="2"/>
  <c r="K47" i="2"/>
  <c r="K13" i="2"/>
  <c r="K10" i="2"/>
  <c r="K7" i="2"/>
  <c r="AF11" i="2"/>
  <c r="AF13" i="2"/>
  <c r="AF15" i="2"/>
  <c r="AF17" i="2"/>
  <c r="AF19" i="2"/>
  <c r="AF21" i="2"/>
  <c r="AF23" i="2"/>
  <c r="AF25" i="2"/>
  <c r="AF27" i="2"/>
  <c r="AF29" i="2"/>
  <c r="AF31" i="2"/>
  <c r="AF33" i="2"/>
  <c r="AF35" i="2"/>
  <c r="AF37" i="2"/>
  <c r="AF39" i="2"/>
  <c r="AF41" i="2"/>
  <c r="AF43" i="2"/>
  <c r="AF45" i="2"/>
  <c r="AF47" i="2"/>
  <c r="AF49" i="2"/>
  <c r="AF51" i="2"/>
  <c r="AF53" i="2"/>
  <c r="AF55" i="2"/>
  <c r="AF57" i="2"/>
  <c r="AF59" i="2"/>
  <c r="AF61" i="2"/>
  <c r="AF63" i="2"/>
  <c r="AF65" i="2"/>
  <c r="AJ11" i="2"/>
  <c r="AJ13" i="2"/>
  <c r="AJ15" i="2"/>
  <c r="AJ17" i="2"/>
  <c r="AJ19" i="2"/>
  <c r="AJ21" i="2"/>
  <c r="AJ23" i="2"/>
  <c r="AJ25" i="2"/>
  <c r="AJ27" i="2"/>
  <c r="AJ29" i="2"/>
  <c r="AJ31" i="2"/>
  <c r="AJ33" i="2"/>
  <c r="AJ35" i="2"/>
  <c r="AJ37" i="2"/>
  <c r="AJ39" i="2"/>
  <c r="AJ41" i="2"/>
  <c r="AJ43" i="2"/>
  <c r="AJ45" i="2"/>
  <c r="AJ47" i="2"/>
  <c r="AJ49" i="2"/>
  <c r="AJ51" i="2"/>
  <c r="AJ53" i="2"/>
  <c r="AJ55" i="2"/>
  <c r="AJ57" i="2"/>
  <c r="AJ59" i="2"/>
  <c r="AJ61" i="2"/>
  <c r="AJ63" i="2"/>
  <c r="AJ65" i="2"/>
  <c r="AN11" i="2"/>
  <c r="AN13" i="2"/>
  <c r="AN15" i="2"/>
  <c r="AN17" i="2"/>
  <c r="AN19" i="2"/>
  <c r="AN21" i="2"/>
  <c r="AN23" i="2"/>
  <c r="AN25" i="2"/>
  <c r="AN27" i="2"/>
  <c r="AN29" i="2"/>
  <c r="AN31" i="2"/>
  <c r="AN33" i="2"/>
  <c r="AN35" i="2"/>
  <c r="AN37" i="2"/>
  <c r="AN39" i="2"/>
  <c r="AN41" i="2"/>
  <c r="AN43" i="2"/>
  <c r="AN45" i="2"/>
  <c r="AN47" i="2"/>
  <c r="AN49" i="2"/>
  <c r="AN51" i="2"/>
  <c r="AN53" i="2"/>
  <c r="AN55" i="2"/>
  <c r="AN57" i="2"/>
  <c r="AN59" i="2"/>
  <c r="AN61" i="2"/>
  <c r="AN63" i="2"/>
  <c r="AN65" i="2"/>
  <c r="AR11" i="2"/>
  <c r="AR13" i="2"/>
  <c r="AR15" i="2"/>
  <c r="AR17" i="2"/>
  <c r="AR19" i="2"/>
  <c r="AR21" i="2"/>
  <c r="AR23" i="2"/>
  <c r="AR25" i="2"/>
  <c r="AR27" i="2"/>
  <c r="AR29" i="2"/>
  <c r="AR31" i="2"/>
  <c r="AR33" i="2"/>
  <c r="AR35" i="2"/>
  <c r="AR37" i="2"/>
  <c r="AR39" i="2"/>
  <c r="AR41" i="2"/>
  <c r="AR43" i="2"/>
  <c r="AR45" i="2"/>
  <c r="AR47" i="2"/>
  <c r="AR49" i="2"/>
  <c r="AR51" i="2"/>
  <c r="AR53" i="2"/>
  <c r="AR55" i="2"/>
  <c r="AR57" i="2"/>
  <c r="AR59" i="2"/>
  <c r="AR61" i="2"/>
  <c r="AR63" i="2"/>
  <c r="AR65" i="2"/>
  <c r="K53" i="2"/>
  <c r="K19" i="2"/>
  <c r="AG65" i="2"/>
  <c r="AG63" i="2"/>
  <c r="AG61" i="2"/>
  <c r="AG59" i="2"/>
  <c r="AG57" i="2"/>
  <c r="AG55" i="2"/>
  <c r="AG53" i="2"/>
  <c r="AG51" i="2"/>
  <c r="AG49" i="2"/>
  <c r="AG47" i="2"/>
  <c r="AG45" i="2"/>
  <c r="AG43" i="2"/>
  <c r="AG41" i="2"/>
  <c r="AG39" i="2"/>
  <c r="AG37" i="2"/>
  <c r="AG35" i="2"/>
  <c r="AG33" i="2"/>
  <c r="AG31" i="2"/>
  <c r="AG29" i="2"/>
  <c r="AG27" i="2"/>
  <c r="AG25" i="2"/>
  <c r="AG23" i="2"/>
  <c r="AG21" i="2"/>
  <c r="AG19" i="2"/>
  <c r="AG17" i="2"/>
  <c r="AG15" i="2"/>
  <c r="AG13" i="2"/>
  <c r="AK65" i="2"/>
  <c r="AK63" i="2"/>
  <c r="AK61" i="2"/>
  <c r="AK59" i="2"/>
  <c r="AK57" i="2"/>
  <c r="AK55" i="2"/>
  <c r="AK53" i="2"/>
  <c r="AK51" i="2"/>
  <c r="AK49" i="2"/>
  <c r="AK47" i="2"/>
  <c r="AK45" i="2"/>
  <c r="AK43" i="2"/>
  <c r="AK41" i="2"/>
  <c r="AK39" i="2"/>
  <c r="AK37" i="2"/>
  <c r="AK35" i="2"/>
  <c r="AK33" i="2"/>
  <c r="AK31" i="2"/>
  <c r="AK29" i="2"/>
  <c r="AK27" i="2"/>
  <c r="AK25" i="2"/>
  <c r="AK23" i="2"/>
  <c r="AK21" i="2"/>
  <c r="AK19" i="2"/>
  <c r="AK17" i="2"/>
  <c r="AK15" i="2"/>
  <c r="AK13" i="2"/>
  <c r="AO65" i="2"/>
  <c r="AO63" i="2"/>
  <c r="AO61" i="2"/>
  <c r="AO59" i="2"/>
  <c r="AO57" i="2"/>
  <c r="AO55" i="2"/>
  <c r="AO53" i="2"/>
  <c r="AO51" i="2"/>
  <c r="AO49" i="2"/>
  <c r="AO47" i="2"/>
  <c r="AO45" i="2"/>
  <c r="AO43" i="2"/>
  <c r="AO41" i="2"/>
  <c r="AO39" i="2"/>
  <c r="AO37" i="2"/>
  <c r="AO35" i="2"/>
  <c r="AO33" i="2"/>
  <c r="AO31" i="2"/>
  <c r="AO29" i="2"/>
  <c r="AO27" i="2"/>
  <c r="AO25" i="2"/>
  <c r="AO23" i="2"/>
  <c r="AO21" i="2"/>
  <c r="AO19" i="2"/>
  <c r="AO17" i="2"/>
  <c r="AO15" i="2"/>
  <c r="AO13" i="2"/>
  <c r="AS65" i="2"/>
  <c r="AS63" i="2"/>
  <c r="AS61" i="2"/>
  <c r="AS59" i="2"/>
  <c r="AS57" i="2"/>
  <c r="AS55" i="2"/>
  <c r="AS53" i="2"/>
  <c r="AS51" i="2"/>
  <c r="AS49" i="2"/>
  <c r="AS47" i="2"/>
  <c r="AS45" i="2"/>
  <c r="AS43" i="2"/>
  <c r="AS41" i="2"/>
  <c r="AS39" i="2"/>
  <c r="AS37" i="2"/>
  <c r="AS35" i="2"/>
  <c r="AS33" i="2"/>
  <c r="AS31" i="2"/>
  <c r="AS29" i="2"/>
  <c r="AS27" i="2"/>
  <c r="AS25" i="2"/>
  <c r="AS23" i="2"/>
  <c r="AS21" i="2"/>
  <c r="AS19" i="2"/>
  <c r="AS17" i="2"/>
  <c r="AS15" i="2"/>
  <c r="AS13" i="2"/>
  <c r="AT12" i="2"/>
  <c r="AT14" i="2"/>
  <c r="AT16" i="2"/>
  <c r="AT18" i="2"/>
  <c r="AT20" i="2"/>
  <c r="AT22" i="2"/>
  <c r="AT24" i="2"/>
  <c r="AT26" i="2"/>
  <c r="AT28" i="2"/>
  <c r="AT30" i="2"/>
  <c r="AT32" i="2"/>
  <c r="AT34" i="2"/>
  <c r="AT36" i="2"/>
  <c r="AT38" i="2"/>
  <c r="AT40" i="2"/>
  <c r="AT42" i="2"/>
  <c r="AW57" i="2"/>
  <c r="AW51" i="2"/>
  <c r="AW45" i="2"/>
  <c r="AW27" i="2"/>
  <c r="BC11" i="2"/>
  <c r="BC13" i="2"/>
  <c r="BC15" i="2"/>
  <c r="BC17" i="2"/>
  <c r="BC19" i="2"/>
  <c r="BC21" i="2"/>
  <c r="BC23" i="2"/>
  <c r="BC25" i="2"/>
  <c r="BC27" i="2"/>
  <c r="BC29" i="2"/>
  <c r="BC31" i="2"/>
  <c r="BC33" i="2"/>
  <c r="BC35" i="2"/>
  <c r="BC37" i="2"/>
  <c r="BC39" i="2"/>
  <c r="BC41" i="2"/>
  <c r="BC43" i="2"/>
  <c r="BC45" i="2"/>
  <c r="BC47" i="2"/>
  <c r="BC49" i="2"/>
  <c r="BC51" i="2"/>
  <c r="BC53" i="2"/>
  <c r="BC55" i="2"/>
  <c r="BC57" i="2"/>
  <c r="BC59" i="2"/>
  <c r="BC61" i="2"/>
  <c r="BC63" i="2"/>
  <c r="BC65" i="2"/>
  <c r="BC12" i="2"/>
  <c r="BC20" i="2"/>
  <c r="BC28" i="2"/>
  <c r="BC36" i="2"/>
  <c r="BC44" i="2"/>
  <c r="BC52" i="2"/>
  <c r="BC60" i="2"/>
  <c r="BC18" i="2"/>
  <c r="BC26" i="2"/>
  <c r="BC34" i="2"/>
  <c r="BC42" i="2"/>
  <c r="BC50" i="2"/>
  <c r="BC58" i="2"/>
  <c r="BC66" i="2"/>
  <c r="BD68" i="2"/>
  <c r="BE59" i="2"/>
  <c r="BE43" i="2"/>
  <c r="BE27" i="2"/>
  <c r="O68" i="2"/>
  <c r="N66" i="2"/>
  <c r="N50" i="2"/>
  <c r="N34" i="2"/>
  <c r="AW12" i="2"/>
  <c r="AW14" i="2"/>
  <c r="AW16" i="2"/>
  <c r="AW18" i="2"/>
  <c r="AW20" i="2"/>
  <c r="AW22" i="2"/>
  <c r="AW24" i="2"/>
  <c r="AW26" i="2"/>
  <c r="AW28" i="2"/>
  <c r="AW30" i="2"/>
  <c r="AW32" i="2"/>
  <c r="AW34" i="2"/>
  <c r="AW36" i="2"/>
  <c r="AW38" i="2"/>
  <c r="AW40" i="2"/>
  <c r="AW42" i="2"/>
  <c r="AW44" i="2"/>
  <c r="AW46" i="2"/>
  <c r="AW48" i="2"/>
  <c r="AW50" i="2"/>
  <c r="AW52" i="2"/>
  <c r="AW54" i="2"/>
  <c r="AW56" i="2"/>
  <c r="AW58" i="2"/>
  <c r="AW60" i="2"/>
  <c r="AW62" i="2"/>
  <c r="AW64" i="2"/>
  <c r="AW66" i="2"/>
  <c r="AW17" i="2"/>
  <c r="AW25" i="2"/>
  <c r="AW33" i="2"/>
  <c r="AW15" i="2"/>
  <c r="AW23" i="2"/>
  <c r="AW31" i="2"/>
  <c r="AW39" i="2"/>
  <c r="AW47" i="2"/>
  <c r="AW55" i="2"/>
  <c r="AW63" i="2"/>
  <c r="BE12" i="2"/>
  <c r="BE14" i="2"/>
  <c r="BE16" i="2"/>
  <c r="BE18" i="2"/>
  <c r="BE20" i="2"/>
  <c r="BE22" i="2"/>
  <c r="BE24" i="2"/>
  <c r="BE26" i="2"/>
  <c r="BE28" i="2"/>
  <c r="BE30" i="2"/>
  <c r="BE32" i="2"/>
  <c r="BE34" i="2"/>
  <c r="BE36" i="2"/>
  <c r="BE38" i="2"/>
  <c r="BE40" i="2"/>
  <c r="BE42" i="2"/>
  <c r="BE44" i="2"/>
  <c r="BE46" i="2"/>
  <c r="BE48" i="2"/>
  <c r="BE50" i="2"/>
  <c r="BE52" i="2"/>
  <c r="BE54" i="2"/>
  <c r="BE56" i="2"/>
  <c r="BE58" i="2"/>
  <c r="BE60" i="2"/>
  <c r="BE62" i="2"/>
  <c r="BE64" i="2"/>
  <c r="BE66" i="2"/>
  <c r="BE17" i="2"/>
  <c r="BE25" i="2"/>
  <c r="BE33" i="2"/>
  <c r="BE41" i="2"/>
  <c r="BE49" i="2"/>
  <c r="BE57" i="2"/>
  <c r="BE65" i="2"/>
  <c r="BE15" i="2"/>
  <c r="BE23" i="2"/>
  <c r="BE31" i="2"/>
  <c r="BE39" i="2"/>
  <c r="BE47" i="2"/>
  <c r="BE55" i="2"/>
  <c r="BE63" i="2"/>
  <c r="N11" i="2"/>
  <c r="N13" i="2"/>
  <c r="E12" i="17"/>
  <c r="N15" i="2"/>
  <c r="E14" i="17"/>
  <c r="N17" i="2"/>
  <c r="E16" i="17"/>
  <c r="N19" i="2"/>
  <c r="N21" i="2"/>
  <c r="E20" i="17"/>
  <c r="N23" i="2"/>
  <c r="E22" i="17"/>
  <c r="N25" i="2"/>
  <c r="E24" i="17"/>
  <c r="N27" i="2"/>
  <c r="N29" i="2"/>
  <c r="E28" i="17"/>
  <c r="N31" i="2"/>
  <c r="E30" i="17"/>
  <c r="N33" i="2"/>
  <c r="E32" i="17"/>
  <c r="N35" i="2"/>
  <c r="N37" i="2"/>
  <c r="E36" i="17"/>
  <c r="N39" i="2"/>
  <c r="E38" i="17"/>
  <c r="N41" i="2"/>
  <c r="E40" i="17"/>
  <c r="N43" i="2"/>
  <c r="P43" i="2"/>
  <c r="E42" i="17"/>
  <c r="N45" i="2"/>
  <c r="E44" i="17"/>
  <c r="N47" i="2"/>
  <c r="E46" i="17"/>
  <c r="N49" i="2"/>
  <c r="E48" i="17"/>
  <c r="N51" i="2"/>
  <c r="N53" i="2"/>
  <c r="E52" i="17"/>
  <c r="N55" i="2"/>
  <c r="E54" i="17"/>
  <c r="N57" i="2"/>
  <c r="E56" i="17"/>
  <c r="N59" i="2"/>
  <c r="N61" i="2"/>
  <c r="E60" i="17"/>
  <c r="N63" i="2"/>
  <c r="E62" i="17"/>
  <c r="N65" i="2"/>
  <c r="E64" i="17"/>
  <c r="N67" i="2"/>
  <c r="N14" i="2"/>
  <c r="N22" i="2"/>
  <c r="N30" i="2"/>
  <c r="N38" i="2"/>
  <c r="N46" i="2"/>
  <c r="N54" i="2"/>
  <c r="N62" i="2"/>
  <c r="N12" i="2"/>
  <c r="N20" i="2"/>
  <c r="N28" i="2"/>
  <c r="N36" i="2"/>
  <c r="N44" i="2"/>
  <c r="N52" i="2"/>
  <c r="N60" i="2"/>
  <c r="AY62" i="2"/>
  <c r="AY54" i="2"/>
  <c r="AY46" i="2"/>
  <c r="AY38" i="2"/>
  <c r="AY30" i="2"/>
  <c r="AY22" i="2"/>
  <c r="BA59" i="2"/>
  <c r="BA51" i="2"/>
  <c r="BA43" i="2"/>
  <c r="BA35" i="2"/>
  <c r="BA27" i="2"/>
  <c r="BA19" i="2"/>
  <c r="Q68" i="2"/>
  <c r="P67" i="2"/>
  <c r="P59" i="2"/>
  <c r="P51" i="2"/>
  <c r="P35" i="2"/>
  <c r="P27" i="2"/>
  <c r="P19" i="2"/>
  <c r="L64" i="2"/>
  <c r="L58" i="2"/>
  <c r="L52" i="2"/>
  <c r="L32" i="2"/>
  <c r="L26" i="2"/>
  <c r="I67" i="2"/>
  <c r="C66" i="17"/>
  <c r="I65" i="2"/>
  <c r="C64" i="17"/>
  <c r="I63" i="2"/>
  <c r="C62" i="17"/>
  <c r="I61" i="2"/>
  <c r="C60" i="17"/>
  <c r="I59" i="2"/>
  <c r="C58" i="17"/>
  <c r="I57" i="2"/>
  <c r="C56" i="17"/>
  <c r="I55" i="2"/>
  <c r="C54" i="17"/>
  <c r="I53" i="2"/>
  <c r="C52" i="17"/>
  <c r="I51" i="2"/>
  <c r="C50" i="17"/>
  <c r="I49" i="2"/>
  <c r="C48" i="17"/>
  <c r="I47" i="2"/>
  <c r="C46" i="17"/>
  <c r="I45" i="2"/>
  <c r="C44" i="17"/>
  <c r="I43" i="2"/>
  <c r="C42" i="17"/>
  <c r="I41" i="2"/>
  <c r="C40" i="17"/>
  <c r="I39" i="2"/>
  <c r="C38" i="17"/>
  <c r="I37" i="2"/>
  <c r="C36" i="17"/>
  <c r="I35" i="2"/>
  <c r="C34" i="17"/>
  <c r="I33" i="2"/>
  <c r="C32" i="17"/>
  <c r="I31" i="2"/>
  <c r="C30" i="17"/>
  <c r="I29" i="2"/>
  <c r="C28" i="17"/>
  <c r="I27" i="2"/>
  <c r="C26" i="17"/>
  <c r="I25" i="2"/>
  <c r="C24" i="17"/>
  <c r="I23" i="2"/>
  <c r="C22" i="17"/>
  <c r="I21" i="2"/>
  <c r="C20" i="17"/>
  <c r="I19" i="2"/>
  <c r="C18" i="17"/>
  <c r="I17" i="2"/>
  <c r="C16" i="17"/>
  <c r="I15" i="2"/>
  <c r="C14" i="17"/>
  <c r="I13" i="2"/>
  <c r="C12" i="17"/>
  <c r="U62" i="2"/>
  <c r="U54" i="2"/>
  <c r="U46" i="2"/>
  <c r="U38" i="2"/>
  <c r="U30" i="2"/>
  <c r="U22" i="2"/>
  <c r="T68" i="2"/>
  <c r="S67" i="2"/>
  <c r="S59" i="2"/>
  <c r="S51" i="2"/>
  <c r="S43" i="2"/>
  <c r="S35" i="2"/>
  <c r="S27" i="2"/>
  <c r="S19" i="2"/>
  <c r="C53" i="2"/>
  <c r="C37" i="2"/>
  <c r="AY11" i="2"/>
  <c r="AY13" i="2"/>
  <c r="AY15" i="2"/>
  <c r="AY17" i="2"/>
  <c r="AY19" i="2"/>
  <c r="AY21" i="2"/>
  <c r="AY23" i="2"/>
  <c r="AY25" i="2"/>
  <c r="AY27" i="2"/>
  <c r="AY29" i="2"/>
  <c r="AY31" i="2"/>
  <c r="AY33" i="2"/>
  <c r="AY35" i="2"/>
  <c r="AY37" i="2"/>
  <c r="AY39" i="2"/>
  <c r="AY41" i="2"/>
  <c r="AY43" i="2"/>
  <c r="AY45" i="2"/>
  <c r="AY47" i="2"/>
  <c r="AY49" i="2"/>
  <c r="AY51" i="2"/>
  <c r="AY53" i="2"/>
  <c r="AY55" i="2"/>
  <c r="AY57" i="2"/>
  <c r="AY59" i="2"/>
  <c r="AY61" i="2"/>
  <c r="AY63" i="2"/>
  <c r="AY65" i="2"/>
  <c r="BA12" i="2"/>
  <c r="BA14" i="2"/>
  <c r="BA16" i="2"/>
  <c r="BA18" i="2"/>
  <c r="BA20" i="2"/>
  <c r="BA22" i="2"/>
  <c r="BA24" i="2"/>
  <c r="BA26" i="2"/>
  <c r="BA28" i="2"/>
  <c r="BA30" i="2"/>
  <c r="BA32" i="2"/>
  <c r="BA34" i="2"/>
  <c r="BA36" i="2"/>
  <c r="BA38" i="2"/>
  <c r="BA40" i="2"/>
  <c r="BA42" i="2"/>
  <c r="BA44" i="2"/>
  <c r="BA46" i="2"/>
  <c r="BA48" i="2"/>
  <c r="BA50" i="2"/>
  <c r="BA52" i="2"/>
  <c r="BA54" i="2"/>
  <c r="BA56" i="2"/>
  <c r="BA58" i="2"/>
  <c r="BA60" i="2"/>
  <c r="BA62" i="2"/>
  <c r="BA64" i="2"/>
  <c r="BA66" i="2"/>
  <c r="P12" i="2"/>
  <c r="P14" i="2"/>
  <c r="P16" i="2"/>
  <c r="E15" i="17"/>
  <c r="P18" i="2"/>
  <c r="E17" i="17"/>
  <c r="P20" i="2"/>
  <c r="P22" i="2"/>
  <c r="P24" i="2"/>
  <c r="E23" i="17"/>
  <c r="P26" i="2"/>
  <c r="E25" i="17"/>
  <c r="P28" i="2"/>
  <c r="P30" i="2"/>
  <c r="P32" i="2"/>
  <c r="E31" i="17"/>
  <c r="P34" i="2"/>
  <c r="P36" i="2"/>
  <c r="P38" i="2"/>
  <c r="P40" i="2"/>
  <c r="E39" i="17"/>
  <c r="P42" i="2"/>
  <c r="E41" i="17"/>
  <c r="P44" i="2"/>
  <c r="P46" i="2"/>
  <c r="P48" i="2"/>
  <c r="E47" i="17"/>
  <c r="P50" i="2"/>
  <c r="P52" i="2"/>
  <c r="P54" i="2"/>
  <c r="P56" i="2"/>
  <c r="E55" i="17"/>
  <c r="P58" i="2"/>
  <c r="E57" i="17"/>
  <c r="P60" i="2"/>
  <c r="P62" i="2"/>
  <c r="P64" i="2"/>
  <c r="E63" i="17"/>
  <c r="P66" i="2"/>
  <c r="L11" i="2"/>
  <c r="L13" i="2"/>
  <c r="L15" i="2"/>
  <c r="L17" i="2"/>
  <c r="L19" i="2"/>
  <c r="L21" i="2"/>
  <c r="L23" i="2"/>
  <c r="L25" i="2"/>
  <c r="L27" i="2"/>
  <c r="L29" i="2"/>
  <c r="L31" i="2"/>
  <c r="L33" i="2"/>
  <c r="L35" i="2"/>
  <c r="L37" i="2"/>
  <c r="L39" i="2"/>
  <c r="L41" i="2"/>
  <c r="L43" i="2"/>
  <c r="L45" i="2"/>
  <c r="L47" i="2"/>
  <c r="L49" i="2"/>
  <c r="L51" i="2"/>
  <c r="L53" i="2"/>
  <c r="L55" i="2"/>
  <c r="L57" i="2"/>
  <c r="L59" i="2"/>
  <c r="L61" i="2"/>
  <c r="L63" i="2"/>
  <c r="L65" i="2"/>
  <c r="L67" i="2"/>
  <c r="L14" i="2"/>
  <c r="L22" i="2"/>
  <c r="L30" i="2"/>
  <c r="L38" i="2"/>
  <c r="L46" i="2"/>
  <c r="L54" i="2"/>
  <c r="L62" i="2"/>
  <c r="G68" i="2"/>
  <c r="U11" i="2"/>
  <c r="U13" i="2"/>
  <c r="F12" i="17"/>
  <c r="U15" i="2"/>
  <c r="F14" i="17"/>
  <c r="U17" i="2"/>
  <c r="F16" i="17"/>
  <c r="U19" i="2"/>
  <c r="U21" i="2"/>
  <c r="F20" i="17"/>
  <c r="U23" i="2"/>
  <c r="F22" i="17"/>
  <c r="U25" i="2"/>
  <c r="F24" i="17"/>
  <c r="U27" i="2"/>
  <c r="U29" i="2"/>
  <c r="F28" i="17"/>
  <c r="U31" i="2"/>
  <c r="F30" i="17"/>
  <c r="U33" i="2"/>
  <c r="F32" i="17"/>
  <c r="U35" i="2"/>
  <c r="U37" i="2"/>
  <c r="F36" i="17"/>
  <c r="U39" i="2"/>
  <c r="F38" i="17"/>
  <c r="U41" i="2"/>
  <c r="F40" i="17"/>
  <c r="U43" i="2"/>
  <c r="U45" i="2"/>
  <c r="F44" i="17"/>
  <c r="U47" i="2"/>
  <c r="F46" i="17"/>
  <c r="U49" i="2"/>
  <c r="F48" i="17"/>
  <c r="U51" i="2"/>
  <c r="U53" i="2"/>
  <c r="F52" i="17"/>
  <c r="U55" i="2"/>
  <c r="F54" i="17"/>
  <c r="U57" i="2"/>
  <c r="F56" i="17"/>
  <c r="U59" i="2"/>
  <c r="U61" i="2"/>
  <c r="F60" i="17"/>
  <c r="U63" i="2"/>
  <c r="F62" i="17"/>
  <c r="U65" i="2"/>
  <c r="F64" i="17"/>
  <c r="U67" i="2"/>
  <c r="S12" i="2"/>
  <c r="S14" i="2"/>
  <c r="S16" i="2"/>
  <c r="S18" i="2"/>
  <c r="S20" i="2"/>
  <c r="S22" i="2"/>
  <c r="S24" i="2"/>
  <c r="S26" i="2"/>
  <c r="S28" i="2"/>
  <c r="S30" i="2"/>
  <c r="S32" i="2"/>
  <c r="S34" i="2"/>
  <c r="S36" i="2"/>
  <c r="S38" i="2"/>
  <c r="S40" i="2"/>
  <c r="S42" i="2"/>
  <c r="S44" i="2"/>
  <c r="S46" i="2"/>
  <c r="S48" i="2"/>
  <c r="S50" i="2"/>
  <c r="S52" i="2"/>
  <c r="S54" i="2"/>
  <c r="S56" i="2"/>
  <c r="S58" i="2"/>
  <c r="S60" i="2"/>
  <c r="S62" i="2"/>
  <c r="S64" i="2"/>
  <c r="S66" i="2"/>
  <c r="C12" i="2"/>
  <c r="C14" i="2"/>
  <c r="C16" i="2"/>
  <c r="D16" i="2"/>
  <c r="B15" i="17"/>
  <c r="C18" i="2"/>
  <c r="C20" i="2"/>
  <c r="C22" i="2"/>
  <c r="C24" i="2"/>
  <c r="D24" i="2"/>
  <c r="B23" i="17"/>
  <c r="C26" i="2"/>
  <c r="C28" i="2"/>
  <c r="C30" i="2"/>
  <c r="C32" i="2"/>
  <c r="C34" i="2"/>
  <c r="C36" i="2"/>
  <c r="C38" i="2"/>
  <c r="C40" i="2"/>
  <c r="D40" i="2"/>
  <c r="B39" i="17"/>
  <c r="C42" i="2"/>
  <c r="C44" i="2"/>
  <c r="C46" i="2"/>
  <c r="C48" i="2"/>
  <c r="D48" i="2"/>
  <c r="B47" i="17"/>
  <c r="C50" i="2"/>
  <c r="C52" i="2"/>
  <c r="C54" i="2"/>
  <c r="C56" i="2"/>
  <c r="D56" i="2"/>
  <c r="B55" i="17"/>
  <c r="C58" i="2"/>
  <c r="C60" i="2"/>
  <c r="C62" i="2"/>
  <c r="C64" i="2"/>
  <c r="C66" i="2"/>
  <c r="C11" i="2"/>
  <c r="C19" i="2"/>
  <c r="C27" i="2"/>
  <c r="C35" i="2"/>
  <c r="C43" i="2"/>
  <c r="C51" i="2"/>
  <c r="C59" i="2"/>
  <c r="C17" i="2"/>
  <c r="C25" i="2"/>
  <c r="C33" i="2"/>
  <c r="C41" i="2"/>
  <c r="C49" i="2"/>
  <c r="C57" i="2"/>
  <c r="C65" i="2"/>
  <c r="M12" i="2"/>
  <c r="M14" i="2"/>
  <c r="M16" i="2"/>
  <c r="M20" i="2"/>
  <c r="M22" i="2"/>
  <c r="M24" i="2"/>
  <c r="M26" i="2"/>
  <c r="M28" i="2"/>
  <c r="M30" i="2"/>
  <c r="M32" i="2"/>
  <c r="M34" i="2"/>
  <c r="M36" i="2"/>
  <c r="M38" i="2"/>
  <c r="M40" i="2"/>
  <c r="M42" i="2"/>
  <c r="M44" i="2"/>
  <c r="M46" i="2"/>
  <c r="M48" i="2"/>
  <c r="M52" i="2"/>
  <c r="M54" i="2"/>
  <c r="M56" i="2"/>
  <c r="M58" i="2"/>
  <c r="M60" i="2"/>
  <c r="M62" i="2"/>
  <c r="M64" i="2"/>
  <c r="M66" i="2"/>
  <c r="B67" i="2"/>
  <c r="B66" i="17"/>
  <c r="B64" i="2"/>
  <c r="B58" i="2"/>
  <c r="B52" i="2"/>
  <c r="B32" i="2"/>
  <c r="D32" i="2"/>
  <c r="B31" i="17"/>
  <c r="B26" i="2"/>
  <c r="B11" i="2"/>
  <c r="B13" i="2"/>
  <c r="B12" i="17"/>
  <c r="B15" i="2"/>
  <c r="B14" i="17"/>
  <c r="B17" i="2"/>
  <c r="B16" i="17"/>
  <c r="B19" i="2"/>
  <c r="B21" i="2"/>
  <c r="B20" i="17"/>
  <c r="B23" i="2"/>
  <c r="B22" i="17"/>
  <c r="B25" i="2"/>
  <c r="B27" i="2"/>
  <c r="B29" i="2"/>
  <c r="B28" i="17"/>
  <c r="B31" i="2"/>
  <c r="B30" i="17"/>
  <c r="B33" i="2"/>
  <c r="B35" i="2"/>
  <c r="B37" i="2"/>
  <c r="B36" i="17"/>
  <c r="B39" i="2"/>
  <c r="B38" i="17"/>
  <c r="B41" i="2"/>
  <c r="B43" i="2"/>
  <c r="B42" i="17"/>
  <c r="B45" i="2"/>
  <c r="B44" i="17"/>
  <c r="B47" i="2"/>
  <c r="B46" i="17"/>
  <c r="B49" i="2"/>
  <c r="B48" i="17"/>
  <c r="B51" i="2"/>
  <c r="B53" i="2"/>
  <c r="B52" i="17"/>
  <c r="B55" i="2"/>
  <c r="B54" i="17"/>
  <c r="B57" i="2"/>
  <c r="B59" i="2"/>
  <c r="B61" i="2"/>
  <c r="B60" i="17"/>
  <c r="B63" i="2"/>
  <c r="B62" i="17"/>
  <c r="B65" i="2"/>
  <c r="B14" i="2"/>
  <c r="B22" i="2"/>
  <c r="B30" i="2"/>
  <c r="D30" i="2"/>
  <c r="B29" i="17"/>
  <c r="B38" i="2"/>
  <c r="B46" i="2"/>
  <c r="B54" i="2"/>
  <c r="B62" i="2"/>
  <c r="D62" i="2"/>
  <c r="B61" i="17"/>
  <c r="R12" i="2"/>
  <c r="F11" i="17"/>
  <c r="R14" i="2"/>
  <c r="R16" i="2"/>
  <c r="R18" i="2"/>
  <c r="R20" i="2"/>
  <c r="F19" i="17"/>
  <c r="R22" i="2"/>
  <c r="R24" i="2"/>
  <c r="R26" i="2"/>
  <c r="R28" i="2"/>
  <c r="F27" i="17"/>
  <c r="R30" i="2"/>
  <c r="R32" i="2"/>
  <c r="R34" i="2"/>
  <c r="R36" i="2"/>
  <c r="F35" i="17"/>
  <c r="R38" i="2"/>
  <c r="R40" i="2"/>
  <c r="R42" i="2"/>
  <c r="R44" i="2"/>
  <c r="F43" i="17"/>
  <c r="R46" i="2"/>
  <c r="R48" i="2"/>
  <c r="R50" i="2"/>
  <c r="R52" i="2"/>
  <c r="F51" i="17"/>
  <c r="R54" i="2"/>
  <c r="R56" i="2"/>
  <c r="R58" i="2"/>
  <c r="R60" i="2"/>
  <c r="F59" i="17"/>
  <c r="R62" i="2"/>
  <c r="R64" i="2"/>
  <c r="R66" i="2"/>
  <c r="D12" i="2"/>
  <c r="D14" i="2"/>
  <c r="D18" i="2"/>
  <c r="D20" i="2"/>
  <c r="D22" i="2"/>
  <c r="D26" i="2"/>
  <c r="D28" i="2"/>
  <c r="D34" i="2"/>
  <c r="D36" i="2"/>
  <c r="D38" i="2"/>
  <c r="D42" i="2"/>
  <c r="D44" i="2"/>
  <c r="D46" i="2"/>
  <c r="D50" i="2"/>
  <c r="D52" i="2"/>
  <c r="D54" i="2"/>
  <c r="D58" i="2"/>
  <c r="D60" i="2"/>
  <c r="D64" i="2"/>
  <c r="D66" i="2"/>
  <c r="O38" i="3"/>
  <c r="I153" i="3"/>
  <c r="O36" i="3"/>
  <c r="G153" i="3"/>
  <c r="O35" i="3"/>
  <c r="F153" i="3"/>
  <c r="S68" i="2"/>
  <c r="AW68" i="2"/>
  <c r="D59" i="17"/>
  <c r="AK68" i="2"/>
  <c r="D41" i="17"/>
  <c r="I69" i="22"/>
  <c r="I67" i="22"/>
  <c r="I48" i="22"/>
  <c r="I57" i="22"/>
  <c r="F45" i="17"/>
  <c r="F13" i="17"/>
  <c r="B50" i="17"/>
  <c r="B18" i="17"/>
  <c r="B43" i="17"/>
  <c r="B11" i="17"/>
  <c r="BE68" i="2"/>
  <c r="AS68" i="2"/>
  <c r="AO68" i="2"/>
  <c r="I35" i="22"/>
  <c r="I63" i="22"/>
  <c r="I49" i="22"/>
  <c r="E35" i="17"/>
  <c r="AG68" i="2"/>
  <c r="I70" i="22"/>
  <c r="I68" i="22"/>
  <c r="I54" i="22"/>
  <c r="I50" i="22"/>
  <c r="I42" i="22"/>
  <c r="I34" i="22"/>
  <c r="I27" i="22"/>
  <c r="I53" i="22"/>
  <c r="I44" i="22"/>
  <c r="I40" i="22"/>
  <c r="I33" i="22"/>
  <c r="I59" i="22"/>
  <c r="I47" i="22"/>
  <c r="I43" i="22"/>
  <c r="I29" i="22"/>
  <c r="I30" i="22"/>
  <c r="G71" i="1"/>
  <c r="I52" i="22"/>
  <c r="I37" i="22"/>
  <c r="I62" i="22"/>
  <c r="F37" i="17"/>
  <c r="B37" i="17"/>
  <c r="B64" i="17"/>
  <c r="B56" i="17"/>
  <c r="B40" i="17"/>
  <c r="B32" i="17"/>
  <c r="B24" i="17"/>
  <c r="B25" i="17"/>
  <c r="B63" i="17"/>
  <c r="B65" i="17"/>
  <c r="B49" i="17"/>
  <c r="B41" i="17"/>
  <c r="B33" i="17"/>
  <c r="B17" i="17"/>
  <c r="P68" i="2"/>
  <c r="BA68" i="2"/>
  <c r="E65" i="17"/>
  <c r="D13" i="17"/>
  <c r="D9" i="17"/>
  <c r="I38" i="22"/>
  <c r="I32" i="22"/>
  <c r="I39" i="22"/>
  <c r="F74" i="22"/>
  <c r="F69" i="3"/>
  <c r="I28" i="22"/>
  <c r="F50" i="17"/>
  <c r="E61" i="17"/>
  <c r="D15" i="17"/>
  <c r="D23" i="17"/>
  <c r="D31" i="17"/>
  <c r="D52" i="17"/>
  <c r="D36" i="17"/>
  <c r="D20" i="17"/>
  <c r="F57" i="17"/>
  <c r="F41" i="17"/>
  <c r="F25" i="17"/>
  <c r="F17" i="17"/>
  <c r="M68" i="2"/>
  <c r="F58" i="17"/>
  <c r="E27" i="17"/>
  <c r="E21" i="17"/>
  <c r="AN68" i="2"/>
  <c r="AE68" i="2"/>
  <c r="D55" i="17"/>
  <c r="D11" i="17"/>
  <c r="D66" i="17"/>
  <c r="D50" i="17"/>
  <c r="D34" i="17"/>
  <c r="D18" i="17"/>
  <c r="AB68" i="2"/>
  <c r="F63" i="17"/>
  <c r="F55" i="17"/>
  <c r="F47" i="17"/>
  <c r="F39" i="17"/>
  <c r="F31" i="17"/>
  <c r="F23" i="17"/>
  <c r="F15" i="17"/>
  <c r="B53" i="17"/>
  <c r="B21" i="17"/>
  <c r="B51" i="17"/>
  <c r="F34" i="17"/>
  <c r="F66" i="17"/>
  <c r="E51" i="17"/>
  <c r="E19" i="17"/>
  <c r="E45" i="17"/>
  <c r="E13" i="17"/>
  <c r="E33" i="17"/>
  <c r="AJ68" i="2"/>
  <c r="AC68" i="2"/>
  <c r="W68" i="2"/>
  <c r="R68" i="2"/>
  <c r="D47" i="17"/>
  <c r="BB68" i="2"/>
  <c r="D53" i="17"/>
  <c r="D39" i="17"/>
  <c r="D45" i="17"/>
  <c r="D35" i="17"/>
  <c r="D43" i="17"/>
  <c r="D65" i="17"/>
  <c r="D33" i="17"/>
  <c r="D64" i="17"/>
  <c r="D56" i="17"/>
  <c r="D48" i="17"/>
  <c r="D40" i="17"/>
  <c r="D32" i="17"/>
  <c r="D24" i="17"/>
  <c r="D16" i="17"/>
  <c r="BG68" i="2"/>
  <c r="D68" i="2"/>
  <c r="U68" i="2"/>
  <c r="F10" i="17"/>
  <c r="F18" i="17"/>
  <c r="E29" i="17"/>
  <c r="AT68" i="2"/>
  <c r="AR68" i="2"/>
  <c r="D61" i="17"/>
  <c r="D60" i="17"/>
  <c r="D44" i="17"/>
  <c r="D28" i="17"/>
  <c r="D12" i="17"/>
  <c r="F65" i="17"/>
  <c r="F49" i="17"/>
  <c r="F33" i="17"/>
  <c r="L68" i="2"/>
  <c r="AY68" i="2"/>
  <c r="F26" i="17"/>
  <c r="E59" i="17"/>
  <c r="E53" i="17"/>
  <c r="I68" i="2"/>
  <c r="AU68" i="2"/>
  <c r="AI68" i="2"/>
  <c r="D51" i="17"/>
  <c r="D63" i="17"/>
  <c r="D58" i="17"/>
  <c r="D42" i="17"/>
  <c r="D26" i="17"/>
  <c r="J68" i="2"/>
  <c r="D10" i="17"/>
  <c r="AM68" i="2"/>
  <c r="F61" i="17"/>
  <c r="F53" i="17"/>
  <c r="F29" i="17"/>
  <c r="F21" i="17"/>
  <c r="B45" i="17"/>
  <c r="B13" i="17"/>
  <c r="B58" i="17"/>
  <c r="B34" i="17"/>
  <c r="B26" i="17"/>
  <c r="B68" i="2"/>
  <c r="B10" i="17"/>
  <c r="B57" i="17"/>
  <c r="C68" i="2"/>
  <c r="BD69" i="2"/>
  <c r="F69" i="22"/>
  <c r="B59" i="17"/>
  <c r="B35" i="17"/>
  <c r="B27" i="17"/>
  <c r="B19" i="17"/>
  <c r="F42" i="17"/>
  <c r="E43" i="17"/>
  <c r="E11" i="17"/>
  <c r="E37" i="17"/>
  <c r="E66" i="17"/>
  <c r="E58" i="17"/>
  <c r="E50" i="17"/>
  <c r="E34" i="17"/>
  <c r="E26" i="17"/>
  <c r="E18" i="17"/>
  <c r="N68" i="2"/>
  <c r="E10" i="17"/>
  <c r="E49" i="17"/>
  <c r="BC68" i="2"/>
  <c r="AF68" i="2"/>
  <c r="AA68" i="2"/>
  <c r="K68" i="2"/>
  <c r="X68" i="2"/>
  <c r="D6" i="17"/>
  <c r="D19" i="17"/>
  <c r="D21" i="17"/>
  <c r="D27" i="17"/>
  <c r="D29" i="17"/>
  <c r="D37" i="17"/>
  <c r="D57" i="17"/>
  <c r="D25" i="17"/>
  <c r="D62" i="17"/>
  <c r="D54" i="17"/>
  <c r="D46" i="17"/>
  <c r="D38" i="17"/>
  <c r="D30" i="17"/>
  <c r="D22" i="17"/>
  <c r="D14" i="17"/>
  <c r="AQ68" i="2"/>
  <c r="L69" i="2"/>
  <c r="AV69" i="2"/>
  <c r="F59" i="22"/>
  <c r="BC69" i="2"/>
  <c r="F68" i="22"/>
  <c r="G69" i="2"/>
  <c r="C11" i="3"/>
  <c r="AM69" i="2"/>
  <c r="F48" i="22"/>
  <c r="AI69" i="2"/>
  <c r="F43" i="22"/>
  <c r="C5" i="22"/>
  <c r="D12" i="3"/>
  <c r="D5" i="23"/>
  <c r="D6" i="22"/>
  <c r="AC69" i="2"/>
  <c r="F35" i="22"/>
  <c r="AN69" i="2"/>
  <c r="F49" i="22"/>
  <c r="AO69" i="2"/>
  <c r="F50" i="22"/>
  <c r="K69" i="2"/>
  <c r="T69" i="2"/>
  <c r="F75" i="22"/>
  <c r="F70" i="3"/>
  <c r="BG69" i="2"/>
  <c r="AJ69" i="2"/>
  <c r="F44" i="22"/>
  <c r="O69" i="2"/>
  <c r="M69" i="2"/>
  <c r="BE69" i="2"/>
  <c r="F70" i="22"/>
  <c r="AS69" i="2"/>
  <c r="F55" i="22"/>
  <c r="AA69" i="2"/>
  <c r="F33" i="22"/>
  <c r="B71" i="2"/>
  <c r="C80" i="22"/>
  <c r="C82" i="22"/>
  <c r="Z69" i="2"/>
  <c r="F32" i="22"/>
  <c r="BF69" i="2"/>
  <c r="BI69" i="2"/>
  <c r="AD69" i="2"/>
  <c r="F37" i="22"/>
  <c r="AZ69" i="2"/>
  <c r="F64" i="22"/>
  <c r="F69" i="2"/>
  <c r="V69" i="2"/>
  <c r="F27" i="22"/>
  <c r="BH69" i="2"/>
  <c r="AH69" i="2"/>
  <c r="F42" i="22"/>
  <c r="AP69" i="2"/>
  <c r="F52" i="22"/>
  <c r="AL69" i="2"/>
  <c r="F47" i="22"/>
  <c r="AX69" i="2"/>
  <c r="F62" i="22"/>
  <c r="H69" i="2"/>
  <c r="J69" i="2"/>
  <c r="I69" i="2"/>
  <c r="AR69" i="2"/>
  <c r="F54" i="22"/>
  <c r="R69" i="2"/>
  <c r="BA69" i="2"/>
  <c r="F65" i="22"/>
  <c r="AK69" i="2"/>
  <c r="F45" i="22"/>
  <c r="AG69" i="2"/>
  <c r="F40" i="22"/>
  <c r="BB69" i="2"/>
  <c r="F67" i="22"/>
  <c r="AB69" i="2"/>
  <c r="F34" i="22"/>
  <c r="S69" i="2"/>
  <c r="AU69" i="2"/>
  <c r="F58" i="22"/>
  <c r="AQ69" i="2"/>
  <c r="F53" i="22"/>
  <c r="X69" i="2"/>
  <c r="F29" i="22"/>
  <c r="AF69" i="2"/>
  <c r="F39" i="22"/>
  <c r="N69" i="2"/>
  <c r="AY69" i="2"/>
  <c r="F63" i="22"/>
  <c r="AT69" i="2"/>
  <c r="F57" i="22"/>
  <c r="U69" i="2"/>
  <c r="W69" i="2"/>
  <c r="F28" i="22"/>
  <c r="Q69" i="2"/>
  <c r="AE69" i="2"/>
  <c r="F38" i="22"/>
  <c r="P69" i="2"/>
  <c r="AW69" i="2"/>
  <c r="F60" i="22"/>
  <c r="Y69" i="2"/>
  <c r="F30" i="22"/>
  <c r="C4" i="23"/>
  <c r="D4" i="23"/>
  <c r="D5" i="22"/>
  <c r="D11" i="3"/>
  <c r="E5" i="23"/>
  <c r="E6" i="22"/>
  <c r="E12" i="3"/>
  <c r="D6" i="23"/>
  <c r="D7" i="22"/>
  <c r="D13" i="3"/>
  <c r="E7" i="23"/>
  <c r="E8" i="22"/>
  <c r="E14" i="3"/>
  <c r="C8" i="22"/>
  <c r="C7" i="23"/>
  <c r="C14" i="3"/>
  <c r="E5" i="22"/>
  <c r="E4" i="23"/>
  <c r="E11" i="3"/>
  <c r="H73" i="3"/>
  <c r="F78" i="22"/>
  <c r="C6" i="23"/>
  <c r="C7" i="22"/>
  <c r="C13" i="3"/>
  <c r="E6" i="23"/>
  <c r="E7" i="22"/>
  <c r="E13" i="3"/>
  <c r="B8" i="22"/>
  <c r="B7" i="23"/>
  <c r="B14" i="3"/>
  <c r="C6" i="22"/>
  <c r="C5" i="23"/>
  <c r="C12" i="3"/>
  <c r="B6" i="23"/>
  <c r="B13" i="3"/>
  <c r="B7" i="22"/>
  <c r="F77" i="22"/>
  <c r="H72" i="3"/>
  <c r="B5" i="23"/>
  <c r="B6" i="22"/>
  <c r="B12" i="3"/>
  <c r="B4" i="23"/>
  <c r="B5" i="22"/>
  <c r="B11" i="3"/>
  <c r="D8" i="22"/>
  <c r="D7" i="23"/>
  <c r="D14" i="3"/>
  <c r="G5" i="23"/>
  <c r="F5" i="23"/>
  <c r="G13" i="3"/>
  <c r="F13" i="3"/>
  <c r="G11" i="3"/>
  <c r="F11" i="3"/>
  <c r="F6" i="23"/>
  <c r="G6" i="23"/>
  <c r="H6" i="23"/>
  <c r="G14" i="3"/>
  <c r="F14" i="3"/>
  <c r="F5" i="22"/>
  <c r="B11" i="22"/>
  <c r="G5" i="22"/>
  <c r="H5" i="22"/>
  <c r="F12" i="3"/>
  <c r="G12" i="3"/>
  <c r="L77" i="22"/>
  <c r="G7" i="23"/>
  <c r="F7" i="23"/>
  <c r="H7" i="23"/>
  <c r="L78" i="22"/>
  <c r="F8" i="22"/>
  <c r="I78" i="22"/>
  <c r="J78" i="22"/>
  <c r="F73" i="3"/>
  <c r="F4" i="23"/>
  <c r="G4" i="23"/>
  <c r="F6" i="22"/>
  <c r="B12" i="22"/>
  <c r="G6" i="22"/>
  <c r="H6" i="22"/>
  <c r="F7" i="22"/>
  <c r="B13" i="22"/>
  <c r="G7" i="22"/>
  <c r="G8" i="22"/>
  <c r="H8" i="22"/>
  <c r="H12" i="3"/>
  <c r="H7" i="22"/>
  <c r="H4" i="23"/>
  <c r="B14" i="22"/>
  <c r="B20" i="22"/>
  <c r="H13" i="3"/>
  <c r="B21" i="22"/>
  <c r="B13" i="23"/>
  <c r="J48" i="22"/>
  <c r="K48" i="22"/>
  <c r="J43" i="22"/>
  <c r="K43" i="22"/>
  <c r="J69" i="22"/>
  <c r="K69" i="22"/>
  <c r="J68" i="22"/>
  <c r="K68" i="22"/>
  <c r="J59" i="22"/>
  <c r="K59" i="22"/>
  <c r="J63" i="22"/>
  <c r="K63" i="22"/>
  <c r="J47" i="22"/>
  <c r="K47" i="22"/>
  <c r="J28" i="22"/>
  <c r="K28" i="22"/>
  <c r="J34" i="22"/>
  <c r="K34" i="22"/>
  <c r="J37" i="22"/>
  <c r="K37" i="22"/>
  <c r="J30" i="22"/>
  <c r="K30" i="22"/>
  <c r="J64" i="22"/>
  <c r="K64" i="22"/>
  <c r="J70" i="22"/>
  <c r="K70" i="22"/>
  <c r="J58" i="22"/>
  <c r="K58" i="22"/>
  <c r="J38" i="22"/>
  <c r="K38" i="22"/>
  <c r="J65" i="22"/>
  <c r="K65" i="22"/>
  <c r="J44" i="22"/>
  <c r="K44" i="22"/>
  <c r="J67" i="22"/>
  <c r="K67" i="22"/>
  <c r="J50" i="22"/>
  <c r="K50" i="22"/>
  <c r="J27" i="22"/>
  <c r="K27" i="22"/>
  <c r="J33" i="22"/>
  <c r="K33" i="22"/>
  <c r="J53" i="22"/>
  <c r="K53" i="22"/>
  <c r="J60" i="22"/>
  <c r="K60" i="22"/>
  <c r="J54" i="22"/>
  <c r="K54" i="22"/>
  <c r="J29" i="22"/>
  <c r="K29" i="22"/>
  <c r="J52" i="22"/>
  <c r="K52" i="22"/>
  <c r="J35" i="22"/>
  <c r="K35" i="22"/>
  <c r="J39" i="22"/>
  <c r="K39" i="22"/>
  <c r="J45" i="22"/>
  <c r="K45" i="22"/>
  <c r="J49" i="22"/>
  <c r="K49" i="22"/>
  <c r="J42" i="22"/>
  <c r="K42" i="22"/>
  <c r="J32" i="22"/>
  <c r="K32" i="22"/>
  <c r="J40" i="22"/>
  <c r="K40" i="22"/>
  <c r="J62" i="22"/>
  <c r="K62" i="22"/>
  <c r="J57" i="22"/>
  <c r="K57" i="22"/>
  <c r="J55" i="22"/>
  <c r="K55" i="22"/>
  <c r="I77" i="22"/>
  <c r="J77" i="22"/>
  <c r="F72" i="3"/>
  <c r="H14" i="3"/>
  <c r="H11" i="3"/>
  <c r="H5" i="23"/>
  <c r="G20" i="23"/>
  <c r="B12" i="23"/>
  <c r="B19" i="22"/>
  <c r="G32" i="22"/>
  <c r="H32" i="22"/>
  <c r="L32" i="22"/>
  <c r="F35" i="3"/>
  <c r="F53" i="3"/>
  <c r="F62" i="3"/>
  <c r="L65" i="22"/>
  <c r="F61" i="3"/>
  <c r="L64" i="22"/>
  <c r="F32" i="3"/>
  <c r="F64" i="3"/>
  <c r="L68" i="22"/>
  <c r="B11" i="23"/>
  <c r="F55" i="3"/>
  <c r="G42" i="22"/>
  <c r="H42" i="22"/>
  <c r="L42" i="22"/>
  <c r="F43" i="3"/>
  <c r="L35" i="22"/>
  <c r="F38" i="3"/>
  <c r="L60" i="22"/>
  <c r="F58" i="3"/>
  <c r="L50" i="22"/>
  <c r="F50" i="3"/>
  <c r="F40" i="3"/>
  <c r="L30" i="22"/>
  <c r="F34" i="3"/>
  <c r="G47" i="22"/>
  <c r="H47" i="22"/>
  <c r="L47" i="22"/>
  <c r="F47" i="3"/>
  <c r="F65" i="3"/>
  <c r="L69" i="22"/>
  <c r="L40" i="22"/>
  <c r="F42" i="3"/>
  <c r="L45" i="22"/>
  <c r="F46" i="3"/>
  <c r="F33" i="3"/>
  <c r="G29" i="22"/>
  <c r="H29" i="22"/>
  <c r="L29" i="22"/>
  <c r="F36" i="3"/>
  <c r="F45" i="3"/>
  <c r="F66" i="3"/>
  <c r="L70" i="22"/>
  <c r="L34" i="22"/>
  <c r="F37" i="3"/>
  <c r="F57" i="3"/>
  <c r="L59" i="22"/>
  <c r="F48" i="3"/>
  <c r="L48" i="22"/>
  <c r="F54" i="3"/>
  <c r="L55" i="22"/>
  <c r="F41" i="3"/>
  <c r="F31" i="3"/>
  <c r="G27" i="22"/>
  <c r="H27" i="22"/>
  <c r="L27" i="22"/>
  <c r="F59" i="3"/>
  <c r="F49" i="3"/>
  <c r="G52" i="22"/>
  <c r="H52" i="22"/>
  <c r="L52" i="22"/>
  <c r="F51" i="3"/>
  <c r="F52" i="3"/>
  <c r="F63" i="3"/>
  <c r="L67" i="22"/>
  <c r="F56" i="3"/>
  <c r="F39" i="3"/>
  <c r="G37" i="22"/>
  <c r="H37" i="22"/>
  <c r="L37" i="22"/>
  <c r="F60" i="3"/>
  <c r="F44" i="3"/>
  <c r="P37" i="23"/>
  <c r="G39" i="3"/>
  <c r="G33" i="3"/>
  <c r="P31" i="23"/>
  <c r="P58" i="23"/>
  <c r="P54" i="23"/>
  <c r="P50" i="23"/>
  <c r="G53" i="22"/>
  <c r="H53" i="22"/>
  <c r="G52" i="3"/>
  <c r="G49" i="3"/>
  <c r="P47" i="23"/>
  <c r="P29" i="23"/>
  <c r="G31" i="3"/>
  <c r="G54" i="3"/>
  <c r="P52" i="23"/>
  <c r="P55" i="23"/>
  <c r="G57" i="3"/>
  <c r="P64" i="23"/>
  <c r="G66" i="3"/>
  <c r="P34" i="23"/>
  <c r="G34" i="3"/>
  <c r="P32" i="23"/>
  <c r="G50" i="3"/>
  <c r="P48" i="23"/>
  <c r="G38" i="3"/>
  <c r="P36" i="23"/>
  <c r="P53" i="23"/>
  <c r="G64" i="3"/>
  <c r="P62" i="23"/>
  <c r="G61" i="3"/>
  <c r="P59" i="23"/>
  <c r="P51" i="23"/>
  <c r="G78" i="22"/>
  <c r="H78" i="22"/>
  <c r="G73" i="3"/>
  <c r="G33" i="22"/>
  <c r="H33" i="22"/>
  <c r="L33" i="22"/>
  <c r="G44" i="22"/>
  <c r="H44" i="22"/>
  <c r="L44" i="22"/>
  <c r="G70" i="22"/>
  <c r="H70" i="22"/>
  <c r="G63" i="22"/>
  <c r="H63" i="22"/>
  <c r="L63" i="22"/>
  <c r="G57" i="22"/>
  <c r="H57" i="22"/>
  <c r="L57" i="22"/>
  <c r="G59" i="22"/>
  <c r="H59" i="22"/>
  <c r="G69" i="22"/>
  <c r="H69" i="22"/>
  <c r="L71" i="22"/>
  <c r="G51" i="3"/>
  <c r="P49" i="23"/>
  <c r="P35" i="23"/>
  <c r="G37" i="3"/>
  <c r="P40" i="23"/>
  <c r="G42" i="3"/>
  <c r="P63" i="23"/>
  <c r="G65" i="3"/>
  <c r="G35" i="3"/>
  <c r="P33" i="23"/>
  <c r="G35" i="22"/>
  <c r="H35" i="22"/>
  <c r="G65" i="22"/>
  <c r="H65" i="22"/>
  <c r="G64" i="22"/>
  <c r="H64" i="22"/>
  <c r="G54" i="22"/>
  <c r="H54" i="22"/>
  <c r="L54" i="22"/>
  <c r="G43" i="22"/>
  <c r="H43" i="22"/>
  <c r="L43" i="22"/>
  <c r="P42" i="23"/>
  <c r="G63" i="3"/>
  <c r="P61" i="23"/>
  <c r="G62" i="22"/>
  <c r="H62" i="22"/>
  <c r="G59" i="3"/>
  <c r="P57" i="23"/>
  <c r="P39" i="23"/>
  <c r="P46" i="23"/>
  <c r="G48" i="3"/>
  <c r="P43" i="23"/>
  <c r="G45" i="3"/>
  <c r="P45" i="23"/>
  <c r="G47" i="3"/>
  <c r="G58" i="3"/>
  <c r="P56" i="23"/>
  <c r="G43" i="3"/>
  <c r="P41" i="23"/>
  <c r="P30" i="23"/>
  <c r="G62" i="3"/>
  <c r="P60" i="23"/>
  <c r="L36" i="22"/>
  <c r="G60" i="22"/>
  <c r="H60" i="22"/>
  <c r="G50" i="22"/>
  <c r="H50" i="22"/>
  <c r="G38" i="22"/>
  <c r="H38" i="22"/>
  <c r="L38" i="22"/>
  <c r="L39" i="22"/>
  <c r="L41" i="22"/>
  <c r="G30" i="22"/>
  <c r="H30" i="22"/>
  <c r="G28" i="22"/>
  <c r="H28" i="22"/>
  <c r="L28" i="22"/>
  <c r="L31" i="22"/>
  <c r="G34" i="22"/>
  <c r="H34" i="22"/>
  <c r="L62" i="22"/>
  <c r="G49" i="22"/>
  <c r="H49" i="22"/>
  <c r="L49" i="22"/>
  <c r="L51" i="22"/>
  <c r="G48" i="22"/>
  <c r="H48" i="22"/>
  <c r="M77" i="22"/>
  <c r="N77" i="22"/>
  <c r="P44" i="23"/>
  <c r="G46" i="3"/>
  <c r="G40" i="3"/>
  <c r="P38" i="23"/>
  <c r="L46" i="22"/>
  <c r="G77" i="22"/>
  <c r="H77" i="22"/>
  <c r="G72" i="3"/>
  <c r="L53" i="22"/>
  <c r="G67" i="22"/>
  <c r="H67" i="22"/>
  <c r="G58" i="22"/>
  <c r="H58" i="22"/>
  <c r="L58" i="22"/>
  <c r="G39" i="22"/>
  <c r="H39" i="22"/>
  <c r="G55" i="22"/>
  <c r="H55" i="22"/>
  <c r="G40" i="22"/>
  <c r="H40" i="22"/>
  <c r="G45" i="22"/>
  <c r="H45" i="22"/>
  <c r="G68" i="22"/>
  <c r="H68" i="22"/>
  <c r="L56" i="22"/>
  <c r="L61" i="22"/>
  <c r="G41" i="3"/>
  <c r="H63" i="3"/>
  <c r="G60" i="3"/>
  <c r="H59" i="3"/>
  <c r="L66" i="22"/>
  <c r="H47" i="3"/>
  <c r="G55" i="3"/>
  <c r="G36" i="3"/>
  <c r="H35" i="3"/>
  <c r="H39" i="3"/>
  <c r="G32" i="3"/>
  <c r="H31" i="3"/>
  <c r="G56" i="3"/>
  <c r="I72" i="3"/>
  <c r="C84" i="22"/>
  <c r="K69" i="3"/>
  <c r="G44" i="3"/>
  <c r="H43" i="3"/>
  <c r="G53" i="3"/>
  <c r="H51" i="3"/>
  <c r="I51" i="3"/>
  <c r="J51" i="3"/>
  <c r="P36" i="3"/>
  <c r="I59" i="3"/>
  <c r="J59" i="3"/>
  <c r="P38" i="3"/>
  <c r="I31" i="3"/>
  <c r="J31" i="3"/>
  <c r="P31" i="3"/>
  <c r="P33" i="3"/>
  <c r="I39" i="3"/>
  <c r="J39" i="3"/>
  <c r="P32" i="3"/>
  <c r="I35" i="3"/>
  <c r="J35" i="3"/>
  <c r="P35" i="3"/>
  <c r="I47" i="3"/>
  <c r="J47" i="3"/>
  <c r="I63" i="3"/>
  <c r="J63" i="3"/>
  <c r="P39" i="3"/>
  <c r="H55" i="3"/>
  <c r="P34" i="3"/>
  <c r="I43" i="3"/>
  <c r="J43" i="3"/>
  <c r="Q35" i="3"/>
  <c r="K47" i="3"/>
  <c r="R35" i="3"/>
  <c r="F154" i="3"/>
  <c r="F156" i="3"/>
  <c r="F157" i="3"/>
  <c r="K39" i="3"/>
  <c r="R33" i="3"/>
  <c r="Q33" i="3"/>
  <c r="D154" i="3"/>
  <c r="D156" i="3"/>
  <c r="D157" i="3"/>
  <c r="P37" i="3"/>
  <c r="I55" i="3"/>
  <c r="J55" i="3"/>
  <c r="Q38" i="3"/>
  <c r="I154" i="3"/>
  <c r="K59" i="3"/>
  <c r="R38" i="3"/>
  <c r="I156" i="3"/>
  <c r="I157" i="3"/>
  <c r="C154" i="3"/>
  <c r="C156" i="3"/>
  <c r="C157" i="3"/>
  <c r="Q32" i="3"/>
  <c r="K35" i="3"/>
  <c r="R32" i="3"/>
  <c r="Q34" i="3"/>
  <c r="K43" i="3"/>
  <c r="R34" i="3"/>
  <c r="E156" i="3"/>
  <c r="E154" i="3"/>
  <c r="J154" i="3"/>
  <c r="K63" i="3"/>
  <c r="R39" i="3"/>
  <c r="J156" i="3"/>
  <c r="J157" i="3"/>
  <c r="Q39" i="3"/>
  <c r="B154" i="3"/>
  <c r="K31" i="3"/>
  <c r="R31" i="3"/>
  <c r="B156" i="3"/>
  <c r="B157" i="3"/>
  <c r="Q31" i="3"/>
  <c r="G156" i="3"/>
  <c r="Q36" i="3"/>
  <c r="K51" i="3"/>
  <c r="R36" i="3"/>
  <c r="G154" i="3"/>
  <c r="G157" i="3"/>
  <c r="H154" i="3"/>
  <c r="K55" i="3"/>
  <c r="R37" i="3"/>
  <c r="H156" i="3"/>
  <c r="Q37" i="3"/>
  <c r="E157" i="3"/>
  <c r="H157" i="3"/>
</calcChain>
</file>

<file path=xl/sharedStrings.xml><?xml version="1.0" encoding="utf-8"?>
<sst xmlns="http://schemas.openxmlformats.org/spreadsheetml/2006/main" count="515" uniqueCount="320">
  <si>
    <t>量り取ったTroloxの重量 (mg)</t>
    <rPh sb="0" eb="1">
      <t>ハカ</t>
    </rPh>
    <rPh sb="2" eb="3">
      <t>ト</t>
    </rPh>
    <rPh sb="12" eb="14">
      <t>ジュウリョウ</t>
    </rPh>
    <phoneticPr fontId="3"/>
  </si>
  <si>
    <r>
      <t>Trolox</t>
    </r>
    <r>
      <rPr>
        <sz val="11"/>
        <rFont val="ＭＳ Ｐゴシック"/>
        <charset val="128"/>
      </rPr>
      <t>標準溶液の濃度 (</t>
    </r>
    <r>
      <rPr>
        <sz val="11"/>
        <rFont val="Symbol"/>
        <family val="1"/>
      </rPr>
      <t>m</t>
    </r>
    <r>
      <rPr>
        <sz val="11"/>
        <rFont val="ＭＳ Ｐゴシック"/>
        <charset val="128"/>
      </rPr>
      <t>M)</t>
    </r>
    <rPh sb="6" eb="10">
      <t>ヒョウジュンヨウエキ</t>
    </rPh>
    <rPh sb="11" eb="13">
      <t>ノウド</t>
    </rPh>
    <phoneticPr fontId="3"/>
  </si>
  <si>
    <t>STD1</t>
    <phoneticPr fontId="3"/>
  </si>
  <si>
    <t>STD2</t>
    <phoneticPr fontId="3"/>
  </si>
  <si>
    <t>STD3</t>
    <phoneticPr fontId="3"/>
  </si>
  <si>
    <t>○</t>
    <phoneticPr fontId="3"/>
  </si>
  <si>
    <t>STD4</t>
    <phoneticPr fontId="3"/>
  </si>
  <si>
    <t>スタンダード</t>
    <phoneticPr fontId="3"/>
  </si>
  <si>
    <t>Blank</t>
    <phoneticPr fontId="3"/>
  </si>
  <si>
    <t>Blank, Trolox Average</t>
    <phoneticPr fontId="3"/>
  </si>
  <si>
    <t>●</t>
    <phoneticPr fontId="3"/>
  </si>
  <si>
    <t>↓</t>
    <phoneticPr fontId="3"/>
  </si>
  <si>
    <t>↑↑</t>
    <phoneticPr fontId="3"/>
  </si>
  <si>
    <t>D2</t>
    <phoneticPr fontId="3"/>
  </si>
  <si>
    <t>グラフの回帰式と数値が合っていればチェック</t>
    <rPh sb="4" eb="6">
      <t>カイキ</t>
    </rPh>
    <rPh sb="6" eb="7">
      <t>シキ</t>
    </rPh>
    <rPh sb="8" eb="10">
      <t>スウチ</t>
    </rPh>
    <rPh sb="11" eb="12">
      <t>ア</t>
    </rPh>
    <phoneticPr fontId="3"/>
  </si>
  <si>
    <t>検量線範囲以上 (蛍光が落ち切っていない)</t>
    <rPh sb="0" eb="1">
      <t>ケン</t>
    </rPh>
    <rPh sb="1" eb="2">
      <t>リョウ</t>
    </rPh>
    <rPh sb="2" eb="3">
      <t>セン</t>
    </rPh>
    <rPh sb="3" eb="5">
      <t>ハンイ</t>
    </rPh>
    <rPh sb="5" eb="7">
      <t>イジョウ</t>
    </rPh>
    <rPh sb="9" eb="11">
      <t>ケイコウ</t>
    </rPh>
    <rPh sb="12" eb="13">
      <t>オ</t>
    </rPh>
    <rPh sb="14" eb="15">
      <t>キ</t>
    </rPh>
    <phoneticPr fontId="3"/>
  </si>
  <si>
    <t>実験者</t>
  </si>
  <si>
    <t>使用機器</t>
  </si>
  <si>
    <t>分注</t>
  </si>
  <si>
    <t>備考</t>
  </si>
  <si>
    <t>↑何も無いときは「特になし」と入れる</t>
    <rPh sb="1" eb="2">
      <t>ナニ</t>
    </rPh>
    <rPh sb="3" eb="4">
      <t>ナ</t>
    </rPh>
    <rPh sb="9" eb="10">
      <t>トク</t>
    </rPh>
    <rPh sb="15" eb="16">
      <t>イ</t>
    </rPh>
    <phoneticPr fontId="3"/>
  </si>
  <si>
    <t>ORAC</t>
    <phoneticPr fontId="3"/>
  </si>
  <si>
    <t>Blank、Trolox の f i min/f 0 min 平均値</t>
    <rPh sb="31" eb="34">
      <t>ヘイキンチ</t>
    </rPh>
    <phoneticPr fontId="3"/>
  </si>
  <si>
    <t>Blank, Trolox Average</t>
    <phoneticPr fontId="3"/>
  </si>
  <si>
    <t>実験名:</t>
    <rPh sb="0" eb="3">
      <t>ジッケンメイ</t>
    </rPh>
    <phoneticPr fontId="3"/>
  </si>
  <si>
    <t>G04</t>
  </si>
  <si>
    <t>G05</t>
  </si>
  <si>
    <t>G06</t>
  </si>
  <si>
    <t>G07</t>
  </si>
  <si>
    <t>CV</t>
    <phoneticPr fontId="3"/>
  </si>
  <si>
    <t>サンプル</t>
    <phoneticPr fontId="3"/>
  </si>
  <si>
    <t>サンプル</t>
  </si>
  <si>
    <t>希釈倍率</t>
  </si>
  <si>
    <t>検量線
範囲</t>
  </si>
  <si>
    <t>B2</t>
  </si>
  <si>
    <t>B6</t>
  </si>
  <si>
    <r>
      <t>Trolox</t>
    </r>
    <r>
      <rPr>
        <b/>
        <sz val="11"/>
        <rFont val="ＭＳ Ｐゴシック"/>
        <family val="3"/>
        <charset val="128"/>
      </rPr>
      <t>　</t>
    </r>
    <r>
      <rPr>
        <b/>
        <sz val="11"/>
        <rFont val="Arial"/>
        <family val="2"/>
      </rPr>
      <t>(</t>
    </r>
    <r>
      <rPr>
        <b/>
        <sz val="11"/>
        <rFont val="Symbol"/>
        <family val="1"/>
      </rPr>
      <t>m</t>
    </r>
    <r>
      <rPr>
        <b/>
        <sz val="11"/>
        <rFont val="Arial"/>
        <family val="2"/>
      </rPr>
      <t>M)</t>
    </r>
    <phoneticPr fontId="3"/>
  </si>
  <si>
    <r>
      <t xml:space="preserve">f </t>
    </r>
    <r>
      <rPr>
        <b/>
        <i/>
        <vertAlign val="subscript"/>
        <sz val="14"/>
        <rFont val="Arial"/>
        <family val="2"/>
      </rPr>
      <t>i min</t>
    </r>
    <r>
      <rPr>
        <b/>
        <i/>
        <sz val="14"/>
        <rFont val="Arial"/>
        <family val="2"/>
      </rPr>
      <t xml:space="preserve">/f </t>
    </r>
    <r>
      <rPr>
        <b/>
        <i/>
        <vertAlign val="subscript"/>
        <sz val="14"/>
        <rFont val="Arial"/>
        <family val="2"/>
      </rPr>
      <t>0 min</t>
    </r>
    <phoneticPr fontId="3"/>
  </si>
  <si>
    <t>S.D.</t>
    <phoneticPr fontId="3"/>
  </si>
  <si>
    <t>G08</t>
  </si>
  <si>
    <t>G09</t>
  </si>
  <si>
    <t>G10</t>
  </si>
  <si>
    <t>G11</t>
  </si>
  <si>
    <t>3. データシート</t>
    <phoneticPr fontId="3"/>
  </si>
  <si>
    <t>well</t>
    <phoneticPr fontId="3"/>
  </si>
  <si>
    <t>希釈倍率</t>
    <rPh sb="0" eb="2">
      <t>キシャク</t>
    </rPh>
    <rPh sb="2" eb="4">
      <t>バイリツ</t>
    </rPh>
    <phoneticPr fontId="3"/>
  </si>
  <si>
    <t>大日本住友製薬 Powerscan HT</t>
  </si>
  <si>
    <t>TECAN SPECTRAFluor Plus</t>
  </si>
  <si>
    <t>コロナ電気MTP-650FA</t>
  </si>
  <si>
    <t>average</t>
    <phoneticPr fontId="3"/>
  </si>
  <si>
    <t>G8</t>
    <phoneticPr fontId="3"/>
  </si>
  <si>
    <t>G6</t>
    <phoneticPr fontId="3"/>
  </si>
  <si>
    <t>G7</t>
    <phoneticPr fontId="3"/>
  </si>
  <si>
    <t>B11</t>
    <phoneticPr fontId="3"/>
  </si>
  <si>
    <t>G2</t>
    <phoneticPr fontId="3"/>
  </si>
  <si>
    <t>G11</t>
    <phoneticPr fontId="3"/>
  </si>
  <si>
    <t>G5</t>
    <phoneticPr fontId="3"/>
  </si>
  <si>
    <t>C2</t>
  </si>
  <si>
    <t>A</t>
  </si>
  <si>
    <t>B</t>
  </si>
  <si>
    <t>C</t>
  </si>
  <si>
    <t>D</t>
  </si>
  <si>
    <t>E</t>
  </si>
  <si>
    <t>F</t>
  </si>
  <si>
    <t>G</t>
  </si>
  <si>
    <t>H</t>
  </si>
  <si>
    <t>サンプル</t>
    <phoneticPr fontId="3"/>
  </si>
  <si>
    <t>プレートレイアウト</t>
    <phoneticPr fontId="3"/>
  </si>
  <si>
    <t>大きくずれているポイントが無ければチェック</t>
    <rPh sb="0" eb="1">
      <t>オオ</t>
    </rPh>
    <rPh sb="13" eb="14">
      <t>ナ</t>
    </rPh>
    <phoneticPr fontId="3"/>
  </si>
  <si>
    <t>B4</t>
    <phoneticPr fontId="3"/>
  </si>
  <si>
    <t>B9</t>
    <phoneticPr fontId="3"/>
  </si>
  <si>
    <t>検量線範囲以上 (蛍光が落ち切っている)</t>
    <rPh sb="0" eb="1">
      <t>ケン</t>
    </rPh>
    <rPh sb="1" eb="2">
      <t>リョウ</t>
    </rPh>
    <rPh sb="2" eb="3">
      <t>セン</t>
    </rPh>
    <rPh sb="3" eb="5">
      <t>ハンイ</t>
    </rPh>
    <rPh sb="5" eb="7">
      <t>イジョウ</t>
    </rPh>
    <phoneticPr fontId="3"/>
  </si>
  <si>
    <t>凡例</t>
    <rPh sb="0" eb="2">
      <t>ハンレイ</t>
    </rPh>
    <phoneticPr fontId="3"/>
  </si>
  <si>
    <t>検量線範囲内</t>
    <rPh sb="0" eb="1">
      <t>ケン</t>
    </rPh>
    <rPh sb="1" eb="2">
      <t>リョウ</t>
    </rPh>
    <rPh sb="2" eb="3">
      <t>セン</t>
    </rPh>
    <rPh sb="3" eb="6">
      <t>ハンイナイ</t>
    </rPh>
    <phoneticPr fontId="3"/>
  </si>
  <si>
    <t>チェック</t>
    <phoneticPr fontId="3"/>
  </si>
  <si>
    <t>二次近似式</t>
    <rPh sb="0" eb="2">
      <t>ニジ</t>
    </rPh>
    <rPh sb="2" eb="5">
      <t>キンジシキ</t>
    </rPh>
    <phoneticPr fontId="3"/>
  </si>
  <si>
    <t>スタンダード</t>
    <phoneticPr fontId="3"/>
  </si>
  <si>
    <t>実験者</t>
    <rPh sb="0" eb="3">
      <t>ジッケンシャ</t>
    </rPh>
    <phoneticPr fontId="3"/>
  </si>
  <si>
    <t>○</t>
    <phoneticPr fontId="3"/>
  </si>
  <si>
    <t>↑</t>
    <phoneticPr fontId="3"/>
  </si>
  <si>
    <t>E2</t>
    <phoneticPr fontId="3"/>
  </si>
  <si>
    <t>F2</t>
    <phoneticPr fontId="3"/>
  </si>
  <si>
    <t>C3</t>
    <phoneticPr fontId="3"/>
  </si>
  <si>
    <t>D3</t>
    <phoneticPr fontId="3"/>
  </si>
  <si>
    <t>E3</t>
    <phoneticPr fontId="3"/>
  </si>
  <si>
    <t>F3</t>
    <phoneticPr fontId="3"/>
  </si>
  <si>
    <t>C4</t>
    <phoneticPr fontId="3"/>
  </si>
  <si>
    <t>D4</t>
    <phoneticPr fontId="3"/>
  </si>
  <si>
    <t>E4</t>
    <phoneticPr fontId="3"/>
  </si>
  <si>
    <t>F4</t>
    <phoneticPr fontId="3"/>
  </si>
  <si>
    <t>C5</t>
    <phoneticPr fontId="3"/>
  </si>
  <si>
    <t>D5</t>
    <phoneticPr fontId="3"/>
  </si>
  <si>
    <t>G10</t>
    <phoneticPr fontId="3"/>
  </si>
  <si>
    <r>
      <t xml:space="preserve">ORAC
</t>
    </r>
    <r>
      <rPr>
        <b/>
        <sz val="11"/>
        <rFont val="ＭＳ Ｐゴシック"/>
        <family val="3"/>
        <charset val="128"/>
      </rPr>
      <t xml:space="preserve">予測値
</t>
    </r>
    <r>
      <rPr>
        <b/>
        <sz val="9"/>
        <rFont val="ＭＳ Ｐゴシック"/>
        <family val="3"/>
        <charset val="128"/>
      </rPr>
      <t>（</t>
    </r>
    <r>
      <rPr>
        <b/>
        <sz val="9"/>
        <rFont val="Symbol"/>
        <family val="1"/>
      </rPr>
      <t>m</t>
    </r>
    <r>
      <rPr>
        <b/>
        <sz val="9"/>
        <rFont val="ＭＳ Ｐゴシック"/>
        <family val="3"/>
        <charset val="128"/>
      </rPr>
      <t>molTE/L)</t>
    </r>
    <rPh sb="5" eb="8">
      <t>ヨソクチ</t>
    </rPh>
    <phoneticPr fontId="3"/>
  </si>
  <si>
    <t>分注</t>
    <rPh sb="0" eb="1">
      <t>フン</t>
    </rPh>
    <rPh sb="1" eb="2">
      <t>チュウニュウ</t>
    </rPh>
    <phoneticPr fontId="3"/>
  </si>
  <si>
    <t>POWERSCAN HT</t>
  </si>
  <si>
    <t>SpectraMax M2e (Molecular Devices)</t>
  </si>
  <si>
    <t>Wallac ARVO SX 1420</t>
  </si>
  <si>
    <r>
      <t>データ処理シート</t>
    </r>
    <r>
      <rPr>
        <b/>
        <sz val="14"/>
        <rFont val="Arial"/>
        <family val="2"/>
      </rPr>
      <t xml:space="preserve"> No. 3 (</t>
    </r>
    <r>
      <rPr>
        <b/>
        <sz val="14"/>
        <rFont val="ＭＳ Ｐゴシック"/>
        <family val="3"/>
        <charset val="128"/>
      </rPr>
      <t>変更しないこと</t>
    </r>
    <r>
      <rPr>
        <b/>
        <sz val="14"/>
        <rFont val="Arial"/>
        <family val="2"/>
      </rPr>
      <t>)</t>
    </r>
    <rPh sb="3" eb="5">
      <t>ショリ</t>
    </rPh>
    <rPh sb="16" eb="18">
      <t>ヘンコウ</t>
    </rPh>
    <phoneticPr fontId="3"/>
  </si>
  <si>
    <r>
      <t>データ処理シート</t>
    </r>
    <r>
      <rPr>
        <b/>
        <sz val="14"/>
        <rFont val="Arial"/>
        <family val="2"/>
      </rPr>
      <t xml:space="preserve"> No. 2 (</t>
    </r>
    <r>
      <rPr>
        <b/>
        <sz val="14"/>
        <rFont val="ＭＳ Ｐゴシック"/>
        <family val="3"/>
        <charset val="128"/>
      </rPr>
      <t>変更しないこと</t>
    </r>
    <r>
      <rPr>
        <b/>
        <sz val="14"/>
        <rFont val="Arial"/>
        <family val="2"/>
      </rPr>
      <t>)</t>
    </r>
    <rPh sb="3" eb="5">
      <t>ショリ</t>
    </rPh>
    <rPh sb="16" eb="18">
      <t>ヘンコウ</t>
    </rPh>
    <phoneticPr fontId="3"/>
  </si>
  <si>
    <t>ORAC値決定用測定時
希釈倍率</t>
    <rPh sb="4" eb="5">
      <t>チ</t>
    </rPh>
    <rPh sb="5" eb="8">
      <t>ケッテイヨウ_x0000__x0000__x0000__x0000_滌</t>
    </rPh>
    <rPh sb="8" eb="10">
      <t>ソクテイ</t>
    </rPh>
    <rPh sb="10" eb="11">
      <t>ジ</t>
    </rPh>
    <rPh sb="12" eb="16">
      <t>キシャクバイリツ</t>
    </rPh>
    <phoneticPr fontId="3"/>
  </si>
  <si>
    <t>低希釈倍率</t>
    <rPh sb="0" eb="1">
      <t>テイ</t>
    </rPh>
    <rPh sb="1" eb="5">
      <t>キシャクバ</t>
    </rPh>
    <phoneticPr fontId="3"/>
  </si>
  <si>
    <t>高希釈倍率</t>
    <rPh sb="0" eb="5">
      <t>コウキシャクバイリツ</t>
    </rPh>
    <phoneticPr fontId="3"/>
  </si>
  <si>
    <t>サンプル</t>
    <phoneticPr fontId="3"/>
  </si>
  <si>
    <t>↑</t>
    <phoneticPr fontId="3"/>
  </si>
  <si>
    <t>太線枠内を選択し、ORAC決定用テンプレート「1.実験内容を入力するシート」の太線枠内に値をペースト</t>
    <rPh sb="0" eb="1">
      <t>フトセンナイヲ</t>
    </rPh>
    <rPh sb="2" eb="4">
      <t>ワクナイ</t>
    </rPh>
    <rPh sb="5" eb="7">
      <t>センタクシ</t>
    </rPh>
    <rPh sb="13" eb="16">
      <t>ケッテイヨウ</t>
    </rPh>
    <rPh sb="25" eb="29">
      <t>ジッケンナイヨウ</t>
    </rPh>
    <rPh sb="30" eb="32">
      <t>ニュウリョク</t>
    </rPh>
    <rPh sb="39" eb="43">
      <t>フトセンワクナイ</t>
    </rPh>
    <rPh sb="44" eb="45">
      <t>アタイ</t>
    </rPh>
    <phoneticPr fontId="3"/>
  </si>
  <si>
    <t>実施機関</t>
    <rPh sb="0" eb="4">
      <t>ジッシキカン</t>
    </rPh>
    <phoneticPr fontId="3"/>
  </si>
  <si>
    <t>コメント</t>
    <phoneticPr fontId="3"/>
  </si>
  <si>
    <t>OK</t>
    <phoneticPr fontId="3"/>
  </si>
  <si>
    <r>
      <t>基礎データ</t>
    </r>
    <r>
      <rPr>
        <b/>
        <sz val="14"/>
        <rFont val="Arial"/>
        <family val="2"/>
      </rPr>
      <t xml:space="preserve"> (</t>
    </r>
    <r>
      <rPr>
        <b/>
        <sz val="14"/>
        <rFont val="ＭＳ Ｐゴシック"/>
        <family val="3"/>
        <charset val="128"/>
      </rPr>
      <t>変更しないこと</t>
    </r>
    <r>
      <rPr>
        <b/>
        <sz val="14"/>
        <rFont val="Arial"/>
        <family val="2"/>
      </rPr>
      <t>)</t>
    </r>
    <rPh sb="0" eb="2">
      <t>キソ</t>
    </rPh>
    <rPh sb="7" eb="9">
      <t>ヘンコウ</t>
    </rPh>
    <phoneticPr fontId="3"/>
  </si>
  <si>
    <t>net AUC</t>
    <phoneticPr fontId="3"/>
  </si>
  <si>
    <t>TE</t>
    <phoneticPr fontId="3"/>
  </si>
  <si>
    <t>Net AUC</t>
    <phoneticPr fontId="3"/>
  </si>
  <si>
    <t>検量線範囲</t>
    <rPh sb="0" eb="1">
      <t>ケン</t>
    </rPh>
    <rPh sb="1" eb="2">
      <t>リョウ</t>
    </rPh>
    <rPh sb="2" eb="3">
      <t>セン</t>
    </rPh>
    <rPh sb="3" eb="5">
      <t>ハンイ</t>
    </rPh>
    <phoneticPr fontId="3"/>
  </si>
  <si>
    <r>
      <t>ORAC
(</t>
    </r>
    <r>
      <rPr>
        <b/>
        <sz val="11"/>
        <rFont val="ＭＳ Ｐゴシック"/>
        <family val="3"/>
        <charset val="128"/>
      </rPr>
      <t>暫定</t>
    </r>
    <r>
      <rPr>
        <b/>
        <sz val="11"/>
        <rFont val="Arial"/>
        <family val="2"/>
      </rPr>
      <t>)</t>
    </r>
    <rPh sb="6" eb="8">
      <t>ザンテイ</t>
    </rPh>
    <phoneticPr fontId="3"/>
  </si>
  <si>
    <t>Average</t>
    <phoneticPr fontId="3"/>
  </si>
  <si>
    <t>Well</t>
  </si>
  <si>
    <t>Repeat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</si>
  <si>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</si>
  <si>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</si>
  <si>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</si>
  <si>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</si>
  <si>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</si>
  <si>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</si>
  <si>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</si>
  <si>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</si>
  <si>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</si>
  <si>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使用機器</t>
    <rPh sb="0" eb="4">
      <t>シヨウキキ</t>
    </rPh>
    <phoneticPr fontId="3"/>
  </si>
  <si>
    <t>B10</t>
    <phoneticPr fontId="3"/>
  </si>
  <si>
    <t>G3</t>
    <phoneticPr fontId="3"/>
  </si>
  <si>
    <t>D05</t>
  </si>
  <si>
    <t>D06</t>
  </si>
  <si>
    <t>D07</t>
  </si>
  <si>
    <t>D08</t>
  </si>
  <si>
    <t>D09</t>
  </si>
  <si>
    <t>D10</t>
  </si>
  <si>
    <t>D11</t>
  </si>
  <si>
    <t>E02</t>
  </si>
  <si>
    <t>E03</t>
  </si>
  <si>
    <t>E04</t>
  </si>
  <si>
    <t>E05</t>
  </si>
  <si>
    <t>E06</t>
  </si>
  <si>
    <t>E07</t>
  </si>
  <si>
    <t>E08</t>
  </si>
  <si>
    <t>E09</t>
  </si>
  <si>
    <t>E10</t>
  </si>
  <si>
    <t>E11</t>
  </si>
  <si>
    <t>F02</t>
  </si>
  <si>
    <t>F03</t>
  </si>
  <si>
    <t>F04</t>
  </si>
  <si>
    <t>F05</t>
  </si>
  <si>
    <t>F06</t>
  </si>
  <si>
    <t>F07</t>
  </si>
  <si>
    <t>F08</t>
  </si>
  <si>
    <t>F09</t>
  </si>
  <si>
    <t>F10</t>
  </si>
  <si>
    <t>F11</t>
  </si>
  <si>
    <t>G02</t>
  </si>
  <si>
    <t>G03</t>
  </si>
  <si>
    <t>赤字 の部分のみ入力</t>
  </si>
  <si>
    <t>実験日</t>
  </si>
  <si>
    <t>実験番号</t>
  </si>
  <si>
    <t>実施機関</t>
  </si>
  <si>
    <t>B7</t>
  </si>
  <si>
    <t>Blank</t>
    <phoneticPr fontId="3"/>
  </si>
  <si>
    <t>B5</t>
  </si>
  <si>
    <t>B8</t>
  </si>
  <si>
    <t>太枠内を入力する</t>
    <rPh sb="0" eb="1">
      <t>フト</t>
    </rPh>
    <rPh sb="1" eb="2">
      <t>ワク</t>
    </rPh>
    <rPh sb="2" eb="3">
      <t>ナイ</t>
    </rPh>
    <rPh sb="4" eb="6">
      <t>ニュウリョク</t>
    </rPh>
    <phoneticPr fontId="3"/>
  </si>
  <si>
    <t>Time
(min)</t>
    <phoneticPr fontId="3"/>
  </si>
  <si>
    <t>生データ</t>
    <rPh sb="0" eb="1">
      <t>ナマ</t>
    </rPh>
    <phoneticPr fontId="3"/>
  </si>
  <si>
    <t>Trolox</t>
    <phoneticPr fontId="3"/>
  </si>
  <si>
    <t>Net AUC</t>
    <phoneticPr fontId="3"/>
  </si>
  <si>
    <t>Net AUC (8-90)</t>
    <phoneticPr fontId="3"/>
  </si>
  <si>
    <t>検量線</t>
    <rPh sb="0" eb="2">
      <t>ケンリョウ</t>
    </rPh>
    <rPh sb="2" eb="3">
      <t>セン</t>
    </rPh>
    <phoneticPr fontId="3"/>
  </si>
  <si>
    <t>average</t>
    <phoneticPr fontId="3"/>
  </si>
  <si>
    <t>S.D.</t>
    <phoneticPr fontId="3"/>
  </si>
  <si>
    <t>R.S.D.</t>
    <phoneticPr fontId="3"/>
  </si>
  <si>
    <t>サンプル</t>
    <phoneticPr fontId="3"/>
  </si>
  <si>
    <r>
      <t>Conc. (</t>
    </r>
    <r>
      <rPr>
        <b/>
        <sz val="11"/>
        <rFont val="Symbol"/>
        <family val="1"/>
      </rPr>
      <t>m</t>
    </r>
    <r>
      <rPr>
        <b/>
        <sz val="11"/>
        <rFont val="Arial"/>
        <family val="2"/>
      </rPr>
      <t>M)</t>
    </r>
    <phoneticPr fontId="3"/>
  </si>
  <si>
    <t>●</t>
    <phoneticPr fontId="3"/>
  </si>
  <si>
    <r>
      <t>計算方法はデータ処理シート</t>
    </r>
    <r>
      <rPr>
        <sz val="11"/>
        <rFont val="Arial"/>
        <family val="2"/>
      </rPr>
      <t xml:space="preserve"> No. 3 </t>
    </r>
    <r>
      <rPr>
        <sz val="11"/>
        <rFont val="ＭＳ Ｐゴシック"/>
        <charset val="128"/>
      </rPr>
      <t>参照</t>
    </r>
    <rPh sb="0" eb="2">
      <t>ケイサン</t>
    </rPh>
    <rPh sb="2" eb="4">
      <t>ホウホウ</t>
    </rPh>
    <rPh sb="8" eb="10">
      <t>ショリ</t>
    </rPh>
    <rPh sb="20" eb="22">
      <t>サンショウ</t>
    </rPh>
    <phoneticPr fontId="3"/>
  </si>
  <si>
    <t>↓</t>
  </si>
  <si>
    <r>
      <t xml:space="preserve">1. </t>
    </r>
    <r>
      <rPr>
        <b/>
        <sz val="14"/>
        <rFont val="ＭＳ Ｐゴシック"/>
        <family val="3"/>
        <charset val="128"/>
      </rPr>
      <t>検量線</t>
    </r>
    <r>
      <rPr>
        <b/>
        <sz val="14"/>
        <rFont val="Arial"/>
        <family val="2"/>
      </rPr>
      <t xml:space="preserve"> (</t>
    </r>
    <r>
      <rPr>
        <b/>
        <sz val="14"/>
        <rFont val="ＭＳ Ｐゴシック"/>
        <family val="3"/>
        <charset val="128"/>
      </rPr>
      <t>二次回帰式</t>
    </r>
    <r>
      <rPr>
        <b/>
        <sz val="14"/>
        <rFont val="Arial"/>
        <family val="2"/>
      </rPr>
      <t xml:space="preserve">) </t>
    </r>
    <r>
      <rPr>
        <b/>
        <sz val="14"/>
        <rFont val="ＭＳ Ｐゴシック"/>
        <family val="3"/>
        <charset val="128"/>
      </rPr>
      <t>の確認</t>
    </r>
    <rPh sb="3" eb="4">
      <t>ケン</t>
    </rPh>
    <rPh sb="4" eb="5">
      <t>リョウ</t>
    </rPh>
    <rPh sb="5" eb="6">
      <t>セン</t>
    </rPh>
    <rPh sb="8" eb="10">
      <t>ニジ</t>
    </rPh>
    <rPh sb="10" eb="12">
      <t>カイキ</t>
    </rPh>
    <rPh sb="12" eb="13">
      <t>シキ</t>
    </rPh>
    <rPh sb="16" eb="18">
      <t>カクニン</t>
    </rPh>
    <phoneticPr fontId="3"/>
  </si>
  <si>
    <t>B11</t>
  </si>
  <si>
    <t>C02</t>
  </si>
  <si>
    <t>C03</t>
  </si>
  <si>
    <t>C04</t>
  </si>
  <si>
    <t>C05</t>
  </si>
  <si>
    <t>C06</t>
  </si>
  <si>
    <t>C07</t>
  </si>
  <si>
    <t>C08</t>
  </si>
  <si>
    <t>C09</t>
  </si>
  <si>
    <t>C10</t>
  </si>
  <si>
    <t>C11</t>
  </si>
  <si>
    <t>D02</t>
  </si>
  <si>
    <t>D03</t>
  </si>
  <si>
    <t>D04</t>
  </si>
  <si>
    <t>E5</t>
    <phoneticPr fontId="3"/>
  </si>
  <si>
    <t>F5</t>
    <phoneticPr fontId="3"/>
  </si>
  <si>
    <t>C6</t>
    <phoneticPr fontId="3"/>
  </si>
  <si>
    <t>D6</t>
    <phoneticPr fontId="3"/>
  </si>
  <si>
    <t>E6</t>
    <phoneticPr fontId="3"/>
  </si>
  <si>
    <t>F6</t>
    <phoneticPr fontId="3"/>
  </si>
  <si>
    <t>C7</t>
    <phoneticPr fontId="3"/>
  </si>
  <si>
    <t>D7</t>
    <phoneticPr fontId="3"/>
  </si>
  <si>
    <t>E7</t>
    <phoneticPr fontId="3"/>
  </si>
  <si>
    <t>F7</t>
    <phoneticPr fontId="3"/>
  </si>
  <si>
    <t>C8</t>
    <phoneticPr fontId="3"/>
  </si>
  <si>
    <t>D8</t>
    <phoneticPr fontId="3"/>
  </si>
  <si>
    <t>E8</t>
    <phoneticPr fontId="3"/>
  </si>
  <si>
    <t>F8</t>
    <phoneticPr fontId="3"/>
  </si>
  <si>
    <t>C9</t>
    <phoneticPr fontId="3"/>
  </si>
  <si>
    <t>D9</t>
    <phoneticPr fontId="3"/>
  </si>
  <si>
    <t>E9</t>
    <phoneticPr fontId="3"/>
  </si>
  <si>
    <t>F9</t>
    <phoneticPr fontId="3"/>
  </si>
  <si>
    <t>C10</t>
    <phoneticPr fontId="3"/>
  </si>
  <si>
    <t>D10</t>
    <phoneticPr fontId="3"/>
  </si>
  <si>
    <t>E10</t>
    <phoneticPr fontId="3"/>
  </si>
  <si>
    <t>F10</t>
    <phoneticPr fontId="3"/>
  </si>
  <si>
    <t>C11</t>
    <phoneticPr fontId="3"/>
  </si>
  <si>
    <t>D11</t>
    <phoneticPr fontId="3"/>
  </si>
  <si>
    <t>E11</t>
    <phoneticPr fontId="3"/>
  </si>
  <si>
    <t>F11</t>
    <phoneticPr fontId="3"/>
  </si>
  <si>
    <t>回帰式 (y = ｂx ^ a)</t>
    <rPh sb="0" eb="2">
      <t>カイキ</t>
    </rPh>
    <rPh sb="2" eb="3">
      <t>シキ</t>
    </rPh>
    <phoneticPr fontId="3"/>
  </si>
  <si>
    <t>log x</t>
    <phoneticPr fontId="3"/>
  </si>
  <si>
    <t>log y</t>
    <phoneticPr fontId="3"/>
  </si>
  <si>
    <r>
      <t xml:space="preserve">LINEST </t>
    </r>
    <r>
      <rPr>
        <sz val="11"/>
        <rFont val="ＭＳ Ｐゴシック"/>
        <charset val="128"/>
      </rPr>
      <t>関数と</t>
    </r>
    <r>
      <rPr>
        <sz val="11"/>
        <rFont val="Arial"/>
        <family val="2"/>
      </rPr>
      <t xml:space="preserve"> INDEX </t>
    </r>
    <r>
      <rPr>
        <sz val="11"/>
        <rFont val="ＭＳ Ｐゴシック"/>
        <charset val="128"/>
      </rPr>
      <t>関数を用い、近似式の</t>
    </r>
    <r>
      <rPr>
        <sz val="11"/>
        <rFont val="Arial"/>
        <family val="2"/>
      </rPr>
      <t xml:space="preserve"> a, b</t>
    </r>
    <r>
      <rPr>
        <sz val="11"/>
        <rFont val="ＭＳ Ｐゴシック"/>
        <charset val="128"/>
      </rPr>
      <t>を算出</t>
    </r>
    <rPh sb="7" eb="9">
      <t>カンスウ</t>
    </rPh>
    <rPh sb="17" eb="19">
      <t>カンスウ</t>
    </rPh>
    <rPh sb="20" eb="21">
      <t>モチ</t>
    </rPh>
    <rPh sb="23" eb="25">
      <t>キンジ</t>
    </rPh>
    <rPh sb="25" eb="26">
      <t>シキ</t>
    </rPh>
    <rPh sb="33" eb="35">
      <t>サンシュツ</t>
    </rPh>
    <phoneticPr fontId="3"/>
  </si>
  <si>
    <t>回帰式 (y = bx^a)</t>
    <rPh sb="0" eb="2">
      <t>カイキ</t>
    </rPh>
    <rPh sb="2" eb="3">
      <t>シキ</t>
    </rPh>
    <phoneticPr fontId="3"/>
  </si>
  <si>
    <t>a=</t>
    <phoneticPr fontId="3"/>
  </si>
  <si>
    <t>b=</t>
    <phoneticPr fontId="3"/>
  </si>
  <si>
    <r>
      <t>R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>=</t>
    </r>
    <phoneticPr fontId="3"/>
  </si>
  <si>
    <r>
      <t>サンプルの</t>
    </r>
    <r>
      <rPr>
        <b/>
        <sz val="11"/>
        <rFont val="Arial"/>
        <family val="2"/>
      </rPr>
      <t xml:space="preserve"> ORAC </t>
    </r>
    <r>
      <rPr>
        <b/>
        <sz val="11"/>
        <rFont val="ＭＳ Ｐゴシック"/>
        <family val="3"/>
        <charset val="128"/>
      </rPr>
      <t>値</t>
    </r>
    <r>
      <rPr>
        <b/>
        <sz val="11"/>
        <rFont val="Arial"/>
        <family val="2"/>
      </rPr>
      <t xml:space="preserve"> (</t>
    </r>
    <r>
      <rPr>
        <b/>
        <sz val="11"/>
        <rFont val="Symbol"/>
        <family val="1"/>
      </rPr>
      <t>m</t>
    </r>
    <r>
      <rPr>
        <b/>
        <sz val="11"/>
        <rFont val="Arial"/>
        <family val="2"/>
      </rPr>
      <t>mol trolox equivalent/L)</t>
    </r>
    <rPh sb="11" eb="12">
      <t>チ</t>
    </rPh>
    <phoneticPr fontId="3"/>
  </si>
  <si>
    <t>b=</t>
    <phoneticPr fontId="3"/>
  </si>
  <si>
    <r>
      <t>R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>=</t>
    </r>
    <phoneticPr fontId="3"/>
  </si>
  <si>
    <t>自動</t>
    <rPh sb="0" eb="2">
      <t>ジドウ</t>
    </rPh>
    <phoneticPr fontId="3"/>
  </si>
  <si>
    <t>手動</t>
    <rPh sb="0" eb="2">
      <t>シュドウ</t>
    </rPh>
    <phoneticPr fontId="3"/>
  </si>
  <si>
    <r>
      <t>データ処理シート</t>
    </r>
    <r>
      <rPr>
        <b/>
        <sz val="14"/>
        <rFont val="Arial"/>
        <family val="2"/>
      </rPr>
      <t xml:space="preserve"> No. 4 (</t>
    </r>
    <r>
      <rPr>
        <b/>
        <sz val="14"/>
        <rFont val="ＭＳ Ｐゴシック"/>
        <family val="3"/>
        <charset val="128"/>
      </rPr>
      <t>変更しないこと</t>
    </r>
    <r>
      <rPr>
        <b/>
        <sz val="14"/>
        <rFont val="Arial"/>
        <family val="2"/>
      </rPr>
      <t>)</t>
    </r>
    <rPh sb="3" eb="5">
      <t>ショリ</t>
    </rPh>
    <rPh sb="16" eb="18">
      <t>ヘンコウ</t>
    </rPh>
    <phoneticPr fontId="3"/>
  </si>
  <si>
    <r>
      <t>Trolox</t>
    </r>
    <r>
      <rPr>
        <sz val="11"/>
        <rFont val="ＭＳ Ｐゴシック"/>
        <charset val="128"/>
      </rPr>
      <t>標準溶液</t>
    </r>
    <rPh sb="6" eb="10">
      <t>ヒョウジュンヨウエキ</t>
    </rPh>
    <phoneticPr fontId="3"/>
  </si>
  <si>
    <r>
      <t>希釈系列作成法</t>
    </r>
    <r>
      <rPr>
        <b/>
        <sz val="14"/>
        <rFont val="Arial"/>
        <family val="2"/>
      </rPr>
      <t/>
    </r>
    <rPh sb="0" eb="2">
      <t>キシャク</t>
    </rPh>
    <rPh sb="2" eb="4">
      <t>ケイレツ</t>
    </rPh>
    <rPh sb="4" eb="6">
      <t>サクセイ</t>
    </rPh>
    <rPh sb="6" eb="7">
      <t>ホウ</t>
    </rPh>
    <phoneticPr fontId="3"/>
  </si>
  <si>
    <t>I. 低倍率希釈溶液の作成</t>
    <rPh sb="3" eb="6">
      <t>テイバイリツ</t>
    </rPh>
    <rPh sb="6" eb="8">
      <t>キシャク</t>
    </rPh>
    <rPh sb="8" eb="9">
      <t>ヨウ</t>
    </rPh>
    <rPh sb="9" eb="10">
      <t>エキ</t>
    </rPh>
    <rPh sb="11" eb="13">
      <t>サクセイ</t>
    </rPh>
    <phoneticPr fontId="3"/>
  </si>
  <si>
    <t>希釈
バッファー</t>
    <rPh sb="0" eb="2">
      <t>キシャク</t>
    </rPh>
    <phoneticPr fontId="3"/>
  </si>
  <si>
    <r>
      <t xml:space="preserve">II. </t>
    </r>
    <r>
      <rPr>
        <b/>
        <sz val="11"/>
        <rFont val="ＭＳ Ｐゴシック"/>
        <family val="3"/>
        <charset val="128"/>
      </rPr>
      <t>高倍率希釈溶液の作成</t>
    </r>
    <rPh sb="4" eb="7">
      <t>コウバイリツ</t>
    </rPh>
    <rPh sb="7" eb="9">
      <t>キシャク</t>
    </rPh>
    <rPh sb="9" eb="10">
      <t>ヨウ</t>
    </rPh>
    <rPh sb="10" eb="11">
      <t>エキ</t>
    </rPh>
    <rPh sb="12" eb="14">
      <t>サクセイ</t>
    </rPh>
    <phoneticPr fontId="3"/>
  </si>
  <si>
    <t>低倍率希釈溶液</t>
    <rPh sb="0" eb="3">
      <t>テイバイリツ</t>
    </rPh>
    <rPh sb="3" eb="7">
      <t>キシャクヨウエキ</t>
    </rPh>
    <phoneticPr fontId="3"/>
  </si>
  <si>
    <t>希釈バッファー</t>
    <rPh sb="0" eb="2">
      <t>キシャク</t>
    </rPh>
    <phoneticPr fontId="3"/>
  </si>
  <si>
    <r>
      <t>ORAC
(</t>
    </r>
    <r>
      <rPr>
        <b/>
        <sz val="11"/>
        <rFont val="Symbol"/>
        <family val="1"/>
      </rPr>
      <t>m</t>
    </r>
    <r>
      <rPr>
        <b/>
        <sz val="11"/>
        <rFont val="Arial"/>
        <family val="2"/>
      </rPr>
      <t>mol TE/L)</t>
    </r>
    <phoneticPr fontId="3"/>
  </si>
  <si>
    <t>G4</t>
    <phoneticPr fontId="3"/>
  </si>
  <si>
    <t>G9</t>
    <phoneticPr fontId="3"/>
  </si>
  <si>
    <t>検量線範囲以下</t>
    <rPh sb="0" eb="1">
      <t>ケン</t>
    </rPh>
    <rPh sb="1" eb="2">
      <t>リョウ</t>
    </rPh>
    <rPh sb="2" eb="3">
      <t>セン</t>
    </rPh>
    <rPh sb="3" eb="5">
      <t>ハンイ</t>
    </rPh>
    <rPh sb="5" eb="7">
      <t>イカ</t>
    </rPh>
    <phoneticPr fontId="3"/>
  </si>
  <si>
    <t>B3</t>
    <phoneticPr fontId="3"/>
  </si>
  <si>
    <r>
      <t xml:space="preserve">2. </t>
    </r>
    <r>
      <rPr>
        <b/>
        <sz val="14"/>
        <rFont val="ＭＳ Ｐゴシック"/>
        <family val="3"/>
        <charset val="128"/>
      </rPr>
      <t>データグラフの確認</t>
    </r>
    <rPh sb="10" eb="12">
      <t>カクニン</t>
    </rPh>
    <phoneticPr fontId="3"/>
  </si>
  <si>
    <t>AUC (8-90)</t>
    <phoneticPr fontId="3"/>
  </si>
  <si>
    <t>データグラフ</t>
    <phoneticPr fontId="3"/>
  </si>
  <si>
    <r>
      <t>Conc. (</t>
    </r>
    <r>
      <rPr>
        <b/>
        <sz val="11"/>
        <rFont val="Symbol"/>
        <family val="1"/>
      </rPr>
      <t>m</t>
    </r>
    <r>
      <rPr>
        <b/>
        <sz val="11"/>
        <rFont val="Arial"/>
        <family val="2"/>
      </rPr>
      <t>M)</t>
    </r>
    <phoneticPr fontId="3"/>
  </si>
  <si>
    <r>
      <t>試料の</t>
    </r>
    <r>
      <rPr>
        <b/>
        <sz val="11"/>
        <rFont val="Arial"/>
        <family val="2"/>
      </rPr>
      <t xml:space="preserve"> ORAC</t>
    </r>
    <r>
      <rPr>
        <b/>
        <sz val="11"/>
        <rFont val="ＭＳ Ｐゴシック"/>
        <family val="3"/>
        <charset val="128"/>
      </rPr>
      <t>予測値</t>
    </r>
    <r>
      <rPr>
        <b/>
        <sz val="11"/>
        <rFont val="Arial"/>
        <family val="2"/>
      </rPr>
      <t xml:space="preserve"> (</t>
    </r>
    <r>
      <rPr>
        <b/>
        <sz val="11"/>
        <rFont val="Symbol"/>
        <family val="1"/>
      </rPr>
      <t>m</t>
    </r>
    <r>
      <rPr>
        <b/>
        <sz val="11"/>
        <rFont val="Arial"/>
        <family val="2"/>
      </rPr>
      <t>mol trolox equivalent/L)</t>
    </r>
    <rPh sb="0" eb="2">
      <t>シリョウ</t>
    </rPh>
    <rPh sb="8" eb="10">
      <t>ヨソク</t>
    </rPh>
    <rPh sb="10" eb="11">
      <t>チ</t>
    </rPh>
    <phoneticPr fontId="3"/>
  </si>
  <si>
    <r>
      <t>・</t>
    </r>
    <r>
      <rPr>
        <sz val="11"/>
        <rFont val="Arial"/>
        <family val="2"/>
      </rPr>
      <t xml:space="preserve"> 10 </t>
    </r>
    <r>
      <rPr>
        <sz val="11"/>
        <rFont val="ＭＳ Ｐゴシック"/>
        <charset val="128"/>
      </rPr>
      <t>倍希釈溶液を取る量は、</t>
    </r>
    <r>
      <rPr>
        <sz val="11"/>
        <rFont val="Arial"/>
        <family val="2"/>
      </rPr>
      <t xml:space="preserve">20 - 90 </t>
    </r>
    <r>
      <rPr>
        <sz val="11"/>
        <rFont val="ＭＳ Ｐゴシック"/>
        <charset val="128"/>
      </rPr>
      <t>倍は自動計算、</t>
    </r>
    <r>
      <rPr>
        <sz val="11"/>
        <rFont val="Arial"/>
        <family val="2"/>
      </rPr>
      <t xml:space="preserve">100 - 990 </t>
    </r>
    <r>
      <rPr>
        <sz val="11"/>
        <rFont val="ＭＳ Ｐゴシック"/>
        <charset val="128"/>
      </rPr>
      <t>倍は</t>
    </r>
    <r>
      <rPr>
        <sz val="11"/>
        <rFont val="Arial"/>
        <family val="2"/>
      </rPr>
      <t xml:space="preserve"> 50 uL </t>
    </r>
    <r>
      <rPr>
        <sz val="11"/>
        <rFont val="ＭＳ Ｐゴシック"/>
        <charset val="128"/>
      </rPr>
      <t>固定、</t>
    </r>
    <r>
      <rPr>
        <sz val="11"/>
        <rFont val="Arial"/>
        <family val="2"/>
      </rPr>
      <t xml:space="preserve">1000 </t>
    </r>
    <r>
      <rPr>
        <sz val="11"/>
        <rFont val="ＭＳ Ｐゴシック"/>
        <charset val="128"/>
      </rPr>
      <t>倍以上は</t>
    </r>
    <r>
      <rPr>
        <sz val="11"/>
        <rFont val="Arial"/>
        <family val="2"/>
      </rPr>
      <t xml:space="preserve"> 40 uL </t>
    </r>
    <r>
      <rPr>
        <sz val="11"/>
        <rFont val="ＭＳ Ｐゴシック"/>
        <charset val="128"/>
      </rPr>
      <t>固定</t>
    </r>
    <phoneticPr fontId="3"/>
  </si>
  <si>
    <r>
      <t>・</t>
    </r>
    <r>
      <rPr>
        <sz val="11"/>
        <rFont val="Arial"/>
        <family val="2"/>
      </rPr>
      <t xml:space="preserve"> 100 - 200 </t>
    </r>
    <r>
      <rPr>
        <sz val="11"/>
        <rFont val="ＭＳ Ｐゴシック"/>
        <charset val="128"/>
      </rPr>
      <t>倍希釈溶液は</t>
    </r>
    <r>
      <rPr>
        <sz val="11"/>
        <rFont val="Arial"/>
        <family val="2"/>
      </rPr>
      <t xml:space="preserve"> 2 mL </t>
    </r>
    <r>
      <rPr>
        <sz val="11"/>
        <rFont val="ＭＳ Ｐゴシック"/>
        <charset val="128"/>
      </rPr>
      <t>の蓋付きガラスバイアルで、それ以上は</t>
    </r>
    <r>
      <rPr>
        <sz val="11"/>
        <rFont val="Arial"/>
        <family val="2"/>
      </rPr>
      <t xml:space="preserve">6 mL </t>
    </r>
    <r>
      <rPr>
        <sz val="11"/>
        <rFont val="ＭＳ Ｐゴシック"/>
        <charset val="128"/>
      </rPr>
      <t>の蓋付きガラスバイアルで作成する</t>
    </r>
    <rPh sb="25" eb="27">
      <t>フタツ</t>
    </rPh>
    <rPh sb="39" eb="41">
      <t>イジョウ</t>
    </rPh>
    <rPh sb="59" eb="61">
      <t>サクセイ</t>
    </rPh>
    <phoneticPr fontId="3"/>
  </si>
  <si>
    <t>特になし</t>
    <rPh sb="0" eb="1">
      <t>トク</t>
    </rPh>
    <phoneticPr fontId="3"/>
  </si>
  <si>
    <t>測光</t>
    <rPh sb="0" eb="2">
      <t>ソッコウ</t>
    </rPh>
    <phoneticPr fontId="3"/>
  </si>
  <si>
    <t>測光</t>
    <rPh sb="0" eb="2">
      <t>ソッコウ</t>
    </rPh>
    <phoneticPr fontId="3"/>
  </si>
  <si>
    <t>上方</t>
    <rPh sb="0" eb="2">
      <t>ジョウホウ</t>
    </rPh>
    <phoneticPr fontId="3"/>
  </si>
  <si>
    <t>下方</t>
    <rPh sb="0" eb="2">
      <t>カホウ</t>
    </rPh>
    <phoneticPr fontId="3"/>
  </si>
  <si>
    <r>
      <t xml:space="preserve">100 </t>
    </r>
    <r>
      <rPr>
        <sz val="11"/>
        <rFont val="Symbol"/>
        <family val="1"/>
      </rPr>
      <t>m</t>
    </r>
    <r>
      <rPr>
        <sz val="11"/>
        <rFont val="ＭＳ Ｐゴシック"/>
        <charset val="128"/>
      </rPr>
      <t>L</t>
    </r>
    <phoneticPr fontId="3"/>
  </si>
  <si>
    <t>陽性対照</t>
    <rPh sb="0" eb="4">
      <t>ヨウセイタイショウ</t>
    </rPh>
    <phoneticPr fontId="3"/>
  </si>
  <si>
    <t>x 40</t>
    <phoneticPr fontId="3"/>
  </si>
  <si>
    <t>x 80</t>
    <phoneticPr fontId="3"/>
  </si>
  <si>
    <t>陰性対照</t>
    <rPh sb="0" eb="2">
      <t>インセイ</t>
    </rPh>
    <rPh sb="2" eb="4">
      <t>ヨウセイタイショウ</t>
    </rPh>
    <phoneticPr fontId="3"/>
  </si>
  <si>
    <t>x 80</t>
    <phoneticPr fontId="3"/>
  </si>
  <si>
    <t>陰性対照</t>
    <rPh sb="0" eb="2">
      <t>インセイタイショウ</t>
    </rPh>
    <rPh sb="2" eb="4">
      <t>タイショウ</t>
    </rPh>
    <phoneticPr fontId="3"/>
  </si>
  <si>
    <r>
      <t>Stock solution</t>
    </r>
    <r>
      <rPr>
        <sz val="11"/>
        <rFont val="ＭＳ Ｐゴシック"/>
        <charset val="128"/>
      </rPr>
      <t>の濃度 (uM)</t>
    </r>
    <rPh sb="15" eb="17">
      <t>ノウド</t>
    </rPh>
    <phoneticPr fontId="3"/>
  </si>
  <si>
    <t>陰性対照</t>
    <rPh sb="0" eb="4">
      <t>インセイタイショウ</t>
    </rPh>
    <phoneticPr fontId="3"/>
  </si>
  <si>
    <t>x 40</t>
    <phoneticPr fontId="3"/>
  </si>
  <si>
    <t>x 80</t>
    <phoneticPr fontId="3"/>
  </si>
  <si>
    <t>希釈倍率の対数</t>
    <rPh sb="0" eb="4">
      <t>キシャクバイリツ</t>
    </rPh>
    <rPh sb="5" eb="7">
      <t>タイスウ</t>
    </rPh>
    <phoneticPr fontId="3"/>
  </si>
  <si>
    <r>
      <t>net AUC</t>
    </r>
    <r>
      <rPr>
        <sz val="11"/>
        <rFont val="ＭＳ Ｐゴシック"/>
        <charset val="128"/>
      </rPr>
      <t>の対数</t>
    </r>
    <rPh sb="8" eb="10">
      <t>タイスウ</t>
    </rPh>
    <phoneticPr fontId="3"/>
  </si>
  <si>
    <r>
      <t xml:space="preserve">50uM TE
</t>
    </r>
    <r>
      <rPr>
        <sz val="11"/>
        <rFont val="ＭＳ Ｐゴシック"/>
        <charset val="128"/>
      </rPr>
      <t>の希釈倍率</t>
    </r>
    <rPh sb="9" eb="13">
      <t>キシャクバイリツ</t>
    </rPh>
    <phoneticPr fontId="3"/>
  </si>
  <si>
    <r>
      <t>50uM</t>
    </r>
    <r>
      <rPr>
        <sz val="11"/>
        <rFont val="ＭＳ Ｐゴシック"/>
        <charset val="128"/>
      </rPr>
      <t>基準
ORAC</t>
    </r>
    <rPh sb="4" eb="6">
      <t>キジュン</t>
    </rPh>
    <phoneticPr fontId="3"/>
  </si>
  <si>
    <r>
      <t xml:space="preserve">100 </t>
    </r>
    <r>
      <rPr>
        <sz val="11"/>
        <rFont val="Symbol"/>
        <family val="1"/>
      </rPr>
      <t>m</t>
    </r>
    <r>
      <rPr>
        <sz val="11"/>
        <rFont val="ＭＳ Ｐゴシック"/>
        <charset val="128"/>
      </rPr>
      <t>L</t>
    </r>
    <phoneticPr fontId="3"/>
  </si>
  <si>
    <r>
      <t xml:space="preserve">ORAC
</t>
    </r>
    <r>
      <rPr>
        <sz val="11"/>
        <rFont val="ＭＳ Ｐゴシック"/>
        <charset val="128"/>
      </rPr>
      <t>予測値
÷80</t>
    </r>
    <rPh sb="5" eb="8">
      <t>ヨソクチ</t>
    </rPh>
    <phoneticPr fontId="3"/>
  </si>
  <si>
    <t>判定</t>
    <rPh sb="0" eb="2">
      <t>ハンテイ</t>
    </rPh>
    <phoneticPr fontId="3"/>
  </si>
  <si>
    <t>検量線の判定</t>
    <rPh sb="0" eb="3">
      <t>ケンリョウセン</t>
    </rPh>
    <rPh sb="4" eb="6">
      <t>ハンテイ</t>
    </rPh>
    <phoneticPr fontId="3"/>
  </si>
  <si>
    <t>AUC</t>
    <phoneticPr fontId="3"/>
  </si>
  <si>
    <t>AUC</t>
    <phoneticPr fontId="3"/>
  </si>
  <si>
    <t>net AUC</t>
    <phoneticPr fontId="3"/>
  </si>
  <si>
    <t>陰性対照の判定</t>
    <rPh sb="0" eb="4">
      <t>インセイタイショウ</t>
    </rPh>
    <rPh sb="5" eb="7">
      <t>ハンテイ</t>
    </rPh>
    <phoneticPr fontId="3"/>
  </si>
  <si>
    <t>陽性対照の判定</t>
    <rPh sb="0" eb="4">
      <t>ヨウセイタイショウ</t>
    </rPh>
    <rPh sb="5" eb="7">
      <t>ハンテイ</t>
    </rPh>
    <phoneticPr fontId="3"/>
  </si>
  <si>
    <r>
      <t>Blank AUC</t>
    </r>
    <r>
      <rPr>
        <sz val="11"/>
        <rFont val="ＭＳ Ｐゴシック"/>
        <charset val="128"/>
      </rPr>
      <t>平均</t>
    </r>
    <rPh sb="9" eb="11">
      <t>ヘイキン</t>
    </rPh>
    <phoneticPr fontId="3"/>
  </si>
  <si>
    <t>希釈倍率</t>
    <rPh sb="0" eb="4">
      <t>キシャクバイリツ</t>
    </rPh>
    <phoneticPr fontId="3"/>
  </si>
  <si>
    <t>ORAC</t>
  </si>
  <si>
    <r>
      <rPr>
        <sz val="11"/>
        <rFont val="ＭＳ Ｐゴシック"/>
        <charset val="128"/>
      </rPr>
      <t>検量線</t>
    </r>
    <r>
      <rPr>
        <sz val="11"/>
        <rFont val="Arial"/>
        <family val="2"/>
      </rPr>
      <t xml:space="preserve">
</t>
    </r>
    <r>
      <rPr>
        <sz val="11"/>
        <rFont val="ＭＳ Ｐゴシック"/>
        <charset val="128"/>
      </rPr>
      <t>範囲</t>
    </r>
    <rPh sb="0" eb="1">
      <t>ケン</t>
    </rPh>
    <rPh sb="1" eb="2">
      <t>リョウ</t>
    </rPh>
    <rPh sb="2" eb="3">
      <t>セン</t>
    </rPh>
    <rPh sb="4" eb="6">
      <t>ハンイ</t>
    </rPh>
    <phoneticPr fontId="3"/>
  </si>
  <si>
    <t>OK</t>
  </si>
  <si>
    <t>↑</t>
  </si>
  <si>
    <t>○</t>
  </si>
  <si>
    <t>↑↑</t>
  </si>
  <si>
    <r>
      <t>blank</t>
    </r>
    <r>
      <rPr>
        <sz val="11"/>
        <rFont val="ＭＳ Ｐゴシック"/>
        <charset val="128"/>
      </rPr>
      <t>蛍光強度平均</t>
    </r>
    <rPh sb="5" eb="9">
      <t>ケイコウキョウド</t>
    </rPh>
    <rPh sb="9" eb="11">
      <t>ヘイキン</t>
    </rPh>
    <phoneticPr fontId="3"/>
  </si>
  <si>
    <r>
      <t>f120</t>
    </r>
    <r>
      <rPr>
        <sz val="11"/>
        <rFont val="ＭＳ Ｐゴシック"/>
        <charset val="128"/>
      </rPr>
      <t>判定</t>
    </r>
    <rPh sb="4" eb="6">
      <t>ハンテイ</t>
    </rPh>
    <phoneticPr fontId="3"/>
  </si>
  <si>
    <r>
      <t>STD</t>
    </r>
    <r>
      <rPr>
        <sz val="11"/>
        <rFont val="ＭＳ Ｐゴシック"/>
        <charset val="128"/>
      </rPr>
      <t>不採用セル数</t>
    </r>
    <rPh sb="3" eb="6">
      <t>フサイヨウ</t>
    </rPh>
    <rPh sb="8" eb="9">
      <t>カズ</t>
    </rPh>
    <phoneticPr fontId="3"/>
  </si>
  <si>
    <t>f120判定</t>
    <rPh sb="4" eb="6">
      <t>ハンテイ</t>
    </rPh>
    <phoneticPr fontId="3"/>
  </si>
  <si>
    <t>検量線
範囲
f120判定</t>
    <rPh sb="0" eb="1">
      <t>ケン</t>
    </rPh>
    <rPh sb="1" eb="2">
      <t>リョウ</t>
    </rPh>
    <rPh sb="2" eb="3">
      <t>セン</t>
    </rPh>
    <rPh sb="4" eb="6">
      <t>ハンイ</t>
    </rPh>
    <rPh sb="11" eb="13">
      <t>ハンテイ</t>
    </rPh>
    <phoneticPr fontId="3"/>
  </si>
  <si>
    <t>希釈倍率決定用の測定</t>
    <rPh sb="6" eb="7">
      <t>ヨウ</t>
    </rPh>
    <rPh sb="8" eb="10">
      <t>ソクテイ</t>
    </rPh>
    <phoneticPr fontId="3"/>
  </si>
  <si>
    <t>農研機構　食品総合研究所　食品機能研究領域</t>
    <phoneticPr fontId="3"/>
  </si>
  <si>
    <t>農研機構　九州沖縄農業研究センター　機能性利用研究チーム</t>
    <phoneticPr fontId="3"/>
  </si>
  <si>
    <t>↑</t>
    <phoneticPr fontId="3"/>
  </si>
  <si>
    <t>実施機関の一例</t>
    <phoneticPr fontId="3"/>
  </si>
  <si>
    <t>測定実施機関を書き加える</t>
    <phoneticPr fontId="3"/>
  </si>
  <si>
    <t>↑</t>
    <phoneticPr fontId="3"/>
  </si>
  <si>
    <t>実験者の一例</t>
    <phoneticPr fontId="3"/>
  </si>
  <si>
    <t>実験者名を書き加える</t>
    <phoneticPr fontId="3"/>
  </si>
  <si>
    <t>渡辺　純</t>
  </si>
  <si>
    <t>沖　智之</t>
  </si>
  <si>
    <t>Varioskan Ascent (ThermoFisher)</t>
    <phoneticPr fontId="3"/>
  </si>
  <si>
    <t>↑</t>
    <phoneticPr fontId="3"/>
  </si>
  <si>
    <t>プレートリーダーの一例</t>
    <phoneticPr fontId="3"/>
  </si>
  <si>
    <t>使用するプレートリーダーを書き加える</t>
    <phoneticPr fontId="3"/>
  </si>
  <si>
    <t>農研機構　食品総合研究所　食品機能研究領域</t>
  </si>
  <si>
    <t>ワークショップ用試料の測定</t>
    <phoneticPr fontId="3"/>
  </si>
  <si>
    <t>2016.9.15</t>
    <phoneticPr fontId="3"/>
  </si>
  <si>
    <t>キュウリ</t>
  </si>
  <si>
    <t>レタス</t>
  </si>
  <si>
    <t>Varioskan Ascent (LUX)</t>
    <phoneticPr fontId="3"/>
  </si>
  <si>
    <t>Trolox純度 (%)</t>
    <rPh sb="6" eb="8">
      <t>ジュンド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</si>
</sst>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_ "/>
    <numFmt numFmtId="177" formatCode="0.00_ "/>
    <numFmt numFmtId="178" formatCode="0.000_ "/>
    <numFmt numFmtId="179" formatCode="0_ "/>
    <numFmt numFmtId="180" formatCode="0.00000_ "/>
    <numFmt numFmtId="181" formatCode="0.0000_ "/>
    <numFmt numFmtId="182" formatCode="0.000000_ "/>
    <numFmt numFmtId="183" formatCode="0.0%"/>
    <numFmt numFmtId="184" formatCode="0.0"/>
    <numFmt numFmtId="185" formatCode="0_);[Red]\(0\)"/>
  </numFmts>
  <fonts count="36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b/>
      <sz val="11"/>
      <color indexed="8"/>
      <name val="Arial"/>
      <family val="2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ＭＳ Ｐゴシック"/>
      <family val="3"/>
      <charset val="128"/>
    </font>
    <font>
      <b/>
      <i/>
      <sz val="14"/>
      <name val="Arial"/>
      <family val="2"/>
    </font>
    <font>
      <b/>
      <i/>
      <vertAlign val="subscript"/>
      <sz val="14"/>
      <name val="Arial"/>
      <family val="2"/>
    </font>
    <font>
      <b/>
      <sz val="18"/>
      <name val="Arial"/>
      <family val="2"/>
    </font>
    <font>
      <b/>
      <sz val="18"/>
      <name val="ＭＳ Ｐゴシック"/>
      <family val="3"/>
      <charset val="128"/>
    </font>
    <font>
      <sz val="10"/>
      <name val="Arial"/>
      <family val="2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Symbol"/>
      <family val="1"/>
    </font>
    <font>
      <b/>
      <sz val="14"/>
      <name val="Arial"/>
      <family val="2"/>
    </font>
    <font>
      <sz val="14"/>
      <name val="Arial"/>
      <family val="2"/>
    </font>
    <font>
      <sz val="11"/>
      <name val="Wingdings"/>
      <charset val="2"/>
    </font>
    <font>
      <b/>
      <sz val="11"/>
      <color indexed="10"/>
      <name val="ＭＳ Ｐゴシック"/>
      <family val="3"/>
      <charset val="128"/>
    </font>
    <font>
      <b/>
      <sz val="11"/>
      <color indexed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vertAlign val="superscript"/>
      <sz val="11"/>
      <name val="Arial"/>
      <family val="2"/>
    </font>
    <font>
      <sz val="11"/>
      <name val="Tahoma"/>
      <family val="2"/>
    </font>
    <font>
      <b/>
      <sz val="11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Symbol"/>
      <family val="1"/>
    </font>
    <font>
      <sz val="11"/>
      <name val="Symbol"/>
      <family val="1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1"/>
      <name val="ＭＳ Ｐゴシック"/>
      <family val="3"/>
      <charset val="128"/>
      <scheme val="major"/>
    </font>
  </fonts>
  <fills count="12">
    <fill>
      <patternFill patternType="none"/>
    </fill>
    <fill>
      <patternFill patternType="gray125"/>
    </fill>
    <fill>
      <patternFill patternType="gray06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14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indexed="10"/>
      </left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 style="thick">
        <color indexed="10"/>
      </right>
      <top/>
      <bottom/>
      <diagonal/>
    </border>
    <border>
      <left style="thick">
        <color indexed="10"/>
      </left>
      <right style="thick">
        <color indexed="10"/>
      </right>
      <top/>
      <bottom style="thick">
        <color indexed="10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indexed="10"/>
      </right>
      <top/>
      <bottom/>
      <diagonal/>
    </border>
    <border>
      <left/>
      <right style="thick">
        <color indexed="10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ck">
        <color indexed="10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 diagonalUp="1">
      <left style="medium">
        <color auto="1"/>
      </left>
      <right/>
      <top style="medium">
        <color auto="1"/>
      </top>
      <bottom style="medium">
        <color auto="1"/>
      </bottom>
      <diagonal style="thin">
        <color auto="1"/>
      </diagonal>
    </border>
    <border diagonalUp="1">
      <left/>
      <right/>
      <top style="medium">
        <color auto="1"/>
      </top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 style="thick">
        <color indexed="10"/>
      </left>
      <right/>
      <top/>
      <bottom/>
      <diagonal/>
    </border>
    <border>
      <left style="thick">
        <color indexed="10"/>
      </left>
      <right style="medium">
        <color auto="1"/>
      </right>
      <top style="thick">
        <color indexed="10"/>
      </top>
      <bottom/>
      <diagonal/>
    </border>
    <border>
      <left style="thick">
        <color indexed="10"/>
      </left>
      <right style="thick">
        <color indexed="10"/>
      </right>
      <top/>
      <bottom style="medium">
        <color auto="1"/>
      </bottom>
      <diagonal/>
    </border>
    <border>
      <left style="thick">
        <color indexed="10"/>
      </left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rgb="FF3366FF"/>
      </left>
      <right style="thick">
        <color rgb="FF3366FF"/>
      </right>
      <top style="thick">
        <color rgb="FF3366FF"/>
      </top>
      <bottom style="thick">
        <color rgb="FF3366FF"/>
      </bottom>
      <diagonal/>
    </border>
  </borders>
  <cellStyleXfs count="174">
    <xf numFmtId="0" fontId="0" fillId="0" borderId="0">
      <alignment vertical="center"/>
    </xf>
    <xf numFmtId="0" fontId="12" fillId="2" borderId="1" applyNumberFormat="0" applyFont="0" applyAlignment="0" applyProtection="0"/>
    <xf numFmtId="0" fontId="12" fillId="0" borderId="0"/>
    <xf numFmtId="0" fontId="12" fillId="0" borderId="0"/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591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77" fontId="5" fillId="0" borderId="0" xfId="0" applyNumberFormat="1" applyFo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179" fontId="4" fillId="0" borderId="11" xfId="0" applyNumberFormat="1" applyFont="1" applyBorder="1" applyAlignment="1">
      <alignment horizontal="center" vertical="center" wrapText="1"/>
    </xf>
    <xf numFmtId="179" fontId="4" fillId="0" borderId="12" xfId="0" applyNumberFormat="1" applyFont="1" applyBorder="1" applyAlignment="1">
      <alignment horizontal="center" vertical="center" wrapText="1"/>
    </xf>
    <xf numFmtId="179" fontId="4" fillId="0" borderId="13" xfId="0" applyNumberFormat="1" applyFont="1" applyBorder="1" applyAlignment="1">
      <alignment horizontal="center" vertical="center" wrapText="1"/>
    </xf>
    <xf numFmtId="179" fontId="4" fillId="0" borderId="14" xfId="0" applyNumberFormat="1" applyFont="1" applyBorder="1" applyAlignment="1">
      <alignment horizontal="center" vertical="center" wrapText="1"/>
    </xf>
    <xf numFmtId="179" fontId="4" fillId="0" borderId="15" xfId="0" applyNumberFormat="1" applyFont="1" applyBorder="1" applyAlignment="1">
      <alignment horizontal="center" vertical="center" wrapText="1"/>
    </xf>
    <xf numFmtId="179" fontId="4" fillId="0" borderId="16" xfId="0" applyNumberFormat="1" applyFont="1" applyBorder="1" applyAlignment="1">
      <alignment horizontal="center" vertical="center" wrapText="1"/>
    </xf>
    <xf numFmtId="179" fontId="4" fillId="0" borderId="17" xfId="0" applyNumberFormat="1" applyFont="1" applyBorder="1" applyAlignment="1">
      <alignment horizontal="center" vertical="center" wrapText="1"/>
    </xf>
    <xf numFmtId="179" fontId="4" fillId="0" borderId="18" xfId="0" applyNumberFormat="1" applyFont="1" applyBorder="1" applyAlignment="1">
      <alignment horizontal="center" vertical="center" wrapText="1"/>
    </xf>
    <xf numFmtId="179" fontId="4" fillId="0" borderId="19" xfId="0" applyNumberFormat="1" applyFont="1" applyBorder="1" applyAlignment="1">
      <alignment horizontal="center" vertical="center" wrapText="1"/>
    </xf>
    <xf numFmtId="179" fontId="4" fillId="0" borderId="20" xfId="0" applyNumberFormat="1" applyFont="1" applyBorder="1" applyAlignment="1">
      <alignment horizontal="center" vertical="center" wrapText="1"/>
    </xf>
    <xf numFmtId="179" fontId="4" fillId="0" borderId="21" xfId="0" applyNumberFormat="1" applyFont="1" applyBorder="1" applyAlignment="1">
      <alignment horizontal="center" vertical="center" wrapText="1"/>
    </xf>
    <xf numFmtId="179" fontId="4" fillId="0" borderId="22" xfId="0" applyNumberFormat="1" applyFont="1" applyBorder="1" applyAlignment="1">
      <alignment horizontal="center" vertical="center" wrapText="1"/>
    </xf>
    <xf numFmtId="179" fontId="4" fillId="0" borderId="23" xfId="0" applyNumberFormat="1" applyFont="1" applyBorder="1" applyAlignment="1">
      <alignment horizontal="center" vertical="center" wrapText="1"/>
    </xf>
    <xf numFmtId="179" fontId="4" fillId="0" borderId="24" xfId="0" applyNumberFormat="1" applyFont="1" applyBorder="1" applyAlignment="1">
      <alignment horizontal="center" vertical="center" wrapText="1"/>
    </xf>
    <xf numFmtId="179" fontId="4" fillId="0" borderId="25" xfId="0" applyNumberFormat="1" applyFont="1" applyBorder="1" applyAlignment="1">
      <alignment horizontal="center" vertical="center" wrapText="1"/>
    </xf>
    <xf numFmtId="179" fontId="4" fillId="0" borderId="26" xfId="0" applyNumberFormat="1" applyFont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/>
    </xf>
    <xf numFmtId="177" fontId="5" fillId="4" borderId="28" xfId="0" applyNumberFormat="1" applyFont="1" applyFill="1" applyBorder="1" applyAlignment="1">
      <alignment horizontal="center" vertical="center"/>
    </xf>
    <xf numFmtId="177" fontId="5" fillId="4" borderId="29" xfId="0" applyNumberFormat="1" applyFont="1" applyFill="1" applyBorder="1" applyAlignment="1">
      <alignment horizontal="center" vertical="center"/>
    </xf>
    <xf numFmtId="177" fontId="5" fillId="4" borderId="30" xfId="0" applyNumberFormat="1" applyFont="1" applyFill="1" applyBorder="1" applyAlignment="1">
      <alignment horizontal="center" vertical="center"/>
    </xf>
    <xf numFmtId="177" fontId="5" fillId="3" borderId="28" xfId="0" applyNumberFormat="1" applyFont="1" applyFill="1" applyBorder="1" applyAlignment="1">
      <alignment horizontal="center" vertical="center"/>
    </xf>
    <xf numFmtId="177" fontId="5" fillId="3" borderId="29" xfId="0" applyNumberFormat="1" applyFont="1" applyFill="1" applyBorder="1" applyAlignment="1">
      <alignment horizontal="center" vertical="center"/>
    </xf>
    <xf numFmtId="177" fontId="5" fillId="3" borderId="30" xfId="0" applyNumberFormat="1" applyFont="1" applyFill="1" applyBorder="1" applyAlignment="1">
      <alignment horizontal="center" vertical="center"/>
    </xf>
    <xf numFmtId="179" fontId="4" fillId="0" borderId="31" xfId="0" applyNumberFormat="1" applyFont="1" applyBorder="1" applyAlignment="1">
      <alignment horizontal="center" vertical="center" wrapText="1"/>
    </xf>
    <xf numFmtId="179" fontId="4" fillId="0" borderId="32" xfId="0" applyNumberFormat="1" applyFont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13" fillId="0" borderId="0" xfId="0" applyFont="1">
      <alignment vertical="center"/>
    </xf>
    <xf numFmtId="0" fontId="5" fillId="0" borderId="33" xfId="0" applyFont="1" applyBorder="1">
      <alignment vertical="center"/>
    </xf>
    <xf numFmtId="0" fontId="5" fillId="0" borderId="34" xfId="0" applyFont="1" applyBorder="1">
      <alignment vertical="center"/>
    </xf>
    <xf numFmtId="0" fontId="6" fillId="0" borderId="0" xfId="0" applyFont="1" applyBorder="1">
      <alignment vertical="center"/>
    </xf>
    <xf numFmtId="179" fontId="4" fillId="0" borderId="35" xfId="0" applyNumberFormat="1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/>
    </xf>
    <xf numFmtId="179" fontId="4" fillId="0" borderId="37" xfId="0" applyNumberFormat="1" applyFont="1" applyBorder="1" applyAlignment="1">
      <alignment horizontal="center" vertical="center" wrapText="1"/>
    </xf>
    <xf numFmtId="176" fontId="5" fillId="0" borderId="0" xfId="0" applyNumberFormat="1" applyFont="1" applyFill="1" applyBorder="1">
      <alignment vertical="center"/>
    </xf>
    <xf numFmtId="176" fontId="5" fillId="0" borderId="38" xfId="0" applyNumberFormat="1" applyFont="1" applyFill="1" applyBorder="1">
      <alignment vertical="center"/>
    </xf>
    <xf numFmtId="9" fontId="5" fillId="0" borderId="39" xfId="0" applyNumberFormat="1" applyFont="1" applyFill="1" applyBorder="1">
      <alignment vertical="center"/>
    </xf>
    <xf numFmtId="0" fontId="5" fillId="0" borderId="40" xfId="0" applyFont="1" applyFill="1" applyBorder="1">
      <alignment vertical="center"/>
    </xf>
    <xf numFmtId="176" fontId="5" fillId="0" borderId="41" xfId="0" applyNumberFormat="1" applyFont="1" applyFill="1" applyBorder="1">
      <alignment vertical="center"/>
    </xf>
    <xf numFmtId="176" fontId="5" fillId="0" borderId="42" xfId="0" applyNumberFormat="1" applyFont="1" applyFill="1" applyBorder="1">
      <alignment vertical="center"/>
    </xf>
    <xf numFmtId="9" fontId="5" fillId="0" borderId="43" xfId="0" applyNumberFormat="1" applyFont="1" applyFill="1" applyBorder="1">
      <alignment vertical="center"/>
    </xf>
    <xf numFmtId="0" fontId="5" fillId="5" borderId="3" xfId="0" applyFont="1" applyFill="1" applyBorder="1">
      <alignment vertical="center"/>
    </xf>
    <xf numFmtId="0" fontId="5" fillId="5" borderId="4" xfId="0" applyFont="1" applyFill="1" applyBorder="1">
      <alignment vertical="center"/>
    </xf>
    <xf numFmtId="176" fontId="5" fillId="0" borderId="3" xfId="0" applyNumberFormat="1" applyFont="1" applyFill="1" applyBorder="1">
      <alignment vertical="center"/>
    </xf>
    <xf numFmtId="176" fontId="5" fillId="0" borderId="4" xfId="0" applyNumberFormat="1" applyFont="1" applyFill="1" applyBorder="1">
      <alignment vertical="center"/>
    </xf>
    <xf numFmtId="0" fontId="13" fillId="0" borderId="0" xfId="0" applyFont="1" applyFill="1">
      <alignment vertical="center"/>
    </xf>
    <xf numFmtId="0" fontId="5" fillId="0" borderId="0" xfId="0" applyFont="1" applyAlignment="1">
      <alignment horizontal="right" vertical="center"/>
    </xf>
    <xf numFmtId="14" fontId="5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4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vertical="center" shrinkToFit="1"/>
    </xf>
    <xf numFmtId="182" fontId="6" fillId="0" borderId="46" xfId="0" applyNumberFormat="1" applyFont="1" applyFill="1" applyBorder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7" fontId="5" fillId="0" borderId="12" xfId="0" applyNumberFormat="1" applyFont="1" applyBorder="1">
      <alignment vertical="center"/>
    </xf>
    <xf numFmtId="177" fontId="5" fillId="0" borderId="33" xfId="0" applyNumberFormat="1" applyFont="1" applyBorder="1">
      <alignment vertical="center"/>
    </xf>
    <xf numFmtId="177" fontId="5" fillId="0" borderId="47" xfId="0" applyNumberFormat="1" applyFont="1" applyBorder="1">
      <alignment vertical="center"/>
    </xf>
    <xf numFmtId="0" fontId="6" fillId="6" borderId="29" xfId="0" applyFont="1" applyFill="1" applyBorder="1" applyAlignment="1">
      <alignment horizontal="center" vertical="center" wrapText="1"/>
    </xf>
    <xf numFmtId="0" fontId="5" fillId="0" borderId="41" xfId="0" applyFont="1" applyBorder="1">
      <alignment vertical="center"/>
    </xf>
    <xf numFmtId="177" fontId="5" fillId="0" borderId="48" xfId="0" applyNumberFormat="1" applyFont="1" applyBorder="1">
      <alignment vertical="center"/>
    </xf>
    <xf numFmtId="0" fontId="5" fillId="0" borderId="33" xfId="0" applyFont="1" applyBorder="1" applyAlignment="1">
      <alignment horizontal="center" vertical="center"/>
    </xf>
    <xf numFmtId="9" fontId="5" fillId="0" borderId="0" xfId="0" applyNumberFormat="1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6" fillId="0" borderId="49" xfId="0" applyFont="1" applyFill="1" applyBorder="1">
      <alignment vertical="center"/>
    </xf>
    <xf numFmtId="0" fontId="5" fillId="0" borderId="50" xfId="0" applyFont="1" applyBorder="1">
      <alignment vertical="center"/>
    </xf>
    <xf numFmtId="0" fontId="5" fillId="0" borderId="51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39" xfId="0" applyFont="1" applyBorder="1">
      <alignment vertical="center"/>
    </xf>
    <xf numFmtId="0" fontId="5" fillId="0" borderId="40" xfId="0" applyFont="1" applyBorder="1">
      <alignment vertical="center"/>
    </xf>
    <xf numFmtId="0" fontId="5" fillId="0" borderId="43" xfId="0" applyFont="1" applyBorder="1">
      <alignment vertical="center"/>
    </xf>
    <xf numFmtId="181" fontId="5" fillId="0" borderId="12" xfId="0" applyNumberFormat="1" applyFont="1" applyBorder="1">
      <alignment vertical="center"/>
    </xf>
    <xf numFmtId="181" fontId="5" fillId="0" borderId="47" xfId="0" applyNumberFormat="1" applyFont="1" applyBorder="1">
      <alignment vertical="center"/>
    </xf>
    <xf numFmtId="181" fontId="5" fillId="0" borderId="0" xfId="0" applyNumberFormat="1" applyFont="1" applyBorder="1">
      <alignment vertical="center"/>
    </xf>
    <xf numFmtId="181" fontId="5" fillId="0" borderId="36" xfId="0" applyNumberFormat="1" applyFont="1" applyBorder="1">
      <alignment vertical="center"/>
    </xf>
    <xf numFmtId="0" fontId="0" fillId="0" borderId="52" xfId="0" applyBorder="1" applyAlignment="1">
      <alignment horizontal="center" vertical="center"/>
    </xf>
    <xf numFmtId="9" fontId="5" fillId="0" borderId="0" xfId="0" applyNumberFormat="1" applyFont="1" applyBorder="1">
      <alignment vertical="center"/>
    </xf>
    <xf numFmtId="0" fontId="6" fillId="0" borderId="50" xfId="0" applyFont="1" applyBorder="1">
      <alignment vertical="center"/>
    </xf>
    <xf numFmtId="0" fontId="6" fillId="0" borderId="49" xfId="0" applyFont="1" applyBorder="1">
      <alignment vertical="center"/>
    </xf>
    <xf numFmtId="178" fontId="6" fillId="0" borderId="0" xfId="0" applyNumberFormat="1" applyFont="1" applyBorder="1">
      <alignment vertical="center"/>
    </xf>
    <xf numFmtId="0" fontId="5" fillId="0" borderId="11" xfId="0" applyFont="1" applyBorder="1" applyAlignment="1">
      <alignment horizontal="right" vertical="center"/>
    </xf>
    <xf numFmtId="0" fontId="5" fillId="0" borderId="53" xfId="0" applyFont="1" applyBorder="1" applyAlignment="1">
      <alignment horizontal="right" vertical="center"/>
    </xf>
    <xf numFmtId="0" fontId="5" fillId="0" borderId="40" xfId="0" applyFont="1" applyBorder="1" applyAlignment="1">
      <alignment horizontal="right" vertical="center"/>
    </xf>
    <xf numFmtId="0" fontId="13" fillId="3" borderId="54" xfId="0" applyFont="1" applyFill="1" applyBorder="1" applyAlignment="1">
      <alignment horizontal="center" vertical="center" shrinkToFit="1"/>
    </xf>
    <xf numFmtId="177" fontId="5" fillId="0" borderId="55" xfId="0" applyNumberFormat="1" applyFont="1" applyBorder="1">
      <alignment vertical="center"/>
    </xf>
    <xf numFmtId="177" fontId="5" fillId="0" borderId="38" xfId="0" applyNumberFormat="1" applyFont="1" applyBorder="1">
      <alignment vertical="center"/>
    </xf>
    <xf numFmtId="0" fontId="6" fillId="6" borderId="29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176" fontId="6" fillId="0" borderId="43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0" fontId="5" fillId="0" borderId="12" xfId="0" applyFont="1" applyBorder="1">
      <alignment vertical="center"/>
    </xf>
    <xf numFmtId="0" fontId="5" fillId="0" borderId="47" xfId="0" applyFont="1" applyBorder="1">
      <alignment vertical="center"/>
    </xf>
    <xf numFmtId="0" fontId="0" fillId="0" borderId="12" xfId="0" applyBorder="1">
      <alignment vertical="center"/>
    </xf>
    <xf numFmtId="0" fontId="1" fillId="0" borderId="47" xfId="0" applyFont="1" applyBorder="1">
      <alignment vertical="center"/>
    </xf>
    <xf numFmtId="0" fontId="5" fillId="0" borderId="56" xfId="0" applyFont="1" applyBorder="1" applyAlignment="1">
      <alignment horizontal="center" vertical="center" shrinkToFit="1"/>
    </xf>
    <xf numFmtId="179" fontId="5" fillId="0" borderId="57" xfId="0" applyNumberFormat="1" applyFont="1" applyBorder="1" applyAlignment="1">
      <alignment horizontal="right" vertical="center" shrinkToFit="1"/>
    </xf>
    <xf numFmtId="179" fontId="5" fillId="0" borderId="58" xfId="0" applyNumberFormat="1" applyFont="1" applyBorder="1" applyAlignment="1">
      <alignment horizontal="right" vertical="center" shrinkToFit="1"/>
    </xf>
    <xf numFmtId="0" fontId="5" fillId="0" borderId="59" xfId="0" applyFont="1" applyBorder="1" applyAlignment="1">
      <alignment horizontal="center" vertical="center" shrinkToFit="1"/>
    </xf>
    <xf numFmtId="179" fontId="5" fillId="0" borderId="60" xfId="0" applyNumberFormat="1" applyFont="1" applyBorder="1" applyAlignment="1">
      <alignment horizontal="right" vertical="center" shrinkToFit="1"/>
    </xf>
    <xf numFmtId="177" fontId="5" fillId="0" borderId="36" xfId="0" applyNumberFormat="1" applyFont="1" applyBorder="1" applyAlignment="1">
      <alignment horizontal="right" vertical="center" shrinkToFit="1"/>
    </xf>
    <xf numFmtId="0" fontId="22" fillId="0" borderId="0" xfId="0" applyFont="1" applyFill="1">
      <alignment vertical="center"/>
    </xf>
    <xf numFmtId="0" fontId="13" fillId="6" borderId="46" xfId="0" applyFont="1" applyFill="1" applyBorder="1" applyAlignment="1">
      <alignment horizontal="center" vertical="center"/>
    </xf>
    <xf numFmtId="0" fontId="0" fillId="0" borderId="46" xfId="0" applyBorder="1">
      <alignment vertical="center"/>
    </xf>
    <xf numFmtId="0" fontId="1" fillId="0" borderId="12" xfId="0" applyFont="1" applyBorder="1">
      <alignment vertical="center"/>
    </xf>
    <xf numFmtId="0" fontId="19" fillId="0" borderId="0" xfId="0" applyNumberFormat="1" applyFont="1" applyProtection="1">
      <alignment vertical="center"/>
      <protection locked="0"/>
    </xf>
    <xf numFmtId="0" fontId="14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13" fillId="0" borderId="0" xfId="0" applyFont="1" applyProtection="1">
      <alignment vertical="center"/>
    </xf>
    <xf numFmtId="0" fontId="19" fillId="0" borderId="0" xfId="0" applyFont="1" applyProtection="1">
      <alignment vertical="center"/>
    </xf>
    <xf numFmtId="0" fontId="21" fillId="0" borderId="0" xfId="0" applyNumberFormat="1" applyFont="1" applyProtection="1">
      <alignment vertical="center"/>
    </xf>
    <xf numFmtId="0" fontId="6" fillId="0" borderId="0" xfId="0" applyFont="1" applyBorder="1" applyProtection="1">
      <alignment vertical="center"/>
    </xf>
    <xf numFmtId="181" fontId="6" fillId="0" borderId="0" xfId="0" applyNumberFormat="1" applyFont="1" applyBorder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3" fillId="0" borderId="0" xfId="0" applyFont="1" applyBorder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Fill="1" applyBorder="1" applyProtection="1">
      <alignment vertical="center"/>
    </xf>
    <xf numFmtId="0" fontId="17" fillId="0" borderId="0" xfId="0" applyFont="1" applyProtection="1">
      <alignment vertical="center"/>
    </xf>
    <xf numFmtId="0" fontId="12" fillId="7" borderId="61" xfId="3" applyFill="1" applyBorder="1" applyAlignment="1" applyProtection="1">
      <alignment vertical="center" wrapText="1"/>
    </xf>
    <xf numFmtId="0" fontId="2" fillId="7" borderId="61" xfId="3" applyFont="1" applyFill="1" applyBorder="1" applyAlignment="1" applyProtection="1">
      <alignment horizontal="center" vertical="center" wrapText="1"/>
    </xf>
    <xf numFmtId="0" fontId="4" fillId="8" borderId="46" xfId="3" applyFont="1" applyFill="1" applyBorder="1" applyAlignment="1" applyProtection="1">
      <alignment horizontal="center" vertical="center" wrapText="1"/>
    </xf>
    <xf numFmtId="0" fontId="4" fillId="8" borderId="47" xfId="3" applyFont="1" applyFill="1" applyBorder="1" applyAlignment="1" applyProtection="1">
      <alignment horizontal="center" vertical="center" wrapText="1"/>
    </xf>
    <xf numFmtId="0" fontId="4" fillId="8" borderId="12" xfId="3" applyFont="1" applyFill="1" applyBorder="1" applyAlignment="1" applyProtection="1">
      <alignment horizontal="center" vertical="center" wrapText="1"/>
    </xf>
    <xf numFmtId="0" fontId="4" fillId="8" borderId="62" xfId="3" applyFont="1" applyFill="1" applyBorder="1" applyAlignment="1" applyProtection="1">
      <alignment horizontal="center" vertical="center" wrapText="1"/>
    </xf>
    <xf numFmtId="0" fontId="4" fillId="8" borderId="63" xfId="3" applyFont="1" applyFill="1" applyBorder="1" applyAlignment="1" applyProtection="1">
      <alignment horizontal="center" vertical="center" wrapText="1"/>
    </xf>
    <xf numFmtId="0" fontId="4" fillId="8" borderId="34" xfId="3" applyFont="1" applyFill="1" applyBorder="1" applyAlignment="1" applyProtection="1">
      <alignment horizontal="center" vertical="center" wrapText="1"/>
    </xf>
    <xf numFmtId="0" fontId="4" fillId="8" borderId="55" xfId="3" applyFont="1" applyFill="1" applyBorder="1" applyAlignment="1" applyProtection="1">
      <alignment horizontal="center" vertical="center" wrapText="1"/>
    </xf>
    <xf numFmtId="0" fontId="2" fillId="0" borderId="47" xfId="3" applyFont="1" applyBorder="1" applyAlignment="1" applyProtection="1">
      <alignment horizontal="center" vertical="center" wrapText="1"/>
    </xf>
    <xf numFmtId="176" fontId="2" fillId="0" borderId="55" xfId="3" applyNumberFormat="1" applyFont="1" applyBorder="1" applyAlignment="1" applyProtection="1">
      <alignment horizontal="center" vertical="center" wrapText="1"/>
    </xf>
    <xf numFmtId="0" fontId="0" fillId="0" borderId="0" xfId="0" applyProtection="1">
      <alignment vertical="center"/>
    </xf>
    <xf numFmtId="180" fontId="5" fillId="0" borderId="0" xfId="0" applyNumberFormat="1" applyFont="1">
      <alignment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right" vertical="center"/>
    </xf>
    <xf numFmtId="182" fontId="6" fillId="0" borderId="10" xfId="0" applyNumberFormat="1" applyFont="1" applyFill="1" applyBorder="1">
      <alignment vertical="center"/>
    </xf>
    <xf numFmtId="0" fontId="16" fillId="0" borderId="0" xfId="0" applyFont="1">
      <alignment vertical="center"/>
    </xf>
    <xf numFmtId="182" fontId="6" fillId="3" borderId="46" xfId="0" applyNumberFormat="1" applyFont="1" applyFill="1" applyBorder="1">
      <alignment vertical="center"/>
    </xf>
    <xf numFmtId="182" fontId="6" fillId="3" borderId="12" xfId="0" applyNumberFormat="1" applyFont="1" applyFill="1" applyBorder="1">
      <alignment vertical="center"/>
    </xf>
    <xf numFmtId="182" fontId="6" fillId="3" borderId="47" xfId="0" applyNumberFormat="1" applyFont="1" applyFill="1" applyBorder="1">
      <alignment vertical="center"/>
    </xf>
    <xf numFmtId="0" fontId="24" fillId="0" borderId="0" xfId="0" applyFont="1">
      <alignment vertical="center"/>
    </xf>
    <xf numFmtId="179" fontId="5" fillId="0" borderId="0" xfId="0" applyNumberFormat="1" applyFont="1" applyBorder="1" applyAlignment="1">
      <alignment horizontal="right" vertical="center" shrinkToFit="1"/>
    </xf>
    <xf numFmtId="179" fontId="5" fillId="0" borderId="0" xfId="0" applyNumberFormat="1" applyFont="1">
      <alignment vertical="center"/>
    </xf>
    <xf numFmtId="0" fontId="16" fillId="0" borderId="0" xfId="0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right" vertical="center" shrinkToFit="1"/>
    </xf>
    <xf numFmtId="183" fontId="19" fillId="0" borderId="0" xfId="0" applyNumberFormat="1" applyFont="1" applyBorder="1" applyAlignment="1">
      <alignment horizontal="center" vertical="center" shrinkToFit="1"/>
    </xf>
    <xf numFmtId="177" fontId="5" fillId="0" borderId="0" xfId="0" applyNumberFormat="1" applyFont="1" applyBorder="1">
      <alignment vertical="center"/>
    </xf>
    <xf numFmtId="0" fontId="0" fillId="0" borderId="0" xfId="0" applyBorder="1">
      <alignment vertical="center"/>
    </xf>
    <xf numFmtId="0" fontId="7" fillId="0" borderId="0" xfId="0" applyFont="1" applyFill="1">
      <alignment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9" fontId="13" fillId="0" borderId="62" xfId="0" applyNumberFormat="1" applyFont="1" applyBorder="1" applyAlignment="1">
      <alignment horizontal="right" vertical="center"/>
    </xf>
    <xf numFmtId="0" fontId="5" fillId="0" borderId="52" xfId="0" applyFont="1" applyBorder="1">
      <alignment vertical="center"/>
    </xf>
    <xf numFmtId="0" fontId="5" fillId="0" borderId="63" xfId="0" applyFont="1" applyBorder="1">
      <alignment vertical="center"/>
    </xf>
    <xf numFmtId="9" fontId="0" fillId="0" borderId="33" xfId="0" applyNumberFormat="1" applyBorder="1" applyAlignment="1">
      <alignment horizontal="right" vertical="center"/>
    </xf>
    <xf numFmtId="0" fontId="5" fillId="0" borderId="38" xfId="0" applyFont="1" applyBorder="1">
      <alignment vertical="center"/>
    </xf>
    <xf numFmtId="9" fontId="0" fillId="0" borderId="34" xfId="0" applyNumberFormat="1" applyBorder="1" applyAlignment="1">
      <alignment horizontal="right" vertical="center"/>
    </xf>
    <xf numFmtId="0" fontId="0" fillId="0" borderId="36" xfId="0" applyBorder="1" applyAlignment="1">
      <alignment horizontal="left" vertical="center"/>
    </xf>
    <xf numFmtId="0" fontId="5" fillId="0" borderId="36" xfId="0" applyFont="1" applyBorder="1">
      <alignment vertical="center"/>
    </xf>
    <xf numFmtId="0" fontId="5" fillId="0" borderId="55" xfId="0" applyFont="1" applyBorder="1">
      <alignment vertical="center"/>
    </xf>
    <xf numFmtId="0" fontId="13" fillId="0" borderId="0" xfId="0" applyFont="1" applyFill="1" applyAlignment="1">
      <alignment horizontal="left" vertical="center"/>
    </xf>
    <xf numFmtId="0" fontId="5" fillId="0" borderId="25" xfId="0" applyFont="1" applyBorder="1" applyAlignment="1">
      <alignment horizontal="center" vertical="center" shrinkToFit="1"/>
    </xf>
    <xf numFmtId="0" fontId="19" fillId="0" borderId="64" xfId="0" applyFont="1" applyBorder="1" applyAlignment="1" applyProtection="1">
      <alignment horizontal="center" vertical="center"/>
      <protection locked="0"/>
    </xf>
    <xf numFmtId="0" fontId="19" fillId="0" borderId="65" xfId="0" applyFont="1" applyBorder="1" applyAlignment="1" applyProtection="1">
      <alignment horizontal="center" vertical="center"/>
      <protection locked="0"/>
    </xf>
    <xf numFmtId="0" fontId="19" fillId="0" borderId="66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20" fillId="0" borderId="67" xfId="0" applyFont="1" applyBorder="1" applyAlignment="1" applyProtection="1">
      <alignment horizontal="left" vertical="center"/>
      <protection locked="0"/>
    </xf>
    <xf numFmtId="0" fontId="19" fillId="0" borderId="67" xfId="0" applyFont="1" applyBorder="1" applyAlignment="1" applyProtection="1">
      <alignment horizontal="left" vertical="center"/>
      <protection locked="0"/>
    </xf>
    <xf numFmtId="0" fontId="25" fillId="0" borderId="12" xfId="3" applyFont="1" applyBorder="1" applyAlignment="1" applyProtection="1">
      <alignment horizontal="center" vertical="center" shrinkToFit="1"/>
    </xf>
    <xf numFmtId="0" fontId="0" fillId="0" borderId="12" xfId="0" applyBorder="1" applyProtection="1">
      <alignment vertical="center"/>
    </xf>
    <xf numFmtId="0" fontId="20" fillId="0" borderId="6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right" vertical="center"/>
    </xf>
    <xf numFmtId="184" fontId="5" fillId="0" borderId="10" xfId="0" applyNumberFormat="1" applyFont="1" applyBorder="1" applyProtection="1">
      <alignment vertical="center"/>
    </xf>
    <xf numFmtId="0" fontId="2" fillId="7" borderId="69" xfId="2" applyFont="1" applyFill="1" applyBorder="1" applyAlignment="1" applyProtection="1">
      <alignment horizontal="center" vertical="center" wrapText="1"/>
      <protection locked="0"/>
    </xf>
    <xf numFmtId="0" fontId="4" fillId="0" borderId="69" xfId="2" applyFont="1" applyBorder="1" applyAlignment="1" applyProtection="1">
      <alignment horizontal="center" vertical="center" wrapText="1"/>
      <protection locked="0"/>
    </xf>
    <xf numFmtId="49" fontId="20" fillId="0" borderId="0" xfId="0" applyNumberFormat="1" applyFont="1" applyProtection="1">
      <alignment vertical="center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6" xfId="0" applyFont="1" applyBorder="1" applyProtection="1">
      <alignment vertical="center"/>
    </xf>
    <xf numFmtId="0" fontId="6" fillId="0" borderId="10" xfId="0" applyFont="1" applyBorder="1" applyProtection="1">
      <alignment vertical="center"/>
      <protection locked="0"/>
    </xf>
    <xf numFmtId="0" fontId="6" fillId="0" borderId="47" xfId="0" applyFont="1" applyBorder="1" applyProtection="1">
      <alignment vertical="center"/>
      <protection locked="0"/>
    </xf>
    <xf numFmtId="0" fontId="5" fillId="0" borderId="55" xfId="0" applyFont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13" fillId="3" borderId="72" xfId="0" applyFont="1" applyFill="1" applyBorder="1" applyAlignment="1" applyProtection="1">
      <alignment horizontal="center" vertical="center"/>
    </xf>
    <xf numFmtId="0" fontId="6" fillId="0" borderId="73" xfId="0" applyFont="1" applyBorder="1" applyProtection="1">
      <alignment vertical="center"/>
      <protection locked="0"/>
    </xf>
    <xf numFmtId="0" fontId="6" fillId="0" borderId="74" xfId="0" applyFont="1" applyBorder="1" applyProtection="1">
      <alignment vertical="center"/>
      <protection locked="0"/>
    </xf>
    <xf numFmtId="0" fontId="6" fillId="0" borderId="75" xfId="0" applyFont="1" applyBorder="1" applyProtection="1">
      <alignment vertical="center"/>
      <protection locked="0"/>
    </xf>
    <xf numFmtId="0" fontId="6" fillId="0" borderId="72" xfId="0" applyFont="1" applyBorder="1" applyProtection="1">
      <alignment vertical="center"/>
      <protection locked="0"/>
    </xf>
    <xf numFmtId="0" fontId="6" fillId="0" borderId="76" xfId="0" applyFont="1" applyBorder="1" applyProtection="1">
      <alignment vertical="center"/>
      <protection locked="0"/>
    </xf>
    <xf numFmtId="0" fontId="6" fillId="3" borderId="10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179" fontId="4" fillId="0" borderId="77" xfId="0" applyNumberFormat="1" applyFont="1" applyBorder="1" applyAlignment="1">
      <alignment horizontal="center" vertical="center" wrapText="1"/>
    </xf>
    <xf numFmtId="179" fontId="4" fillId="0" borderId="78" xfId="0" applyNumberFormat="1" applyFont="1" applyBorder="1" applyAlignment="1">
      <alignment horizontal="center" vertical="center" wrapText="1"/>
    </xf>
    <xf numFmtId="179" fontId="4" fillId="0" borderId="79" xfId="0" applyNumberFormat="1" applyFont="1" applyBorder="1" applyAlignment="1">
      <alignment horizontal="center" vertical="center" wrapText="1"/>
    </xf>
    <xf numFmtId="179" fontId="4" fillId="0" borderId="80" xfId="0" applyNumberFormat="1" applyFont="1" applyBorder="1" applyAlignment="1">
      <alignment horizontal="center" vertical="center" wrapText="1"/>
    </xf>
    <xf numFmtId="179" fontId="5" fillId="0" borderId="81" xfId="0" applyNumberFormat="1" applyFont="1" applyBorder="1" applyAlignment="1">
      <alignment horizontal="right" vertical="center" shrinkToFit="1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49" fontId="13" fillId="0" borderId="84" xfId="0" applyNumberFormat="1" applyFont="1" applyBorder="1" applyProtection="1">
      <alignment vertical="center"/>
      <protection locked="0"/>
    </xf>
    <xf numFmtId="49" fontId="13" fillId="0" borderId="85" xfId="0" applyNumberFormat="1" applyFont="1" applyBorder="1" applyProtection="1">
      <alignment vertical="center"/>
      <protection locked="0"/>
    </xf>
    <xf numFmtId="49" fontId="13" fillId="0" borderId="86" xfId="0" applyNumberFormat="1" applyFont="1" applyBorder="1" applyProtection="1">
      <alignment vertical="center"/>
      <protection locked="0"/>
    </xf>
    <xf numFmtId="49" fontId="25" fillId="0" borderId="38" xfId="3" applyNumberFormat="1" applyFont="1" applyBorder="1" applyAlignment="1" applyProtection="1">
      <alignment horizontal="center" vertical="center" shrinkToFit="1"/>
    </xf>
    <xf numFmtId="0" fontId="5" fillId="0" borderId="5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53" xfId="0" applyNumberFormat="1" applyFont="1" applyBorder="1" applyAlignment="1">
      <alignment horizontal="right" vertical="center"/>
    </xf>
    <xf numFmtId="177" fontId="5" fillId="0" borderId="88" xfId="0" applyNumberFormat="1" applyFont="1" applyBorder="1" applyAlignment="1">
      <alignment horizontal="right" vertical="center" shrinkToFit="1"/>
    </xf>
    <xf numFmtId="177" fontId="5" fillId="0" borderId="89" xfId="0" applyNumberFormat="1" applyFont="1" applyBorder="1" applyAlignment="1">
      <alignment horizontal="right" vertical="center" shrinkToFit="1"/>
    </xf>
    <xf numFmtId="0" fontId="5" fillId="0" borderId="11" xfId="0" applyNumberFormat="1" applyFont="1" applyBorder="1" applyAlignment="1">
      <alignment horizontal="right" vertical="center"/>
    </xf>
    <xf numFmtId="0" fontId="5" fillId="0" borderId="52" xfId="0" applyNumberFormat="1" applyFont="1" applyBorder="1" applyAlignment="1">
      <alignment horizontal="right" vertical="center"/>
    </xf>
    <xf numFmtId="0" fontId="5" fillId="0" borderId="0" xfId="0" applyNumberFormat="1" applyFont="1" applyBorder="1" applyAlignment="1">
      <alignment horizontal="right" vertical="center"/>
    </xf>
    <xf numFmtId="0" fontId="5" fillId="0" borderId="40" xfId="0" applyNumberFormat="1" applyFont="1" applyBorder="1" applyAlignment="1">
      <alignment horizontal="right" vertical="center"/>
    </xf>
    <xf numFmtId="0" fontId="5" fillId="0" borderId="91" xfId="0" applyFont="1" applyBorder="1" applyAlignment="1">
      <alignment horizontal="right" vertical="center"/>
    </xf>
    <xf numFmtId="0" fontId="2" fillId="0" borderId="38" xfId="0" applyFont="1" applyFill="1" applyBorder="1" applyAlignment="1">
      <alignment horizontal="center" vertical="center" wrapText="1"/>
    </xf>
    <xf numFmtId="178" fontId="4" fillId="0" borderId="0" xfId="0" applyNumberFormat="1" applyFont="1" applyBorder="1" applyAlignment="1">
      <alignment horizontal="center" vertical="center" wrapText="1"/>
    </xf>
    <xf numFmtId="0" fontId="2" fillId="0" borderId="92" xfId="0" applyFont="1" applyFill="1" applyBorder="1" applyAlignment="1">
      <alignment horizontal="center" vertical="center" wrapText="1"/>
    </xf>
    <xf numFmtId="178" fontId="4" fillId="0" borderId="18" xfId="0" applyNumberFormat="1" applyFont="1" applyBorder="1" applyAlignment="1">
      <alignment horizontal="center" vertical="center" wrapText="1"/>
    </xf>
    <xf numFmtId="177" fontId="5" fillId="3" borderId="21" xfId="0" applyNumberFormat="1" applyFont="1" applyFill="1" applyBorder="1" applyAlignment="1">
      <alignment horizontal="center" vertical="center"/>
    </xf>
    <xf numFmtId="178" fontId="4" fillId="0" borderId="46" xfId="0" applyNumberFormat="1" applyFont="1" applyBorder="1" applyAlignment="1">
      <alignment horizontal="center" vertical="center" wrapText="1"/>
    </xf>
    <xf numFmtId="178" fontId="4" fillId="0" borderId="12" xfId="0" applyNumberFormat="1" applyFont="1" applyBorder="1" applyAlignment="1">
      <alignment horizontal="center" vertical="center" wrapText="1"/>
    </xf>
    <xf numFmtId="178" fontId="4" fillId="0" borderId="92" xfId="0" applyNumberFormat="1" applyFont="1" applyBorder="1" applyAlignment="1">
      <alignment horizontal="center" vertical="center" wrapText="1"/>
    </xf>
    <xf numFmtId="178" fontId="4" fillId="0" borderId="21" xfId="0" applyNumberFormat="1" applyFont="1" applyBorder="1" applyAlignment="1">
      <alignment horizontal="center" vertical="center" wrapText="1"/>
    </xf>
    <xf numFmtId="0" fontId="2" fillId="0" borderId="93" xfId="0" applyFont="1" applyFill="1" applyBorder="1" applyAlignment="1">
      <alignment horizontal="center" vertical="center" wrapText="1"/>
    </xf>
    <xf numFmtId="0" fontId="2" fillId="0" borderId="94" xfId="0" applyFont="1" applyFill="1" applyBorder="1" applyAlignment="1">
      <alignment horizontal="center" vertical="center" wrapText="1"/>
    </xf>
    <xf numFmtId="178" fontId="4" fillId="0" borderId="16" xfId="0" applyNumberFormat="1" applyFont="1" applyBorder="1" applyAlignment="1">
      <alignment horizontal="center" vertical="center" wrapText="1"/>
    </xf>
    <xf numFmtId="178" fontId="4" fillId="0" borderId="15" xfId="0" applyNumberFormat="1" applyFont="1" applyBorder="1" applyAlignment="1">
      <alignment horizontal="center" vertical="center" wrapText="1"/>
    </xf>
    <xf numFmtId="178" fontId="4" fillId="0" borderId="95" xfId="0" applyNumberFormat="1" applyFont="1" applyBorder="1" applyAlignment="1">
      <alignment horizontal="center" vertical="center" wrapText="1"/>
    </xf>
    <xf numFmtId="178" fontId="4" fillId="0" borderId="33" xfId="0" applyNumberFormat="1" applyFont="1" applyBorder="1" applyAlignment="1">
      <alignment horizontal="center" vertical="center" wrapText="1"/>
    </xf>
    <xf numFmtId="0" fontId="2" fillId="0" borderId="96" xfId="0" applyFont="1" applyFill="1" applyBorder="1" applyAlignment="1">
      <alignment horizontal="center" vertical="center" wrapText="1"/>
    </xf>
    <xf numFmtId="178" fontId="4" fillId="0" borderId="97" xfId="0" applyNumberFormat="1" applyFont="1" applyBorder="1" applyAlignment="1">
      <alignment horizontal="center" vertical="center" wrapText="1"/>
    </xf>
    <xf numFmtId="178" fontId="4" fillId="0" borderId="38" xfId="0" applyNumberFormat="1" applyFont="1" applyBorder="1" applyAlignment="1">
      <alignment horizontal="center" vertical="center" wrapText="1"/>
    </xf>
    <xf numFmtId="178" fontId="4" fillId="0" borderId="39" xfId="0" applyNumberFormat="1" applyFont="1" applyBorder="1" applyAlignment="1">
      <alignment horizontal="center" vertical="center" wrapText="1"/>
    </xf>
    <xf numFmtId="178" fontId="4" fillId="0" borderId="98" xfId="0" applyNumberFormat="1" applyFont="1" applyBorder="1" applyAlignment="1">
      <alignment horizontal="center" vertical="center" wrapText="1"/>
    </xf>
    <xf numFmtId="178" fontId="4" fillId="0" borderId="19" xfId="0" applyNumberFormat="1" applyFont="1" applyBorder="1" applyAlignment="1">
      <alignment horizontal="center" vertical="center" wrapText="1"/>
    </xf>
    <xf numFmtId="177" fontId="5" fillId="0" borderId="34" xfId="0" applyNumberFormat="1" applyFont="1" applyBorder="1">
      <alignment vertical="center"/>
    </xf>
    <xf numFmtId="0" fontId="6" fillId="4" borderId="45" xfId="0" applyFont="1" applyFill="1" applyBorder="1" applyAlignment="1">
      <alignment horizontal="center" vertical="center" wrapText="1"/>
    </xf>
    <xf numFmtId="177" fontId="5" fillId="0" borderId="39" xfId="0" applyNumberFormat="1" applyFont="1" applyBorder="1">
      <alignment vertical="center"/>
    </xf>
    <xf numFmtId="177" fontId="5" fillId="0" borderId="99" xfId="0" applyNumberFormat="1" applyFont="1" applyBorder="1">
      <alignment vertical="center"/>
    </xf>
    <xf numFmtId="177" fontId="5" fillId="0" borderId="100" xfId="0" applyNumberFormat="1" applyFont="1" applyBorder="1">
      <alignment vertical="center"/>
    </xf>
    <xf numFmtId="0" fontId="5" fillId="0" borderId="100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177" fontId="5" fillId="0" borderId="51" xfId="0" applyNumberFormat="1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76" fontId="5" fillId="0" borderId="43" xfId="0" applyNumberFormat="1" applyFont="1" applyBorder="1">
      <alignment vertical="center"/>
    </xf>
    <xf numFmtId="0" fontId="5" fillId="0" borderId="99" xfId="0" applyFont="1" applyBorder="1" applyAlignment="1">
      <alignment horizontal="right" vertical="center"/>
    </xf>
    <xf numFmtId="0" fontId="5" fillId="0" borderId="38" xfId="0" applyFont="1" applyBorder="1" applyAlignment="1">
      <alignment horizontal="right" vertical="center"/>
    </xf>
    <xf numFmtId="0" fontId="5" fillId="0" borderId="55" xfId="0" applyFont="1" applyBorder="1" applyAlignment="1">
      <alignment horizontal="right" vertical="center"/>
    </xf>
    <xf numFmtId="0" fontId="0" fillId="3" borderId="55" xfId="0" applyFill="1" applyBorder="1" applyAlignment="1">
      <alignment horizontal="center" vertical="center" wrapText="1"/>
    </xf>
    <xf numFmtId="0" fontId="6" fillId="0" borderId="41" xfId="0" applyFont="1" applyBorder="1" applyAlignment="1">
      <alignment horizontal="right" vertical="center"/>
    </xf>
    <xf numFmtId="0" fontId="5" fillId="0" borderId="102" xfId="0" applyFont="1" applyBorder="1">
      <alignment vertical="center"/>
    </xf>
    <xf numFmtId="0" fontId="29" fillId="0" borderId="0" xfId="0" applyFont="1" applyProtection="1">
      <alignment vertical="center"/>
    </xf>
    <xf numFmtId="179" fontId="4" fillId="0" borderId="50" xfId="0" applyNumberFormat="1" applyFont="1" applyBorder="1" applyAlignment="1">
      <alignment horizontal="center" vertical="center" wrapText="1"/>
    </xf>
    <xf numFmtId="179" fontId="4" fillId="0" borderId="0" xfId="0" applyNumberFormat="1" applyFont="1" applyBorder="1" applyAlignment="1">
      <alignment horizontal="center" vertical="center" wrapText="1"/>
    </xf>
    <xf numFmtId="0" fontId="30" fillId="3" borderId="28" xfId="0" applyFont="1" applyFill="1" applyBorder="1">
      <alignment vertical="center"/>
    </xf>
    <xf numFmtId="0" fontId="30" fillId="3" borderId="45" xfId="0" applyFont="1" applyFill="1" applyBorder="1">
      <alignment vertical="center"/>
    </xf>
    <xf numFmtId="0" fontId="30" fillId="3" borderId="38" xfId="0" applyFont="1" applyFill="1" applyBorder="1">
      <alignment vertical="center"/>
    </xf>
    <xf numFmtId="0" fontId="30" fillId="3" borderId="12" xfId="0" applyFont="1" applyFill="1" applyBorder="1">
      <alignment vertical="center"/>
    </xf>
    <xf numFmtId="0" fontId="5" fillId="0" borderId="104" xfId="0" applyFont="1" applyBorder="1">
      <alignment vertical="center"/>
    </xf>
    <xf numFmtId="177" fontId="5" fillId="0" borderId="104" xfId="0" applyNumberFormat="1" applyFont="1" applyBorder="1">
      <alignment vertical="center"/>
    </xf>
    <xf numFmtId="0" fontId="5" fillId="0" borderId="105" xfId="0" applyFont="1" applyBorder="1">
      <alignment vertical="center"/>
    </xf>
    <xf numFmtId="0" fontId="5" fillId="0" borderId="106" xfId="0" applyFont="1" applyBorder="1">
      <alignment vertical="center"/>
    </xf>
    <xf numFmtId="0" fontId="5" fillId="0" borderId="107" xfId="0" applyFont="1" applyBorder="1">
      <alignment vertical="center"/>
    </xf>
    <xf numFmtId="177" fontId="5" fillId="0" borderId="107" xfId="0" applyNumberFormat="1" applyFont="1" applyBorder="1">
      <alignment vertical="center"/>
    </xf>
    <xf numFmtId="0" fontId="5" fillId="0" borderId="108" xfId="0" applyFont="1" applyBorder="1">
      <alignment vertical="center"/>
    </xf>
    <xf numFmtId="0" fontId="5" fillId="0" borderId="109" xfId="0" applyFont="1" applyBorder="1">
      <alignment vertical="center"/>
    </xf>
    <xf numFmtId="49" fontId="5" fillId="0" borderId="107" xfId="0" applyNumberFormat="1" applyFont="1" applyBorder="1">
      <alignment vertical="center"/>
    </xf>
    <xf numFmtId="49" fontId="5" fillId="0" borderId="110" xfId="0" applyNumberFormat="1" applyFont="1" applyBorder="1">
      <alignment vertical="center"/>
    </xf>
    <xf numFmtId="177" fontId="5" fillId="0" borderId="110" xfId="0" applyNumberFormat="1" applyFont="1" applyBorder="1">
      <alignment vertical="center"/>
    </xf>
    <xf numFmtId="0" fontId="5" fillId="0" borderId="111" xfId="0" applyFont="1" applyBorder="1">
      <alignment vertical="center"/>
    </xf>
    <xf numFmtId="0" fontId="5" fillId="0" borderId="112" xfId="0" applyFont="1" applyBorder="1">
      <alignment vertical="center"/>
    </xf>
    <xf numFmtId="0" fontId="13" fillId="4" borderId="10" xfId="0" applyFont="1" applyFill="1" applyBorder="1" applyAlignment="1" applyProtection="1">
      <alignment horizontal="center" vertical="center"/>
    </xf>
    <xf numFmtId="0" fontId="6" fillId="4" borderId="46" xfId="0" applyNumberFormat="1" applyFont="1" applyFill="1" applyBorder="1" applyAlignment="1" applyProtection="1">
      <alignment horizontal="center" vertical="center"/>
    </xf>
    <xf numFmtId="49" fontId="6" fillId="4" borderId="46" xfId="0" applyNumberFormat="1" applyFont="1" applyFill="1" applyBorder="1" applyAlignment="1" applyProtection="1">
      <alignment horizontal="center" vertical="center"/>
    </xf>
    <xf numFmtId="0" fontId="13" fillId="4" borderId="47" xfId="0" applyFont="1" applyFill="1" applyBorder="1" applyAlignment="1" applyProtection="1">
      <alignment horizontal="center" vertical="center"/>
    </xf>
    <xf numFmtId="0" fontId="6" fillId="4" borderId="10" xfId="0" applyNumberFormat="1" applyFont="1" applyFill="1" applyBorder="1" applyAlignment="1" applyProtection="1">
      <alignment horizontal="center" vertical="center"/>
    </xf>
    <xf numFmtId="0" fontId="13" fillId="6" borderId="46" xfId="0" applyFont="1" applyFill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13" fillId="6" borderId="47" xfId="0" applyFont="1" applyFill="1" applyBorder="1" applyAlignment="1" applyProtection="1">
      <alignment horizontal="center" vertical="center" wrapText="1"/>
    </xf>
    <xf numFmtId="0" fontId="6" fillId="0" borderId="10" xfId="0" applyFont="1" applyBorder="1" applyProtection="1">
      <alignment vertical="center"/>
    </xf>
    <xf numFmtId="0" fontId="13" fillId="3" borderId="1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Protection="1">
      <alignment vertical="center"/>
    </xf>
    <xf numFmtId="182" fontId="6" fillId="0" borderId="0" xfId="0" applyNumberFormat="1" applyFont="1" applyFill="1" applyBorder="1">
      <alignment vertical="center"/>
    </xf>
    <xf numFmtId="178" fontId="5" fillId="0" borderId="0" xfId="0" applyNumberFormat="1" applyFont="1" applyFill="1" applyAlignment="1">
      <alignment horizontal="right" vertical="center"/>
    </xf>
    <xf numFmtId="178" fontId="5" fillId="0" borderId="0" xfId="0" applyNumberFormat="1" applyFont="1">
      <alignment vertical="center"/>
    </xf>
    <xf numFmtId="0" fontId="2" fillId="9" borderId="105" xfId="3" applyFont="1" applyFill="1" applyBorder="1" applyAlignment="1" applyProtection="1">
      <alignment horizontal="center" vertical="center" wrapText="1"/>
    </xf>
    <xf numFmtId="0" fontId="2" fillId="9" borderId="129" xfId="3" applyFont="1" applyFill="1" applyBorder="1" applyAlignment="1" applyProtection="1">
      <alignment horizontal="center" vertical="center" wrapText="1"/>
    </xf>
    <xf numFmtId="0" fontId="2" fillId="9" borderId="130" xfId="3" applyFont="1" applyFill="1" applyBorder="1" applyAlignment="1" applyProtection="1">
      <alignment horizontal="center" vertical="center" wrapText="1"/>
    </xf>
    <xf numFmtId="184" fontId="2" fillId="9" borderId="131" xfId="3" applyNumberFormat="1" applyFont="1" applyFill="1" applyBorder="1" applyAlignment="1" applyProtection="1">
      <alignment horizontal="center" vertical="center" wrapText="1"/>
    </xf>
    <xf numFmtId="184" fontId="2" fillId="9" borderId="132" xfId="3" applyNumberFormat="1" applyFont="1" applyFill="1" applyBorder="1" applyAlignment="1" applyProtection="1">
      <alignment horizontal="center" vertical="center" wrapText="1"/>
    </xf>
    <xf numFmtId="184" fontId="2" fillId="9" borderId="111" xfId="3" applyNumberFormat="1" applyFont="1" applyFill="1" applyBorder="1" applyAlignment="1" applyProtection="1">
      <alignment horizontal="center" vertical="center" wrapText="1"/>
    </xf>
    <xf numFmtId="0" fontId="25" fillId="0" borderId="105" xfId="3" applyFont="1" applyBorder="1" applyAlignment="1" applyProtection="1">
      <alignment horizontal="center" vertical="center" shrinkToFit="1"/>
    </xf>
    <xf numFmtId="0" fontId="25" fillId="0" borderId="129" xfId="3" applyFont="1" applyBorder="1" applyAlignment="1" applyProtection="1">
      <alignment horizontal="center" vertical="center" shrinkToFit="1"/>
    </xf>
    <xf numFmtId="0" fontId="25" fillId="0" borderId="130" xfId="3" applyFont="1" applyBorder="1" applyAlignment="1" applyProtection="1">
      <alignment horizontal="center" vertical="center" shrinkToFit="1"/>
    </xf>
    <xf numFmtId="0" fontId="2" fillId="0" borderId="133" xfId="3" applyFont="1" applyBorder="1" applyAlignment="1" applyProtection="1">
      <alignment horizontal="center" vertical="center" wrapText="1"/>
    </xf>
    <xf numFmtId="0" fontId="2" fillId="0" borderId="75" xfId="3" applyFont="1" applyBorder="1" applyAlignment="1" applyProtection="1">
      <alignment horizontal="center" vertical="center" wrapText="1"/>
    </xf>
    <xf numFmtId="0" fontId="25" fillId="0" borderId="108" xfId="3" applyFont="1" applyBorder="1" applyAlignment="1" applyProtection="1">
      <alignment horizontal="center" vertical="center" shrinkToFit="1"/>
    </xf>
    <xf numFmtId="0" fontId="25" fillId="0" borderId="134" xfId="3" applyFont="1" applyBorder="1" applyAlignment="1" applyProtection="1">
      <alignment horizontal="center" vertical="center" shrinkToFit="1"/>
    </xf>
    <xf numFmtId="0" fontId="2" fillId="0" borderId="111" xfId="3" applyFont="1" applyBorder="1" applyAlignment="1" applyProtection="1">
      <alignment horizontal="center" vertical="center" wrapText="1"/>
    </xf>
    <xf numFmtId="0" fontId="2" fillId="0" borderId="131" xfId="3" applyFont="1" applyBorder="1" applyAlignment="1" applyProtection="1">
      <alignment horizontal="center" vertical="center" wrapText="1"/>
    </xf>
    <xf numFmtId="0" fontId="2" fillId="0" borderId="132" xfId="3" applyFont="1" applyBorder="1" applyAlignment="1" applyProtection="1">
      <alignment horizontal="center" vertical="center" wrapText="1"/>
    </xf>
    <xf numFmtId="0" fontId="25" fillId="0" borderId="135" xfId="3" applyFont="1" applyBorder="1" applyAlignment="1" applyProtection="1">
      <alignment horizontal="center" vertical="center" shrinkToFit="1"/>
    </xf>
    <xf numFmtId="176" fontId="2" fillId="0" borderId="133" xfId="3" applyNumberFormat="1" applyFont="1" applyBorder="1" applyAlignment="1" applyProtection="1">
      <alignment horizontal="center" vertical="center" wrapText="1"/>
    </xf>
    <xf numFmtId="49" fontId="25" fillId="0" borderId="108" xfId="3" applyNumberFormat="1" applyFont="1" applyBorder="1" applyAlignment="1" applyProtection="1">
      <alignment horizontal="center" vertical="center" shrinkToFit="1"/>
    </xf>
    <xf numFmtId="176" fontId="2" fillId="0" borderId="111" xfId="3" applyNumberFormat="1" applyFont="1" applyBorder="1" applyAlignment="1" applyProtection="1">
      <alignment horizontal="center" vertical="center" wrapText="1"/>
    </xf>
    <xf numFmtId="176" fontId="2" fillId="0" borderId="136" xfId="3" applyNumberFormat="1" applyFont="1" applyBorder="1" applyAlignment="1" applyProtection="1">
      <alignment horizontal="center" vertical="center" wrapText="1"/>
    </xf>
    <xf numFmtId="0" fontId="5" fillId="0" borderId="52" xfId="0" applyFont="1" applyBorder="1" applyProtection="1">
      <alignment vertical="center"/>
    </xf>
    <xf numFmtId="0" fontId="5" fillId="0" borderId="36" xfId="0" applyFont="1" applyBorder="1" applyAlignment="1" applyProtection="1">
      <alignment horizontal="right" vertical="center"/>
    </xf>
    <xf numFmtId="0" fontId="5" fillId="0" borderId="0" xfId="0" applyFont="1" applyBorder="1" applyProtection="1">
      <alignment vertical="center"/>
    </xf>
    <xf numFmtId="0" fontId="5" fillId="0" borderId="13" xfId="0" applyFont="1" applyBorder="1" applyProtection="1">
      <alignment vertical="center"/>
    </xf>
    <xf numFmtId="0" fontId="5" fillId="0" borderId="31" xfId="0" applyFont="1" applyBorder="1" applyProtection="1">
      <alignment vertical="center"/>
    </xf>
    <xf numFmtId="0" fontId="5" fillId="0" borderId="103" xfId="0" applyFont="1" applyBorder="1" applyProtection="1">
      <alignment vertical="center"/>
    </xf>
    <xf numFmtId="0" fontId="5" fillId="0" borderId="0" xfId="0" applyFont="1" applyProtection="1">
      <alignment vertical="center"/>
      <protection locked="0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 vertical="center"/>
    </xf>
    <xf numFmtId="14" fontId="0" fillId="0" borderId="0" xfId="0" applyNumberFormat="1" applyFont="1" applyFill="1" applyAlignment="1">
      <alignment horizontal="left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41" xfId="0" applyFont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52" xfId="0" applyFont="1" applyBorder="1" applyAlignment="1">
      <alignment horizontal="center" vertical="center"/>
    </xf>
    <xf numFmtId="0" fontId="0" fillId="0" borderId="9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0" xfId="0" applyFont="1" applyProtection="1">
      <alignment vertical="center"/>
    </xf>
    <xf numFmtId="0" fontId="0" fillId="0" borderId="36" xfId="0" applyFont="1" applyBorder="1" applyProtection="1">
      <alignment vertical="center"/>
    </xf>
    <xf numFmtId="0" fontId="0" fillId="0" borderId="9" xfId="0" applyFont="1" applyBorder="1" applyAlignment="1">
      <alignment horizontal="center" vertical="center"/>
    </xf>
    <xf numFmtId="0" fontId="0" fillId="0" borderId="12" xfId="0" applyFont="1" applyBorder="1">
      <alignment vertical="center"/>
    </xf>
    <xf numFmtId="0" fontId="7" fillId="0" borderId="0" xfId="0" applyFont="1" applyBorder="1" applyAlignment="1">
      <alignment horizontal="left" vertical="center" wrapText="1"/>
    </xf>
    <xf numFmtId="0" fontId="25" fillId="11" borderId="130" xfId="3" applyFont="1" applyFill="1" applyBorder="1" applyAlignment="1" applyProtection="1">
      <alignment horizontal="center" vertical="center" shrinkToFit="1"/>
    </xf>
    <xf numFmtId="176" fontId="2" fillId="11" borderId="75" xfId="3" applyNumberFormat="1" applyFont="1" applyFill="1" applyBorder="1" applyAlignment="1" applyProtection="1">
      <alignment horizontal="center" vertical="center" wrapText="1"/>
    </xf>
    <xf numFmtId="49" fontId="25" fillId="11" borderId="134" xfId="3" applyNumberFormat="1" applyFont="1" applyFill="1" applyBorder="1" applyAlignment="1" applyProtection="1">
      <alignment horizontal="center" vertical="center" shrinkToFit="1"/>
    </xf>
    <xf numFmtId="0" fontId="2" fillId="0" borderId="13" xfId="0" applyFont="1" applyFill="1" applyBorder="1" applyAlignment="1">
      <alignment horizontal="center" vertical="center" wrapText="1"/>
    </xf>
    <xf numFmtId="179" fontId="4" fillId="0" borderId="137" xfId="0" applyNumberFormat="1" applyFont="1" applyBorder="1" applyAlignment="1">
      <alignment horizontal="center" vertical="center" wrapText="1"/>
    </xf>
    <xf numFmtId="0" fontId="5" fillId="0" borderId="138" xfId="0" applyFont="1" applyBorder="1" applyAlignment="1">
      <alignment horizontal="right" vertical="center"/>
    </xf>
    <xf numFmtId="0" fontId="19" fillId="0" borderId="139" xfId="0" applyFont="1" applyBorder="1" applyAlignment="1" applyProtection="1">
      <alignment horizontal="center" vertical="center"/>
      <protection locked="0"/>
    </xf>
    <xf numFmtId="0" fontId="0" fillId="0" borderId="41" xfId="0" applyBorder="1" applyAlignment="1">
      <alignment horizontal="center" vertical="center"/>
    </xf>
    <xf numFmtId="0" fontId="19" fillId="0" borderId="140" xfId="0" applyFont="1" applyBorder="1" applyAlignment="1" applyProtection="1">
      <alignment horizontal="center" vertical="center"/>
      <protection locked="0"/>
    </xf>
    <xf numFmtId="0" fontId="19" fillId="0" borderId="141" xfId="0" applyFont="1" applyBorder="1" applyAlignment="1" applyProtection="1">
      <alignment horizontal="center" vertical="center"/>
      <protection locked="0"/>
    </xf>
    <xf numFmtId="0" fontId="5" fillId="0" borderId="115" xfId="0" applyFont="1" applyBorder="1" applyAlignment="1">
      <alignment horizontal="center" vertical="center"/>
    </xf>
    <xf numFmtId="0" fontId="2" fillId="0" borderId="142" xfId="0" applyFont="1" applyFill="1" applyBorder="1" applyAlignment="1">
      <alignment horizontal="center" vertical="center" wrapText="1"/>
    </xf>
    <xf numFmtId="177" fontId="5" fillId="3" borderId="128" xfId="0" applyNumberFormat="1" applyFont="1" applyFill="1" applyBorder="1" applyAlignment="1">
      <alignment horizontal="center" vertical="center"/>
    </xf>
    <xf numFmtId="177" fontId="5" fillId="4" borderId="128" xfId="0" applyNumberFormat="1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0" fontId="0" fillId="3" borderId="42" xfId="0" applyFill="1" applyBorder="1" applyAlignment="1">
      <alignment horizontal="center" vertical="center" wrapText="1"/>
    </xf>
    <xf numFmtId="181" fontId="5" fillId="0" borderId="21" xfId="0" applyNumberFormat="1" applyFont="1" applyBorder="1">
      <alignment vertical="center"/>
    </xf>
    <xf numFmtId="176" fontId="6" fillId="0" borderId="0" xfId="0" applyNumberFormat="1" applyFont="1" applyBorder="1">
      <alignment vertical="center"/>
    </xf>
    <xf numFmtId="0" fontId="0" fillId="0" borderId="0" xfId="0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shrinkToFit="1"/>
    </xf>
    <xf numFmtId="0" fontId="13" fillId="0" borderId="29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top" wrapText="1"/>
    </xf>
    <xf numFmtId="0" fontId="5" fillId="4" borderId="30" xfId="0" applyFont="1" applyFill="1" applyBorder="1" applyAlignment="1">
      <alignment horizontal="center" vertical="center" wrapText="1"/>
    </xf>
    <xf numFmtId="0" fontId="5" fillId="0" borderId="42" xfId="0" applyFont="1" applyBorder="1" applyAlignment="1">
      <alignment horizontal="right" vertical="center"/>
    </xf>
    <xf numFmtId="177" fontId="5" fillId="0" borderId="42" xfId="0" applyNumberFormat="1" applyFont="1" applyBorder="1">
      <alignment vertical="center"/>
    </xf>
    <xf numFmtId="177" fontId="5" fillId="0" borderId="98" xfId="0" applyNumberFormat="1" applyFont="1" applyBorder="1">
      <alignment vertical="center"/>
    </xf>
    <xf numFmtId="177" fontId="5" fillId="0" borderId="21" xfId="0" applyNumberFormat="1" applyFont="1" applyBorder="1">
      <alignment vertical="center"/>
    </xf>
    <xf numFmtId="0" fontId="5" fillId="0" borderId="98" xfId="0" applyFont="1" applyBorder="1" applyAlignment="1">
      <alignment horizontal="center" vertical="center"/>
    </xf>
    <xf numFmtId="0" fontId="5" fillId="0" borderId="48" xfId="0" applyFont="1" applyBorder="1">
      <alignment vertical="center"/>
    </xf>
    <xf numFmtId="0" fontId="5" fillId="0" borderId="21" xfId="0" applyFont="1" applyBorder="1">
      <alignment vertical="center"/>
    </xf>
    <xf numFmtId="177" fontId="5" fillId="0" borderId="19" xfId="0" applyNumberFormat="1" applyFont="1" applyBorder="1">
      <alignment vertical="center"/>
    </xf>
    <xf numFmtId="0" fontId="6" fillId="0" borderId="143" xfId="0" applyFont="1" applyBorder="1" applyProtection="1">
      <alignment vertical="center"/>
      <protection locked="0"/>
    </xf>
    <xf numFmtId="0" fontId="16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shrinkToFit="1"/>
    </xf>
    <xf numFmtId="179" fontId="5" fillId="0" borderId="24" xfId="0" applyNumberFormat="1" applyFont="1" applyBorder="1" applyAlignment="1">
      <alignment horizontal="right" vertical="center" shrinkToFit="1"/>
    </xf>
    <xf numFmtId="177" fontId="5" fillId="0" borderId="0" xfId="0" applyNumberFormat="1" applyFont="1" applyBorder="1" applyAlignment="1">
      <alignment horizontal="right" vertical="center" shrinkToFit="1"/>
    </xf>
    <xf numFmtId="177" fontId="10" fillId="0" borderId="0" xfId="0" applyNumberFormat="1" applyFont="1" applyBorder="1" applyAlignment="1">
      <alignment horizontal="right" vertical="center" shrinkToFit="1"/>
    </xf>
    <xf numFmtId="2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7" fontId="5" fillId="0" borderId="41" xfId="0" applyNumberFormat="1" applyFont="1" applyBorder="1" applyAlignment="1">
      <alignment horizontal="right" vertical="center" shrinkToFit="1"/>
    </xf>
    <xf numFmtId="0" fontId="33" fillId="0" borderId="14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center" wrapText="1"/>
    </xf>
    <xf numFmtId="176" fontId="5" fillId="0" borderId="21" xfId="0" applyNumberFormat="1" applyFont="1" applyBorder="1">
      <alignment vertical="center"/>
    </xf>
    <xf numFmtId="0" fontId="33" fillId="0" borderId="144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 wrapText="1"/>
    </xf>
    <xf numFmtId="179" fontId="5" fillId="0" borderId="10" xfId="0" applyNumberFormat="1" applyFont="1" applyBorder="1" applyAlignment="1">
      <alignment horizontal="right" vertical="center" shrinkToFit="1"/>
    </xf>
    <xf numFmtId="0" fontId="5" fillId="0" borderId="10" xfId="0" applyFont="1" applyBorder="1" applyAlignment="1">
      <alignment horizontal="center" vertical="center" shrinkToFit="1"/>
    </xf>
    <xf numFmtId="177" fontId="5" fillId="0" borderId="10" xfId="0" applyNumberFormat="1" applyFont="1" applyBorder="1" applyAlignment="1">
      <alignment horizontal="right" vertical="center" shrinkToFit="1"/>
    </xf>
    <xf numFmtId="2" fontId="5" fillId="0" borderId="10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179" fontId="0" fillId="0" borderId="10" xfId="0" applyNumberFormat="1" applyFont="1" applyBorder="1" applyAlignment="1">
      <alignment horizontal="right" vertical="center" shrinkToFit="1"/>
    </xf>
    <xf numFmtId="0" fontId="13" fillId="0" borderId="144" xfId="0" applyFont="1" applyBorder="1" applyAlignment="1">
      <alignment horizontal="center" vertical="center"/>
    </xf>
    <xf numFmtId="0" fontId="34" fillId="0" borderId="144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/>
    </xf>
    <xf numFmtId="0" fontId="13" fillId="10" borderId="128" xfId="0" applyFont="1" applyFill="1" applyBorder="1" applyAlignment="1">
      <alignment horizontal="center" vertical="center"/>
    </xf>
    <xf numFmtId="0" fontId="5" fillId="0" borderId="70" xfId="0" applyFont="1" applyBorder="1">
      <alignment vertical="center"/>
    </xf>
    <xf numFmtId="0" fontId="5" fillId="0" borderId="115" xfId="0" applyFont="1" applyBorder="1">
      <alignment vertical="center"/>
    </xf>
    <xf numFmtId="0" fontId="5" fillId="0" borderId="101" xfId="0" applyFont="1" applyBorder="1">
      <alignment vertical="center"/>
    </xf>
    <xf numFmtId="0" fontId="35" fillId="0" borderId="12" xfId="0" applyFont="1" applyBorder="1">
      <alignment vertical="center"/>
    </xf>
    <xf numFmtId="0" fontId="5" fillId="0" borderId="115" xfId="0" applyFont="1" applyBorder="1" applyProtection="1">
      <alignment vertical="center"/>
    </xf>
    <xf numFmtId="0" fontId="5" fillId="0" borderId="9" xfId="0" applyFont="1" applyBorder="1" applyProtection="1">
      <alignment vertical="center"/>
    </xf>
    <xf numFmtId="0" fontId="14" fillId="0" borderId="70" xfId="0" applyFont="1" applyBorder="1" applyProtection="1">
      <alignment vertical="center"/>
      <protection locked="0"/>
    </xf>
    <xf numFmtId="0" fontId="2" fillId="9" borderId="130" xfId="3" applyFont="1" applyFill="1" applyBorder="1" applyAlignment="1" applyProtection="1">
      <alignment horizontal="center" vertical="center" wrapText="1"/>
    </xf>
    <xf numFmtId="0" fontId="2" fillId="9" borderId="132" xfId="3" applyFont="1" applyFill="1" applyBorder="1" applyAlignment="1" applyProtection="1">
      <alignment horizontal="center" vertical="center" wrapText="1"/>
    </xf>
    <xf numFmtId="0" fontId="2" fillId="7" borderId="46" xfId="3" applyFont="1" applyFill="1" applyBorder="1" applyAlignment="1" applyProtection="1">
      <alignment horizontal="center" vertical="center" wrapText="1"/>
    </xf>
    <xf numFmtId="0" fontId="2" fillId="7" borderId="47" xfId="3" applyFont="1" applyFill="1" applyBorder="1" applyAlignment="1" applyProtection="1">
      <alignment horizontal="center" vertical="center" wrapText="1"/>
    </xf>
    <xf numFmtId="0" fontId="13" fillId="3" borderId="113" xfId="0" applyFont="1" applyFill="1" applyBorder="1" applyAlignment="1" applyProtection="1">
      <alignment horizontal="center" vertical="center"/>
    </xf>
    <xf numFmtId="0" fontId="0" fillId="0" borderId="113" xfId="0" applyBorder="1" applyAlignment="1" applyProtection="1">
      <alignment horizontal="center" vertical="center"/>
    </xf>
    <xf numFmtId="0" fontId="0" fillId="0" borderId="114" xfId="0" applyBorder="1" applyAlignment="1" applyProtection="1">
      <alignment horizontal="center" vertical="center"/>
    </xf>
    <xf numFmtId="0" fontId="2" fillId="9" borderId="105" xfId="3" applyFont="1" applyFill="1" applyBorder="1" applyAlignment="1" applyProtection="1">
      <alignment horizontal="center" vertical="center" wrapText="1"/>
    </xf>
    <xf numFmtId="0" fontId="2" fillId="9" borderId="111" xfId="3" applyFont="1" applyFill="1" applyBorder="1" applyAlignment="1" applyProtection="1">
      <alignment horizontal="center" vertical="center" wrapText="1"/>
    </xf>
    <xf numFmtId="0" fontId="13" fillId="3" borderId="116" xfId="0" applyFont="1" applyFill="1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0" fontId="13" fillId="11" borderId="116" xfId="0" applyFont="1" applyFill="1" applyBorder="1" applyAlignment="1">
      <alignment horizontal="center" vertical="center"/>
    </xf>
    <xf numFmtId="0" fontId="0" fillId="11" borderId="118" xfId="0" applyFill="1" applyBorder="1" applyAlignment="1">
      <alignment horizontal="center" vertical="center"/>
    </xf>
    <xf numFmtId="0" fontId="0" fillId="11" borderId="117" xfId="0" applyFill="1" applyBorder="1" applyAlignment="1">
      <alignment horizontal="center" vertical="center"/>
    </xf>
    <xf numFmtId="0" fontId="6" fillId="9" borderId="88" xfId="0" applyFont="1" applyFill="1" applyBorder="1" applyAlignment="1">
      <alignment horizontal="center" vertical="center" wrapText="1"/>
    </xf>
    <xf numFmtId="0" fontId="6" fillId="9" borderId="89" xfId="0" applyFont="1" applyFill="1" applyBorder="1" applyAlignment="1">
      <alignment horizontal="center" vertical="center" wrapText="1"/>
    </xf>
    <xf numFmtId="0" fontId="6" fillId="4" borderId="58" xfId="0" applyFont="1" applyFill="1" applyBorder="1" applyAlignment="1">
      <alignment horizontal="center" vertical="center"/>
    </xf>
    <xf numFmtId="0" fontId="6" fillId="4" borderId="117" xfId="0" applyFont="1" applyFill="1" applyBorder="1" applyAlignment="1">
      <alignment horizontal="center" vertical="center"/>
    </xf>
    <xf numFmtId="0" fontId="6" fillId="4" borderId="59" xfId="0" applyFont="1" applyFill="1" applyBorder="1" applyAlignment="1">
      <alignment horizontal="center" vertical="center"/>
    </xf>
    <xf numFmtId="0" fontId="6" fillId="4" borderId="57" xfId="0" applyFont="1" applyFill="1" applyBorder="1" applyAlignment="1">
      <alignment horizontal="center" vertical="center"/>
    </xf>
    <xf numFmtId="0" fontId="6" fillId="4" borderId="11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7" borderId="58" xfId="0" applyFont="1" applyFill="1" applyBorder="1" applyAlignment="1">
      <alignment horizontal="center" vertical="center"/>
    </xf>
    <xf numFmtId="0" fontId="6" fillId="7" borderId="119" xfId="0" applyFont="1" applyFill="1" applyBorder="1" applyAlignment="1">
      <alignment horizontal="center" vertical="center"/>
    </xf>
    <xf numFmtId="0" fontId="6" fillId="7" borderId="59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7" borderId="115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5" fillId="7" borderId="70" xfId="0" applyFont="1" applyFill="1" applyBorder="1" applyAlignment="1">
      <alignment horizontal="center" vertical="center"/>
    </xf>
    <xf numFmtId="0" fontId="5" fillId="7" borderId="71" xfId="0" applyFont="1" applyFill="1" applyBorder="1" applyAlignment="1">
      <alignment horizontal="center" vertical="center"/>
    </xf>
    <xf numFmtId="0" fontId="13" fillId="3" borderId="58" xfId="0" applyFont="1" applyFill="1" applyBorder="1" applyAlignment="1">
      <alignment horizontal="center" vertical="center" shrinkToFit="1"/>
    </xf>
    <xf numFmtId="0" fontId="13" fillId="3" borderId="60" xfId="0" applyFont="1" applyFill="1" applyBorder="1" applyAlignment="1">
      <alignment horizontal="center" vertical="center" shrinkToFit="1"/>
    </xf>
    <xf numFmtId="0" fontId="13" fillId="0" borderId="59" xfId="0" applyFont="1" applyFill="1" applyBorder="1" applyAlignment="1">
      <alignment horizontal="center" vertical="center" wrapText="1"/>
    </xf>
    <xf numFmtId="0" fontId="13" fillId="0" borderId="87" xfId="0" applyFont="1" applyFill="1" applyBorder="1" applyAlignment="1">
      <alignment horizontal="center" vertical="center" wrapText="1"/>
    </xf>
    <xf numFmtId="0" fontId="13" fillId="0" borderId="49" xfId="0" applyFont="1" applyFill="1" applyBorder="1" applyAlignment="1">
      <alignment horizontal="center" vertical="center" shrinkToFit="1"/>
    </xf>
    <xf numFmtId="0" fontId="6" fillId="0" borderId="50" xfId="0" applyFont="1" applyFill="1" applyBorder="1" applyAlignment="1">
      <alignment horizontal="center" vertical="center" shrinkToFit="1"/>
    </xf>
    <xf numFmtId="0" fontId="6" fillId="0" borderId="51" xfId="0" applyFont="1" applyFill="1" applyBorder="1" applyAlignment="1">
      <alignment horizontal="center" vertical="center" shrinkToFit="1"/>
    </xf>
    <xf numFmtId="0" fontId="6" fillId="3" borderId="54" xfId="0" applyFont="1" applyFill="1" applyBorder="1" applyAlignment="1">
      <alignment horizontal="center" vertical="center"/>
    </xf>
    <xf numFmtId="0" fontId="16" fillId="0" borderId="49" xfId="0" applyFont="1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13" fillId="5" borderId="49" xfId="0" applyFont="1" applyFill="1" applyBorder="1" applyAlignment="1">
      <alignment horizontal="center" vertical="center"/>
    </xf>
    <xf numFmtId="0" fontId="13" fillId="5" borderId="50" xfId="0" applyFont="1" applyFill="1" applyBorder="1" applyAlignment="1">
      <alignment horizontal="center" vertical="center"/>
    </xf>
    <xf numFmtId="0" fontId="13" fillId="5" borderId="40" xfId="0" applyFont="1" applyFill="1" applyBorder="1" applyAlignment="1">
      <alignment horizontal="center" vertical="center"/>
    </xf>
    <xf numFmtId="0" fontId="13" fillId="5" borderId="41" xfId="0" applyFont="1" applyFill="1" applyBorder="1" applyAlignment="1">
      <alignment horizontal="center" vertical="center"/>
    </xf>
    <xf numFmtId="49" fontId="13" fillId="11" borderId="49" xfId="0" applyNumberFormat="1" applyFont="1" applyFill="1" applyBorder="1" applyAlignment="1">
      <alignment horizontal="center" vertical="center" shrinkToFit="1"/>
    </xf>
    <xf numFmtId="0" fontId="13" fillId="11" borderId="50" xfId="0" applyNumberFormat="1" applyFont="1" applyFill="1" applyBorder="1" applyAlignment="1">
      <alignment horizontal="center" vertical="center" shrinkToFit="1"/>
    </xf>
    <xf numFmtId="0" fontId="13" fillId="11" borderId="51" xfId="0" applyNumberFormat="1" applyFont="1" applyFill="1" applyBorder="1" applyAlignment="1">
      <alignment horizontal="center" vertical="center" shrinkToFit="1"/>
    </xf>
    <xf numFmtId="0" fontId="0" fillId="0" borderId="0" xfId="0" applyBorder="1" applyAlignment="1">
      <alignment horizontal="left" vertical="center" wrapText="1"/>
    </xf>
    <xf numFmtId="49" fontId="13" fillId="0" borderId="49" xfId="0" applyNumberFormat="1" applyFont="1" applyFill="1" applyBorder="1" applyAlignment="1">
      <alignment horizontal="center" vertical="center" shrinkToFit="1"/>
    </xf>
    <xf numFmtId="185" fontId="7" fillId="0" borderId="49" xfId="0" applyNumberFormat="1" applyFont="1" applyBorder="1" applyAlignment="1">
      <alignment horizontal="left" vertical="center" wrapText="1"/>
    </xf>
    <xf numFmtId="185" fontId="7" fillId="0" borderId="50" xfId="0" applyNumberFormat="1" applyFont="1" applyBorder="1" applyAlignment="1">
      <alignment horizontal="left" vertical="center" wrapText="1"/>
    </xf>
    <xf numFmtId="185" fontId="7" fillId="0" borderId="51" xfId="0" applyNumberFormat="1" applyFont="1" applyBorder="1" applyAlignment="1">
      <alignment horizontal="left" vertical="center" wrapText="1"/>
    </xf>
    <xf numFmtId="185" fontId="7" fillId="0" borderId="11" xfId="0" applyNumberFormat="1" applyFont="1" applyBorder="1" applyAlignment="1">
      <alignment horizontal="left" vertical="center" wrapText="1"/>
    </xf>
    <xf numFmtId="185" fontId="7" fillId="0" borderId="0" xfId="0" applyNumberFormat="1" applyFont="1" applyBorder="1" applyAlignment="1">
      <alignment horizontal="left" vertical="center" wrapText="1"/>
    </xf>
    <xf numFmtId="185" fontId="7" fillId="0" borderId="39" xfId="0" applyNumberFormat="1" applyFont="1" applyBorder="1" applyAlignment="1">
      <alignment horizontal="left" vertical="center" wrapText="1"/>
    </xf>
    <xf numFmtId="185" fontId="7" fillId="0" borderId="40" xfId="0" applyNumberFormat="1" applyFont="1" applyBorder="1" applyAlignment="1">
      <alignment horizontal="left" vertical="center" wrapText="1"/>
    </xf>
    <xf numFmtId="185" fontId="7" fillId="0" borderId="41" xfId="0" applyNumberFormat="1" applyFont="1" applyBorder="1" applyAlignment="1">
      <alignment horizontal="left" vertical="center" wrapText="1"/>
    </xf>
    <xf numFmtId="185" fontId="7" fillId="0" borderId="43" xfId="0" applyNumberFormat="1" applyFont="1" applyBorder="1" applyAlignment="1">
      <alignment horizontal="left" vertical="center" wrapText="1"/>
    </xf>
    <xf numFmtId="177" fontId="10" fillId="0" borderId="121" xfId="0" applyNumberFormat="1" applyFont="1" applyBorder="1" applyAlignment="1">
      <alignment horizontal="right" vertical="center" shrinkToFit="1"/>
    </xf>
    <xf numFmtId="177" fontId="10" fillId="0" borderId="3" xfId="0" applyNumberFormat="1" applyFont="1" applyBorder="1" applyAlignment="1">
      <alignment horizontal="right" vertical="center" shrinkToFit="1"/>
    </xf>
    <xf numFmtId="177" fontId="10" fillId="0" borderId="4" xfId="0" applyNumberFormat="1" applyFont="1" applyBorder="1" applyAlignment="1">
      <alignment horizontal="right" vertical="center" shrinkToFit="1"/>
    </xf>
    <xf numFmtId="0" fontId="7" fillId="0" borderId="49" xfId="0" applyFont="1" applyBorder="1" applyAlignment="1">
      <alignment horizontal="left" vertical="center" wrapText="1"/>
    </xf>
    <xf numFmtId="0" fontId="7" fillId="0" borderId="5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40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left" vertical="center" wrapText="1"/>
    </xf>
    <xf numFmtId="2" fontId="5" fillId="0" borderId="121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2" xfId="0" applyFont="1" applyBorder="1" applyAlignment="1">
      <alignment horizontal="left" vertical="center" wrapText="1"/>
    </xf>
    <xf numFmtId="0" fontId="0" fillId="0" borderId="52" xfId="0" applyFont="1" applyBorder="1" applyAlignment="1">
      <alignment horizontal="left" vertical="center" wrapText="1"/>
    </xf>
    <xf numFmtId="0" fontId="0" fillId="0" borderId="63" xfId="0" applyFont="1" applyBorder="1" applyAlignment="1">
      <alignment horizontal="left" vertical="center" wrapText="1"/>
    </xf>
    <xf numFmtId="0" fontId="0" fillId="0" borderId="34" xfId="0" applyFont="1" applyBorder="1" applyAlignment="1">
      <alignment horizontal="left" vertical="center" wrapText="1"/>
    </xf>
    <xf numFmtId="0" fontId="0" fillId="0" borderId="36" xfId="0" applyFont="1" applyBorder="1" applyAlignment="1">
      <alignment horizontal="left" vertical="center" wrapText="1"/>
    </xf>
    <xf numFmtId="0" fontId="0" fillId="0" borderId="55" xfId="0" applyFont="1" applyBorder="1" applyAlignment="1">
      <alignment horizontal="left" vertical="center" wrapText="1"/>
    </xf>
    <xf numFmtId="14" fontId="0" fillId="0" borderId="33" xfId="0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6" fillId="6" borderId="117" xfId="0" applyFont="1" applyFill="1" applyBorder="1" applyAlignment="1">
      <alignment horizontal="center" vertical="center" wrapText="1"/>
    </xf>
    <xf numFmtId="0" fontId="6" fillId="6" borderId="101" xfId="0" applyFont="1" applyFill="1" applyBorder="1" applyAlignment="1">
      <alignment horizontal="center" vertical="center" wrapText="1"/>
    </xf>
    <xf numFmtId="0" fontId="6" fillId="0" borderId="12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4" borderId="63" xfId="0" applyFont="1" applyFill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30" fillId="3" borderId="115" xfId="0" applyFont="1" applyFill="1" applyBorder="1" applyAlignment="1">
      <alignment horizontal="center" vertical="center" wrapText="1"/>
    </xf>
    <xf numFmtId="0" fontId="30" fillId="3" borderId="9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0" fillId="3" borderId="40" xfId="0" applyFont="1" applyFill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6" fillId="0" borderId="122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6" fillId="4" borderId="121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13" fillId="5" borderId="63" xfId="0" applyFont="1" applyFill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5" fillId="0" borderId="12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3" fillId="0" borderId="50" xfId="0" applyFont="1" applyFill="1" applyBorder="1" applyAlignment="1">
      <alignment horizontal="center" vertical="center" shrinkToFit="1"/>
    </xf>
    <xf numFmtId="0" fontId="13" fillId="0" borderId="51" xfId="0" applyFont="1" applyFill="1" applyBorder="1" applyAlignment="1">
      <alignment horizontal="center" vertical="center" shrinkToFit="1"/>
    </xf>
    <xf numFmtId="0" fontId="7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7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6" fillId="0" borderId="50" xfId="0" applyNumberFormat="1" applyFont="1" applyFill="1" applyBorder="1" applyAlignment="1">
      <alignment horizontal="center" vertical="center" shrinkToFit="1"/>
    </xf>
    <xf numFmtId="0" fontId="6" fillId="0" borderId="51" xfId="0" applyNumberFormat="1" applyFont="1" applyFill="1" applyBorder="1" applyAlignment="1">
      <alignment horizontal="center" vertical="center" shrinkToFit="1"/>
    </xf>
    <xf numFmtId="0" fontId="0" fillId="11" borderId="116" xfId="0" applyFill="1" applyBorder="1" applyAlignment="1">
      <alignment horizontal="center" vertical="center"/>
    </xf>
    <xf numFmtId="177" fontId="5" fillId="4" borderId="123" xfId="0" applyNumberFormat="1" applyFont="1" applyFill="1" applyBorder="1" applyAlignment="1">
      <alignment horizontal="center" vertical="center"/>
    </xf>
    <xf numFmtId="177" fontId="5" fillId="4" borderId="124" xfId="0" applyNumberFormat="1" applyFont="1" applyFill="1" applyBorder="1" applyAlignment="1">
      <alignment horizontal="center" vertical="center"/>
    </xf>
    <xf numFmtId="177" fontId="5" fillId="4" borderId="125" xfId="0" applyNumberFormat="1" applyFont="1" applyFill="1" applyBorder="1" applyAlignment="1">
      <alignment horizontal="center" vertical="center"/>
    </xf>
    <xf numFmtId="0" fontId="6" fillId="9" borderId="121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6" fillId="9" borderId="126" xfId="0" applyFont="1" applyFill="1" applyBorder="1" applyAlignment="1">
      <alignment horizontal="center" vertical="center" wrapText="1"/>
    </xf>
    <xf numFmtId="0" fontId="13" fillId="5" borderId="127" xfId="0" applyFont="1" applyFill="1" applyBorder="1" applyAlignment="1">
      <alignment horizontal="center" vertical="center"/>
    </xf>
    <xf numFmtId="0" fontId="13" fillId="5" borderId="54" xfId="0" applyFont="1" applyFill="1" applyBorder="1" applyAlignment="1">
      <alignment horizontal="center" vertical="center"/>
    </xf>
    <xf numFmtId="0" fontId="13" fillId="5" borderId="44" xfId="0" applyFont="1" applyFill="1" applyBorder="1" applyAlignment="1">
      <alignment horizontal="center" vertical="center"/>
    </xf>
    <xf numFmtId="0" fontId="6" fillId="0" borderId="49" xfId="0" applyFont="1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9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13" fillId="10" borderId="128" xfId="0" applyFont="1" applyFill="1" applyBorder="1" applyAlignment="1">
      <alignment horizontal="center" vertical="center"/>
    </xf>
    <xf numFmtId="0" fontId="13" fillId="10" borderId="4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5" fillId="0" borderId="48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5" fillId="0" borderId="122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13" fillId="5" borderId="28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  <xf numFmtId="0" fontId="13" fillId="10" borderId="29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3" fillId="0" borderId="49" xfId="0" applyFont="1" applyBorder="1" applyAlignment="1">
      <alignment horizontal="left" vertical="center"/>
    </xf>
    <xf numFmtId="0" fontId="13" fillId="0" borderId="50" xfId="0" applyFont="1" applyBorder="1" applyAlignment="1">
      <alignment horizontal="left" vertical="center"/>
    </xf>
    <xf numFmtId="0" fontId="13" fillId="0" borderId="99" xfId="0" applyFont="1" applyBorder="1" applyAlignment="1">
      <alignment horizontal="left" vertical="center"/>
    </xf>
    <xf numFmtId="0" fontId="13" fillId="0" borderId="40" xfId="0" applyFont="1" applyBorder="1" applyAlignment="1">
      <alignment horizontal="left" vertical="center"/>
    </xf>
    <xf numFmtId="0" fontId="13" fillId="0" borderId="41" xfId="0" applyFont="1" applyBorder="1" applyAlignment="1">
      <alignment horizontal="left" vertical="center"/>
    </xf>
    <xf numFmtId="0" fontId="13" fillId="0" borderId="42" xfId="0" applyFont="1" applyBorder="1" applyAlignment="1">
      <alignment horizontal="left" vertical="center"/>
    </xf>
    <xf numFmtId="0" fontId="6" fillId="9" borderId="62" xfId="0" applyFont="1" applyFill="1" applyBorder="1" applyAlignment="1">
      <alignment horizontal="center" vertical="center" wrapText="1"/>
    </xf>
    <xf numFmtId="0" fontId="6" fillId="9" borderId="34" xfId="0" applyFont="1" applyFill="1" applyBorder="1" applyAlignment="1">
      <alignment horizontal="center" vertical="center" wrapText="1"/>
    </xf>
    <xf numFmtId="0" fontId="6" fillId="4" borderId="46" xfId="0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0" fontId="6" fillId="7" borderId="115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35" fillId="0" borderId="0" xfId="0" applyFont="1" applyProtection="1">
      <alignment vertical="center"/>
    </xf>
    <xf numFmtId="0" fontId="5" fillId="0" borderId="27" xfId="0" applyFont="1" applyBorder="1" applyProtection="1">
      <alignment vertical="center"/>
      <protection locked="0"/>
    </xf>
  </cellXfs>
  <cellStyles count="174">
    <cellStyle name="RSOStyle" xfId="1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 hidden="1"/>
    <cellStyle name="ハイパーリンク" xfId="136" builtinId="8" hidden="1"/>
    <cellStyle name="ハイパーリンク" xfId="138" builtinId="8" hidden="1"/>
    <cellStyle name="ハイパーリンク" xfId="140" builtinId="8" hidden="1"/>
    <cellStyle name="ハイパーリンク" xfId="142" builtinId="8" hidden="1"/>
    <cellStyle name="ハイパーリンク" xfId="144" builtinId="8" hidden="1"/>
    <cellStyle name="ハイパーリンク" xfId="146" builtinId="8" hidden="1"/>
    <cellStyle name="ハイパーリンク" xfId="148" builtinId="8" hidden="1"/>
    <cellStyle name="ハイパーリンク" xfId="150" builtinId="8" hidden="1"/>
    <cellStyle name="ハイパーリンク" xfId="152" builtinId="8" hidden="1"/>
    <cellStyle name="ハイパーリンク" xfId="154" builtinId="8" hidden="1"/>
    <cellStyle name="ハイパーリンク" xfId="156" builtinId="8" hidden="1"/>
    <cellStyle name="ハイパーリンク" xfId="158" builtinId="8" hidden="1"/>
    <cellStyle name="ハイパーリンク" xfId="160" builtinId="8" hidden="1"/>
    <cellStyle name="ハイパーリンク" xfId="162" builtinId="8" hidden="1"/>
    <cellStyle name="ハイパーリンク" xfId="164" builtinId="8" hidden="1"/>
    <cellStyle name="ハイパーリンク" xfId="166" builtinId="8" hidden="1"/>
    <cellStyle name="ハイパーリンク" xfId="168" builtinId="8" hidden="1"/>
    <cellStyle name="ハイパーリンク" xfId="170" builtinId="8" hidden="1"/>
    <cellStyle name="ハイパーリンク" xfId="172" builtinId="8" hidden="1"/>
    <cellStyle name="標準" xfId="0" builtinId="0"/>
    <cellStyle name="標準_2.測定データ貼付け用シート" xfId="2"/>
    <cellStyle name="標準_コピー ～ 標品のORAC-1.xpt (0004)" xfId="3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39" builtinId="9" hidden="1"/>
    <cellStyle name="表示済みのハイパーリンク" xfId="141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147" builtinId="9" hidden="1"/>
    <cellStyle name="表示済みのハイパーリンク" xfId="149" builtinId="9" hidden="1"/>
    <cellStyle name="表示済みのハイパーリンク" xfId="151" builtinId="9" hidden="1"/>
    <cellStyle name="表示済みのハイパーリンク" xfId="153" builtinId="9" hidden="1"/>
    <cellStyle name="表示済みのハイパーリンク" xfId="155" builtinId="9" hidden="1"/>
    <cellStyle name="表示済みのハイパーリンク" xfId="157" builtinId="9" hidden="1"/>
    <cellStyle name="表示済みのハイパーリンク" xfId="159" builtinId="9" hidden="1"/>
    <cellStyle name="表示済みのハイパーリンク" xfId="161" builtinId="9" hidden="1"/>
    <cellStyle name="表示済みのハイパーリンク" xfId="163" builtinId="9" hidden="1"/>
    <cellStyle name="表示済みのハイパーリンク" xfId="165" builtinId="9" hidden="1"/>
    <cellStyle name="表示済みのハイパーリンク" xfId="167" builtinId="9" hidden="1"/>
    <cellStyle name="表示済みのハイパーリンク" xfId="169" builtinId="9" hidden="1"/>
    <cellStyle name="表示済みのハイパーリンク" xfId="171" builtinId="9" hidden="1"/>
    <cellStyle name="表示済みのハイパーリンク" xfId="173" builtinId="9" hidden="1"/>
  </cellStyles>
  <dxfs count="1">
    <dxf>
      <font>
        <condense val="0"/>
        <extend val="0"/>
        <color auto="1"/>
      </font>
      <fill>
        <patternFill>
          <bgColor indexed="47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 (0-90 min)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solidFill>
                  <a:srgbClr val="CC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5952544"/>
        <c:axId val="1835856144"/>
      </c:scatterChart>
      <c:valAx>
        <c:axId val="1835952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835856144"/>
        <c:crosses val="autoZero"/>
        <c:crossBetween val="midCat"/>
      </c:valAx>
      <c:valAx>
        <c:axId val="18358561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83595254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73807274788194"/>
          <c:y val="0.119266589317792"/>
          <c:w val="0.851188002267013"/>
          <c:h val="0.77064565405342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2'!$N$7:$N$52</c:f>
              <c:numCache>
                <c:formatCode>0.000_ </c:formatCode>
                <c:ptCount val="46"/>
                <c:pt idx="0">
                  <c:v>1.0</c:v>
                </c:pt>
                <c:pt idx="1">
                  <c:v>0.971709844559586</c:v>
                </c:pt>
                <c:pt idx="2">
                  <c:v>0.973367875647668</c:v>
                </c:pt>
                <c:pt idx="3">
                  <c:v>0.972849740932643</c:v>
                </c:pt>
                <c:pt idx="4">
                  <c:v>0.974870466321243</c:v>
                </c:pt>
                <c:pt idx="5">
                  <c:v>0.976217616580311</c:v>
                </c:pt>
                <c:pt idx="6">
                  <c:v>0.975906735751295</c:v>
                </c:pt>
                <c:pt idx="7">
                  <c:v>0.972590673575129</c:v>
                </c:pt>
                <c:pt idx="8">
                  <c:v>0.972953367875648</c:v>
                </c:pt>
                <c:pt idx="9">
                  <c:v>0.974715025906736</c:v>
                </c:pt>
                <c:pt idx="10">
                  <c:v>0.974455958549223</c:v>
                </c:pt>
                <c:pt idx="11">
                  <c:v>0.971865284974093</c:v>
                </c:pt>
                <c:pt idx="12">
                  <c:v>0.97160621761658</c:v>
                </c:pt>
                <c:pt idx="13">
                  <c:v>0.973212435233161</c:v>
                </c:pt>
                <c:pt idx="14">
                  <c:v>0.973316062176166</c:v>
                </c:pt>
                <c:pt idx="15">
                  <c:v>0.966476683937824</c:v>
                </c:pt>
                <c:pt idx="16">
                  <c:v>0.953886010362694</c:v>
                </c:pt>
                <c:pt idx="17">
                  <c:v>0.917668393782383</c:v>
                </c:pt>
                <c:pt idx="18">
                  <c:v>0.862124352331606</c:v>
                </c:pt>
                <c:pt idx="19">
                  <c:v>0.791554404145078</c:v>
                </c:pt>
                <c:pt idx="20">
                  <c:v>0.710725388601036</c:v>
                </c:pt>
                <c:pt idx="21">
                  <c:v>0.629948186528497</c:v>
                </c:pt>
                <c:pt idx="22">
                  <c:v>0.551450777202073</c:v>
                </c:pt>
                <c:pt idx="23">
                  <c:v>0.47699481865285</c:v>
                </c:pt>
                <c:pt idx="24">
                  <c:v>0.40699481865285</c:v>
                </c:pt>
                <c:pt idx="25">
                  <c:v>0.345699481865285</c:v>
                </c:pt>
                <c:pt idx="26">
                  <c:v>0.289533678756477</c:v>
                </c:pt>
                <c:pt idx="27">
                  <c:v>0.243471502590674</c:v>
                </c:pt>
                <c:pt idx="28">
                  <c:v>0.203316062176166</c:v>
                </c:pt>
                <c:pt idx="29">
                  <c:v>0.16979274611399</c:v>
                </c:pt>
                <c:pt idx="30">
                  <c:v>0.141709844559585</c:v>
                </c:pt>
                <c:pt idx="31">
                  <c:v>0.119844559585492</c:v>
                </c:pt>
                <c:pt idx="32">
                  <c:v>0.102176165803109</c:v>
                </c:pt>
                <c:pt idx="33">
                  <c:v>0.0878756476683938</c:v>
                </c:pt>
                <c:pt idx="34">
                  <c:v>0.0769430051813471</c:v>
                </c:pt>
                <c:pt idx="35">
                  <c:v>0.0681347150259067</c:v>
                </c:pt>
                <c:pt idx="36">
                  <c:v>0.0615544041450777</c:v>
                </c:pt>
                <c:pt idx="37">
                  <c:v>0.0566321243523316</c:v>
                </c:pt>
                <c:pt idx="38">
                  <c:v>0.0531088082901554</c:v>
                </c:pt>
                <c:pt idx="39">
                  <c:v>0.05</c:v>
                </c:pt>
                <c:pt idx="40">
                  <c:v>0.0480829015544041</c:v>
                </c:pt>
                <c:pt idx="41">
                  <c:v>0.0465284974093264</c:v>
                </c:pt>
                <c:pt idx="42">
                  <c:v>0.0454922279792746</c:v>
                </c:pt>
                <c:pt idx="43">
                  <c:v>0.0446632124352332</c:v>
                </c:pt>
                <c:pt idx="44">
                  <c:v>0.0440414507772021</c:v>
                </c:pt>
                <c:pt idx="45">
                  <c:v>0.0436787564766839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2'!$O$7:$O$52</c:f>
              <c:numCache>
                <c:formatCode>0.000_ </c:formatCode>
                <c:ptCount val="46"/>
                <c:pt idx="0">
                  <c:v>1.0</c:v>
                </c:pt>
                <c:pt idx="1">
                  <c:v>0.977109934599813</c:v>
                </c:pt>
                <c:pt idx="2">
                  <c:v>0.975760406934496</c:v>
                </c:pt>
                <c:pt idx="3">
                  <c:v>0.979341845738607</c:v>
                </c:pt>
                <c:pt idx="4">
                  <c:v>0.977888508252881</c:v>
                </c:pt>
                <c:pt idx="5">
                  <c:v>0.978148032803903</c:v>
                </c:pt>
                <c:pt idx="6">
                  <c:v>0.976487075677359</c:v>
                </c:pt>
                <c:pt idx="7">
                  <c:v>0.975760406934496</c:v>
                </c:pt>
                <c:pt idx="8">
                  <c:v>0.978563272085539</c:v>
                </c:pt>
                <c:pt idx="9">
                  <c:v>0.974722308730406</c:v>
                </c:pt>
                <c:pt idx="10">
                  <c:v>0.976123741305927</c:v>
                </c:pt>
                <c:pt idx="11">
                  <c:v>0.974826118550815</c:v>
                </c:pt>
                <c:pt idx="12">
                  <c:v>0.97534516765286</c:v>
                </c:pt>
                <c:pt idx="13">
                  <c:v>0.976487075677359</c:v>
                </c:pt>
                <c:pt idx="14">
                  <c:v>0.975656597114087</c:v>
                </c:pt>
                <c:pt idx="15">
                  <c:v>0.971037060105886</c:v>
                </c:pt>
                <c:pt idx="16">
                  <c:v>0.953856534828195</c:v>
                </c:pt>
                <c:pt idx="17">
                  <c:v>0.914097373611544</c:v>
                </c:pt>
                <c:pt idx="18">
                  <c:v>0.850202429149798</c:v>
                </c:pt>
                <c:pt idx="19">
                  <c:v>0.778677462887989</c:v>
                </c:pt>
                <c:pt idx="20">
                  <c:v>0.695681511470985</c:v>
                </c:pt>
                <c:pt idx="21">
                  <c:v>0.614969376102979</c:v>
                </c:pt>
                <c:pt idx="22">
                  <c:v>0.535606768400291</c:v>
                </c:pt>
                <c:pt idx="23">
                  <c:v>0.459877504411917</c:v>
                </c:pt>
                <c:pt idx="24">
                  <c:v>0.391518737672584</c:v>
                </c:pt>
                <c:pt idx="25">
                  <c:v>0.329129035606768</c:v>
                </c:pt>
                <c:pt idx="26">
                  <c:v>0.276393646838991</c:v>
                </c:pt>
                <c:pt idx="27">
                  <c:v>0.229056368732482</c:v>
                </c:pt>
                <c:pt idx="28">
                  <c:v>0.191113879372989</c:v>
                </c:pt>
                <c:pt idx="29">
                  <c:v>0.158569500674764</c:v>
                </c:pt>
                <c:pt idx="30">
                  <c:v>0.132617045572511</c:v>
                </c:pt>
                <c:pt idx="31">
                  <c:v>0.112270320772345</c:v>
                </c:pt>
                <c:pt idx="32">
                  <c:v>0.0953493200456763</c:v>
                </c:pt>
                <c:pt idx="33">
                  <c:v>0.082476902314959</c:v>
                </c:pt>
                <c:pt idx="34">
                  <c:v>0.0720959202740579</c:v>
                </c:pt>
                <c:pt idx="35">
                  <c:v>0.0644139935637911</c:v>
                </c:pt>
                <c:pt idx="36">
                  <c:v>0.0587563583515</c:v>
                </c:pt>
                <c:pt idx="37">
                  <c:v>0.0545520606249351</c:v>
                </c:pt>
                <c:pt idx="38">
                  <c:v>0.0509187169106197</c:v>
                </c:pt>
                <c:pt idx="39">
                  <c:v>0.048686805771826</c:v>
                </c:pt>
                <c:pt idx="40">
                  <c:v>0.0470777535554863</c:v>
                </c:pt>
                <c:pt idx="41">
                  <c:v>0.0457801308003737</c:v>
                </c:pt>
                <c:pt idx="42">
                  <c:v>0.0447939375064881</c:v>
                </c:pt>
                <c:pt idx="43">
                  <c:v>0.0443267933146476</c:v>
                </c:pt>
                <c:pt idx="44">
                  <c:v>0.043755839302398</c:v>
                </c:pt>
                <c:pt idx="45">
                  <c:v>0.0429772656493304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2'!$P$7:$P$52</c:f>
              <c:numCache>
                <c:formatCode>0.000_ </c:formatCode>
                <c:ptCount val="46"/>
                <c:pt idx="0">
                  <c:v>1.0</c:v>
                </c:pt>
                <c:pt idx="1">
                  <c:v>0.971344753522971</c:v>
                </c:pt>
                <c:pt idx="2">
                  <c:v>0.973911676881974</c:v>
                </c:pt>
                <c:pt idx="3">
                  <c:v>0.974487924982975</c:v>
                </c:pt>
                <c:pt idx="4">
                  <c:v>0.976007124521976</c:v>
                </c:pt>
                <c:pt idx="5">
                  <c:v>0.974907014510975</c:v>
                </c:pt>
                <c:pt idx="6">
                  <c:v>0.972444863533972</c:v>
                </c:pt>
                <c:pt idx="7">
                  <c:v>0.974068835454974</c:v>
                </c:pt>
                <c:pt idx="8">
                  <c:v>0.973859290690974</c:v>
                </c:pt>
                <c:pt idx="9">
                  <c:v>0.970978050185971</c:v>
                </c:pt>
                <c:pt idx="10">
                  <c:v>0.973440201162973</c:v>
                </c:pt>
                <c:pt idx="11">
                  <c:v>0.972235318769972</c:v>
                </c:pt>
                <c:pt idx="12">
                  <c:v>0.972602022106973</c:v>
                </c:pt>
                <c:pt idx="13">
                  <c:v>0.971501912095971</c:v>
                </c:pt>
                <c:pt idx="14">
                  <c:v>0.969301692073969</c:v>
                </c:pt>
                <c:pt idx="15">
                  <c:v>0.965844203467966</c:v>
                </c:pt>
                <c:pt idx="16">
                  <c:v>0.954266855256954</c:v>
                </c:pt>
                <c:pt idx="17">
                  <c:v>0.921054010162921</c:v>
                </c:pt>
                <c:pt idx="18">
                  <c:v>0.865943737230866</c:v>
                </c:pt>
                <c:pt idx="19">
                  <c:v>0.797789302739798</c:v>
                </c:pt>
                <c:pt idx="20">
                  <c:v>0.722457960081722</c:v>
                </c:pt>
                <c:pt idx="21">
                  <c:v>0.646550369322646</c:v>
                </c:pt>
                <c:pt idx="22">
                  <c:v>0.569437896170569</c:v>
                </c:pt>
                <c:pt idx="23">
                  <c:v>0.496411545916496</c:v>
                </c:pt>
                <c:pt idx="24">
                  <c:v>0.426790298077427</c:v>
                </c:pt>
                <c:pt idx="25">
                  <c:v>0.364293572214364</c:v>
                </c:pt>
                <c:pt idx="26">
                  <c:v>0.308921368327309</c:v>
                </c:pt>
                <c:pt idx="27">
                  <c:v>0.26041175546126</c:v>
                </c:pt>
                <c:pt idx="28">
                  <c:v>0.219026664571219</c:v>
                </c:pt>
                <c:pt idx="29">
                  <c:v>0.183508827073183</c:v>
                </c:pt>
                <c:pt idx="30">
                  <c:v>0.154644035832155</c:v>
                </c:pt>
                <c:pt idx="31">
                  <c:v>0.130651160354131</c:v>
                </c:pt>
                <c:pt idx="32">
                  <c:v>0.111425428257111</c:v>
                </c:pt>
                <c:pt idx="33">
                  <c:v>0.0956047985750956</c:v>
                </c:pt>
                <c:pt idx="34">
                  <c:v>0.0836083608360836</c:v>
                </c:pt>
                <c:pt idx="35">
                  <c:v>0.0736025983550736</c:v>
                </c:pt>
                <c:pt idx="36">
                  <c:v>0.066006600660066</c:v>
                </c:pt>
                <c:pt idx="37">
                  <c:v>0.0601393472680601</c:v>
                </c:pt>
                <c:pt idx="38">
                  <c:v>0.0557912934150558</c:v>
                </c:pt>
                <c:pt idx="39">
                  <c:v>0.0523861910000524</c:v>
                </c:pt>
                <c:pt idx="40">
                  <c:v>0.0499240400230499</c:v>
                </c:pt>
                <c:pt idx="41">
                  <c:v>0.0481952957200482</c:v>
                </c:pt>
                <c:pt idx="42">
                  <c:v>0.0466760961810467</c:v>
                </c:pt>
                <c:pt idx="43">
                  <c:v>0.0453664414060454</c:v>
                </c:pt>
                <c:pt idx="44">
                  <c:v>0.0452092828330452</c:v>
                </c:pt>
                <c:pt idx="45">
                  <c:v>0.0442663313950443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2'!$Q$7:$Q$52</c:f>
              <c:numCache>
                <c:formatCode>0.000_ </c:formatCode>
                <c:ptCount val="46"/>
                <c:pt idx="0">
                  <c:v>1.0</c:v>
                </c:pt>
                <c:pt idx="1">
                  <c:v>0.976370061712116</c:v>
                </c:pt>
                <c:pt idx="2">
                  <c:v>0.974154754997626</c:v>
                </c:pt>
                <c:pt idx="3">
                  <c:v>0.975684371538583</c:v>
                </c:pt>
                <c:pt idx="4">
                  <c:v>0.977161242681576</c:v>
                </c:pt>
                <c:pt idx="5">
                  <c:v>0.977055751885648</c:v>
                </c:pt>
                <c:pt idx="6">
                  <c:v>0.974998681365051</c:v>
                </c:pt>
                <c:pt idx="7">
                  <c:v>0.974998681365051</c:v>
                </c:pt>
                <c:pt idx="8">
                  <c:v>0.975842607732475</c:v>
                </c:pt>
                <c:pt idx="9">
                  <c:v>0.976264570916188</c:v>
                </c:pt>
                <c:pt idx="10">
                  <c:v>0.975526135344691</c:v>
                </c:pt>
                <c:pt idx="11">
                  <c:v>0.97394377340577</c:v>
                </c:pt>
                <c:pt idx="12">
                  <c:v>0.97288886544649</c:v>
                </c:pt>
                <c:pt idx="13">
                  <c:v>0.97420750039559</c:v>
                </c:pt>
                <c:pt idx="14">
                  <c:v>0.973732791813914</c:v>
                </c:pt>
                <c:pt idx="15">
                  <c:v>0.966453926894878</c:v>
                </c:pt>
                <c:pt idx="16">
                  <c:v>0.949733635740282</c:v>
                </c:pt>
                <c:pt idx="17">
                  <c:v>0.91318107495121</c:v>
                </c:pt>
                <c:pt idx="18">
                  <c:v>0.854528192415212</c:v>
                </c:pt>
                <c:pt idx="19">
                  <c:v>0.781634052428926</c:v>
                </c:pt>
                <c:pt idx="20">
                  <c:v>0.704784007595337</c:v>
                </c:pt>
                <c:pt idx="21">
                  <c:v>0.623239622342951</c:v>
                </c:pt>
                <c:pt idx="22">
                  <c:v>0.546284086713434</c:v>
                </c:pt>
                <c:pt idx="23">
                  <c:v>0.472124057176011</c:v>
                </c:pt>
                <c:pt idx="24">
                  <c:v>0.403660530618703</c:v>
                </c:pt>
                <c:pt idx="25">
                  <c:v>0.341948415000791</c:v>
                </c:pt>
                <c:pt idx="26">
                  <c:v>0.288464581465267</c:v>
                </c:pt>
                <c:pt idx="27">
                  <c:v>0.242681576032491</c:v>
                </c:pt>
                <c:pt idx="28">
                  <c:v>0.202173110396118</c:v>
                </c:pt>
                <c:pt idx="29">
                  <c:v>0.169259982066565</c:v>
                </c:pt>
                <c:pt idx="30">
                  <c:v>0.14183237512527</c:v>
                </c:pt>
                <c:pt idx="31">
                  <c:v>0.120154016562055</c:v>
                </c:pt>
                <c:pt idx="32">
                  <c:v>0.102906271427818</c:v>
                </c:pt>
                <c:pt idx="33">
                  <c:v>0.0885595231816024</c:v>
                </c:pt>
                <c:pt idx="34">
                  <c:v>0.0776939712010127</c:v>
                </c:pt>
                <c:pt idx="35">
                  <c:v>0.0690437259349122</c:v>
                </c:pt>
                <c:pt idx="36">
                  <c:v>0.0625560419853368</c:v>
                </c:pt>
                <c:pt idx="37">
                  <c:v>0.0576507199746822</c:v>
                </c:pt>
                <c:pt idx="38">
                  <c:v>0.0542222691070204</c:v>
                </c:pt>
                <c:pt idx="39">
                  <c:v>0.0511630360251068</c:v>
                </c:pt>
                <c:pt idx="40">
                  <c:v>0.0491587109024737</c:v>
                </c:pt>
                <c:pt idx="41">
                  <c:v>0.047681839759481</c:v>
                </c:pt>
                <c:pt idx="42">
                  <c:v>0.0464159502083443</c:v>
                </c:pt>
                <c:pt idx="43">
                  <c:v>0.0454665330449918</c:v>
                </c:pt>
                <c:pt idx="44">
                  <c:v>0.0450973152592436</c:v>
                </c:pt>
                <c:pt idx="45">
                  <c:v>0.0448863336673875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8834224"/>
        <c:axId val="1858842864"/>
      </c:scatterChart>
      <c:valAx>
        <c:axId val="1858834224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one"/>
        <c:crossAx val="1858842864"/>
        <c:crosses val="autoZero"/>
        <c:crossBetween val="midCat"/>
      </c:valAx>
      <c:valAx>
        <c:axId val="1858842864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one"/>
        <c:crossAx val="185883422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42857661033525"/>
          <c:y val="0.11818142473336"/>
          <c:w val="0.857143455038682"/>
          <c:h val="0.772724700179665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4'!$B$6:$B$51</c:f>
              <c:numCache>
                <c:formatCode>0.0000_ </c:formatCode>
                <c:ptCount val="46"/>
                <c:pt idx="0">
                  <c:v>1.0</c:v>
                </c:pt>
                <c:pt idx="1">
                  <c:v>0.949557976882511</c:v>
                </c:pt>
                <c:pt idx="2">
                  <c:v>0.929750346519735</c:v>
                </c:pt>
                <c:pt idx="3">
                  <c:v>0.902193731017485</c:v>
                </c:pt>
                <c:pt idx="4">
                  <c:v>0.865978273977948</c:v>
                </c:pt>
                <c:pt idx="5">
                  <c:v>0.82348671841963</c:v>
                </c:pt>
                <c:pt idx="6">
                  <c:v>0.774865963010179</c:v>
                </c:pt>
                <c:pt idx="7">
                  <c:v>0.720812890274165</c:v>
                </c:pt>
                <c:pt idx="8">
                  <c:v>0.663922389023368</c:v>
                </c:pt>
                <c:pt idx="9">
                  <c:v>0.606368633388471</c:v>
                </c:pt>
                <c:pt idx="10">
                  <c:v>0.547934429873451</c:v>
                </c:pt>
                <c:pt idx="11">
                  <c:v>0.490258252126672</c:v>
                </c:pt>
                <c:pt idx="12">
                  <c:v>0.434119741759696</c:v>
                </c:pt>
                <c:pt idx="13">
                  <c:v>0.381515491215599</c:v>
                </c:pt>
                <c:pt idx="14">
                  <c:v>0.333226853771279</c:v>
                </c:pt>
                <c:pt idx="15">
                  <c:v>0.288235607568189</c:v>
                </c:pt>
                <c:pt idx="16">
                  <c:v>0.248444087694396</c:v>
                </c:pt>
                <c:pt idx="17">
                  <c:v>0.21355663198291</c:v>
                </c:pt>
                <c:pt idx="18">
                  <c:v>0.18313622382939</c:v>
                </c:pt>
                <c:pt idx="19">
                  <c:v>0.157009125227479</c:v>
                </c:pt>
                <c:pt idx="20">
                  <c:v>0.134576687460764</c:v>
                </c:pt>
                <c:pt idx="21">
                  <c:v>0.116330261801024</c:v>
                </c:pt>
                <c:pt idx="22">
                  <c:v>0.10114727160138</c:v>
                </c:pt>
                <c:pt idx="23">
                  <c:v>0.0887419658527435</c:v>
                </c:pt>
                <c:pt idx="24">
                  <c:v>0.0788384286688637</c:v>
                </c:pt>
                <c:pt idx="25">
                  <c:v>0.0708792545719896</c:v>
                </c:pt>
                <c:pt idx="26">
                  <c:v>0.0648343958193353</c:v>
                </c:pt>
                <c:pt idx="27">
                  <c:v>0.0597564223236309</c:v>
                </c:pt>
                <c:pt idx="28">
                  <c:v>0.0560290846162278</c:v>
                </c:pt>
                <c:pt idx="29">
                  <c:v>0.0530340308836961</c:v>
                </c:pt>
                <c:pt idx="30">
                  <c:v>0.0507176023394709</c:v>
                </c:pt>
                <c:pt idx="31">
                  <c:v>0.0489506719263571</c:v>
                </c:pt>
                <c:pt idx="32">
                  <c:v>0.0476959383673496</c:v>
                </c:pt>
                <c:pt idx="33">
                  <c:v>0.0465842287955664</c:v>
                </c:pt>
                <c:pt idx="34">
                  <c:v>0.0457860937582429</c:v>
                </c:pt>
                <c:pt idx="35">
                  <c:v>0.0451844738501827</c:v>
                </c:pt>
                <c:pt idx="36">
                  <c:v>0.0448575207714471</c:v>
                </c:pt>
                <c:pt idx="37">
                  <c:v>0.0445041069500036</c:v>
                </c:pt>
                <c:pt idx="38">
                  <c:v>0.0442046118227563</c:v>
                </c:pt>
                <c:pt idx="39">
                  <c:v>0.0440082610230318</c:v>
                </c:pt>
                <c:pt idx="40">
                  <c:v>0.0437715781860047</c:v>
                </c:pt>
                <c:pt idx="41">
                  <c:v>0.0436539416363951</c:v>
                </c:pt>
                <c:pt idx="42">
                  <c:v>0.0434587155555566</c:v>
                </c:pt>
                <c:pt idx="43">
                  <c:v>0.0435232590407187</c:v>
                </c:pt>
                <c:pt idx="44">
                  <c:v>0.0433919484109806</c:v>
                </c:pt>
                <c:pt idx="45">
                  <c:v>0.0432883108089947</c:v>
                </c:pt>
              </c:numCache>
            </c:numRef>
          </c:yVal>
          <c:smooth val="0"/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0.97048673265375</c:v>
                </c:pt>
                <c:pt idx="2">
                  <c:v>0.971194002247574</c:v>
                </c:pt>
                <c:pt idx="3">
                  <c:v>0.971219027883156</c:v>
                </c:pt>
                <c:pt idx="4">
                  <c:v>0.970369688400983</c:v>
                </c:pt>
                <c:pt idx="5">
                  <c:v>0.96632671948263</c:v>
                </c:pt>
                <c:pt idx="6">
                  <c:v>0.958844505707667</c:v>
                </c:pt>
                <c:pt idx="7">
                  <c:v>0.937439298152161</c:v>
                </c:pt>
                <c:pt idx="8">
                  <c:v>0.901849961355795</c:v>
                </c:pt>
                <c:pt idx="9">
                  <c:v>0.855698054298978</c:v>
                </c:pt>
                <c:pt idx="10">
                  <c:v>0.803490192527418</c:v>
                </c:pt>
                <c:pt idx="11">
                  <c:v>0.745816642643249</c:v>
                </c:pt>
                <c:pt idx="12">
                  <c:v>0.683045429276956</c:v>
                </c:pt>
                <c:pt idx="13">
                  <c:v>0.618880897205563</c:v>
                </c:pt>
                <c:pt idx="14">
                  <c:v>0.555390271244623</c:v>
                </c:pt>
                <c:pt idx="15">
                  <c:v>0.495004549293706</c:v>
                </c:pt>
                <c:pt idx="16">
                  <c:v>0.436014617807666</c:v>
                </c:pt>
                <c:pt idx="17">
                  <c:v>0.381012608455783</c:v>
                </c:pt>
                <c:pt idx="18">
                  <c:v>0.330410791554412</c:v>
                </c:pt>
                <c:pt idx="19">
                  <c:v>0.28489532736668</c:v>
                </c:pt>
                <c:pt idx="20">
                  <c:v>0.244636725142503</c:v>
                </c:pt>
                <c:pt idx="21">
                  <c:v>0.209385008740048</c:v>
                </c:pt>
                <c:pt idx="22">
                  <c:v>0.178845073091565</c:v>
                </c:pt>
                <c:pt idx="23">
                  <c:v>0.152909455550035</c:v>
                </c:pt>
                <c:pt idx="24">
                  <c:v>0.131305042173508</c:v>
                </c:pt>
                <c:pt idx="25">
                  <c:v>0.113313322233424</c:v>
                </c:pt>
                <c:pt idx="26">
                  <c:v>0.0983091027088035</c:v>
                </c:pt>
                <c:pt idx="27">
                  <c:v>0.0862022029688433</c:v>
                </c:pt>
                <c:pt idx="28">
                  <c:v>0.0765462481461147</c:v>
                </c:pt>
                <c:pt idx="29">
                  <c:v>0.0689010546204257</c:v>
                </c:pt>
                <c:pt idx="30">
                  <c:v>0.0627813172552383</c:v>
                </c:pt>
                <c:pt idx="31">
                  <c:v>0.0579012082436794</c:v>
                </c:pt>
                <c:pt idx="32">
                  <c:v>0.0542998704934465</c:v>
                </c:pt>
                <c:pt idx="33">
                  <c:v>0.0512465911016228</c:v>
                </c:pt>
                <c:pt idx="34">
                  <c:v>0.0493544013690041</c:v>
                </c:pt>
                <c:pt idx="35">
                  <c:v>0.0475018243115183</c:v>
                </c:pt>
                <c:pt idx="36">
                  <c:v>0.0462487339593921</c:v>
                </c:pt>
                <c:pt idx="37">
                  <c:v>0.0454136289576835</c:v>
                </c:pt>
                <c:pt idx="38">
                  <c:v>0.0446821628703735</c:v>
                </c:pt>
                <c:pt idx="39">
                  <c:v>0.0440563057667591</c:v>
                </c:pt>
                <c:pt idx="40">
                  <c:v>0.0436770991705449</c:v>
                </c:pt>
                <c:pt idx="41">
                  <c:v>0.0433258404724184</c:v>
                </c:pt>
                <c:pt idx="42">
                  <c:v>0.0431950497357393</c:v>
                </c:pt>
                <c:pt idx="43">
                  <c:v>0.0429993019487232</c:v>
                </c:pt>
                <c:pt idx="44">
                  <c:v>0.0428297488789045</c:v>
                </c:pt>
                <c:pt idx="45">
                  <c:v>0.0426212006954896</c:v>
                </c:pt>
              </c:numCache>
            </c:numRef>
          </c:yVal>
          <c:smooth val="0"/>
        </c:ser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4'!$D$6:$D$51</c:f>
              <c:numCache>
                <c:formatCode>0.0000_ </c:formatCode>
                <c:ptCount val="46"/>
                <c:pt idx="0">
                  <c:v>1.0</c:v>
                </c:pt>
                <c:pt idx="1">
                  <c:v>0.97045111287489</c:v>
                </c:pt>
                <c:pt idx="2">
                  <c:v>0.971129323866727</c:v>
                </c:pt>
                <c:pt idx="3">
                  <c:v>0.971857782363587</c:v>
                </c:pt>
                <c:pt idx="4">
                  <c:v>0.972040112965739</c:v>
                </c:pt>
                <c:pt idx="5">
                  <c:v>0.971113080657174</c:v>
                </c:pt>
                <c:pt idx="6">
                  <c:v>0.970993272710994</c:v>
                </c:pt>
                <c:pt idx="7">
                  <c:v>0.971103335432049</c:v>
                </c:pt>
                <c:pt idx="8">
                  <c:v>0.968952222792549</c:v>
                </c:pt>
                <c:pt idx="9">
                  <c:v>0.965675508490342</c:v>
                </c:pt>
                <c:pt idx="10">
                  <c:v>0.953585984860867</c:v>
                </c:pt>
                <c:pt idx="11">
                  <c:v>0.924412022544933</c:v>
                </c:pt>
                <c:pt idx="12">
                  <c:v>0.878681228414716</c:v>
                </c:pt>
                <c:pt idx="13">
                  <c:v>0.822638310503706</c:v>
                </c:pt>
                <c:pt idx="14">
                  <c:v>0.759845351777915</c:v>
                </c:pt>
                <c:pt idx="15">
                  <c:v>0.693043352845371</c:v>
                </c:pt>
                <c:pt idx="16">
                  <c:v>0.624837474239407</c:v>
                </c:pt>
                <c:pt idx="17">
                  <c:v>0.556440126557335</c:v>
                </c:pt>
                <c:pt idx="18">
                  <c:v>0.491254231856845</c:v>
                </c:pt>
                <c:pt idx="19">
                  <c:v>0.429129651541998</c:v>
                </c:pt>
                <c:pt idx="20">
                  <c:v>0.371739337634171</c:v>
                </c:pt>
                <c:pt idx="21">
                  <c:v>0.320261365632208</c:v>
                </c:pt>
                <c:pt idx="22">
                  <c:v>0.274468774478912</c:v>
                </c:pt>
                <c:pt idx="23">
                  <c:v>0.233858186474295</c:v>
                </c:pt>
                <c:pt idx="24">
                  <c:v>0.198991501846903</c:v>
                </c:pt>
                <c:pt idx="25">
                  <c:v>0.169442507483802</c:v>
                </c:pt>
                <c:pt idx="26">
                  <c:v>0.144496609687488</c:v>
                </c:pt>
                <c:pt idx="27">
                  <c:v>0.123770358639367</c:v>
                </c:pt>
                <c:pt idx="28">
                  <c:v>0.106664553642072</c:v>
                </c:pt>
                <c:pt idx="29">
                  <c:v>0.0928039236154331</c:v>
                </c:pt>
                <c:pt idx="30">
                  <c:v>0.0816143813019229</c:v>
                </c:pt>
                <c:pt idx="31">
                  <c:v>0.0726623786102723</c:v>
                </c:pt>
                <c:pt idx="32">
                  <c:v>0.0657041457595773</c:v>
                </c:pt>
                <c:pt idx="33">
                  <c:v>0.060193635183588</c:v>
                </c:pt>
                <c:pt idx="34">
                  <c:v>0.0559586419859787</c:v>
                </c:pt>
                <c:pt idx="35">
                  <c:v>0.0527397828347079</c:v>
                </c:pt>
                <c:pt idx="36">
                  <c:v>0.0503808788643107</c:v>
                </c:pt>
                <c:pt idx="37">
                  <c:v>0.04828396036716</c:v>
                </c:pt>
                <c:pt idx="38">
                  <c:v>0.0469018755636198</c:v>
                </c:pt>
                <c:pt idx="39">
                  <c:v>0.0457943210201637</c:v>
                </c:pt>
                <c:pt idx="40">
                  <c:v>0.0450656329221802</c:v>
                </c:pt>
                <c:pt idx="41">
                  <c:v>0.0443996148302595</c:v>
                </c:pt>
                <c:pt idx="42">
                  <c:v>0.0439816711633258</c:v>
                </c:pt>
                <c:pt idx="43">
                  <c:v>0.0434885276614652</c:v>
                </c:pt>
                <c:pt idx="44">
                  <c:v>0.0433319523613914</c:v>
                </c:pt>
                <c:pt idx="45">
                  <c:v>0.0432015074837968</c:v>
                </c:pt>
              </c:numCache>
            </c:numRef>
          </c:yVal>
          <c:smooth val="0"/>
        </c:ser>
        <c:ser>
          <c:idx val="3"/>
          <c:order val="3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4'!$E$6:$E$51</c:f>
              <c:numCache>
                <c:formatCode>0.0000_ </c:formatCode>
                <c:ptCount val="46"/>
                <c:pt idx="0">
                  <c:v>1.0</c:v>
                </c:pt>
                <c:pt idx="1">
                  <c:v>0.974133648598621</c:v>
                </c:pt>
                <c:pt idx="2">
                  <c:v>0.974298678615441</c:v>
                </c:pt>
                <c:pt idx="3">
                  <c:v>0.975590970798202</c:v>
                </c:pt>
                <c:pt idx="4">
                  <c:v>0.976481835444419</c:v>
                </c:pt>
                <c:pt idx="5">
                  <c:v>0.976582103945209</c:v>
                </c:pt>
                <c:pt idx="6">
                  <c:v>0.974959339081919</c:v>
                </c:pt>
                <c:pt idx="7">
                  <c:v>0.974354649332413</c:v>
                </c:pt>
                <c:pt idx="8">
                  <c:v>0.975304634596159</c:v>
                </c:pt>
                <c:pt idx="9">
                  <c:v>0.974169988934825</c:v>
                </c:pt>
                <c:pt idx="10">
                  <c:v>0.974886509090704</c:v>
                </c:pt>
                <c:pt idx="11">
                  <c:v>0.973217623925163</c:v>
                </c:pt>
                <c:pt idx="12">
                  <c:v>0.973110568205726</c:v>
                </c:pt>
                <c:pt idx="13">
                  <c:v>0.97385223085052</c:v>
                </c:pt>
                <c:pt idx="14">
                  <c:v>0.973001785794534</c:v>
                </c:pt>
                <c:pt idx="15">
                  <c:v>0.967452968601638</c:v>
                </c:pt>
                <c:pt idx="16">
                  <c:v>0.952935759047031</c:v>
                </c:pt>
                <c:pt idx="17">
                  <c:v>0.916500213127015</c:v>
                </c:pt>
                <c:pt idx="18">
                  <c:v>0.85819967778187</c:v>
                </c:pt>
                <c:pt idx="19">
                  <c:v>0.787413805550448</c:v>
                </c:pt>
                <c:pt idx="20">
                  <c:v>0.70841221693727</c:v>
                </c:pt>
                <c:pt idx="21">
                  <c:v>0.628676888574268</c:v>
                </c:pt>
                <c:pt idx="22">
                  <c:v>0.550694882121592</c:v>
                </c:pt>
                <c:pt idx="23">
                  <c:v>0.476351981539319</c:v>
                </c:pt>
                <c:pt idx="24">
                  <c:v>0.407241096255391</c:v>
                </c:pt>
                <c:pt idx="25">
                  <c:v>0.345267626171802</c:v>
                </c:pt>
                <c:pt idx="26">
                  <c:v>0.290828318847011</c:v>
                </c:pt>
                <c:pt idx="27">
                  <c:v>0.243905300704227</c:v>
                </c:pt>
                <c:pt idx="28">
                  <c:v>0.203907429129123</c:v>
                </c:pt>
                <c:pt idx="29">
                  <c:v>0.170282763982125</c:v>
                </c:pt>
                <c:pt idx="30">
                  <c:v>0.14270082527238</c:v>
                </c:pt>
                <c:pt idx="31">
                  <c:v>0.120730014318506</c:v>
                </c:pt>
                <c:pt idx="32">
                  <c:v>0.102964296383429</c:v>
                </c:pt>
                <c:pt idx="33">
                  <c:v>0.0886292179350127</c:v>
                </c:pt>
                <c:pt idx="34">
                  <c:v>0.0775853143731253</c:v>
                </c:pt>
                <c:pt idx="35">
                  <c:v>0.0687987582199209</c:v>
                </c:pt>
                <c:pt idx="36">
                  <c:v>0.0622183512854951</c:v>
                </c:pt>
                <c:pt idx="37">
                  <c:v>0.0572435630550023</c:v>
                </c:pt>
                <c:pt idx="38">
                  <c:v>0.0535102719307128</c:v>
                </c:pt>
                <c:pt idx="39">
                  <c:v>0.0505590081992463</c:v>
                </c:pt>
                <c:pt idx="40">
                  <c:v>0.0485608515088535</c:v>
                </c:pt>
                <c:pt idx="41">
                  <c:v>0.0470464409223073</c:v>
                </c:pt>
                <c:pt idx="42">
                  <c:v>0.0458445529687884</c:v>
                </c:pt>
                <c:pt idx="43">
                  <c:v>0.0449557450502295</c:v>
                </c:pt>
                <c:pt idx="44">
                  <c:v>0.0445259720429722</c:v>
                </c:pt>
                <c:pt idx="45">
                  <c:v>0.0439521717971115</c:v>
                </c:pt>
              </c:numCache>
            </c:numRef>
          </c:yVal>
          <c:smooth val="0"/>
        </c:ser>
        <c:ser>
          <c:idx val="4"/>
          <c:order val="4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0.974195436003625</c:v>
                </c:pt>
                <c:pt idx="2">
                  <c:v>0.97414632069094</c:v>
                </c:pt>
                <c:pt idx="3">
                  <c:v>0.975284038091506</c:v>
                </c:pt>
                <c:pt idx="4">
                  <c:v>0.974885180494716</c:v>
                </c:pt>
                <c:pt idx="5">
                  <c:v>0.974671622346713</c:v>
                </c:pt>
                <c:pt idx="6">
                  <c:v>0.974812208871442</c:v>
                </c:pt>
                <c:pt idx="7">
                  <c:v>0.973135310304867</c:v>
                </c:pt>
                <c:pt idx="8">
                  <c:v>0.974324444304572</c:v>
                </c:pt>
                <c:pt idx="9">
                  <c:v>0.974496260226702</c:v>
                </c:pt>
                <c:pt idx="10">
                  <c:v>0.973040294037968</c:v>
                </c:pt>
                <c:pt idx="11">
                  <c:v>0.972932764138556</c:v>
                </c:pt>
                <c:pt idx="12">
                  <c:v>0.972090503984578</c:v>
                </c:pt>
                <c:pt idx="13">
                  <c:v>0.972925887993364</c:v>
                </c:pt>
                <c:pt idx="14">
                  <c:v>0.97244256879507</c:v>
                </c:pt>
                <c:pt idx="15">
                  <c:v>0.972298994625671</c:v>
                </c:pt>
                <c:pt idx="16">
                  <c:v>0.971056626423267</c:v>
                </c:pt>
                <c:pt idx="17">
                  <c:v>0.972351745771123</c:v>
                </c:pt>
                <c:pt idx="18">
                  <c:v>0.972126535338085</c:v>
                </c:pt>
                <c:pt idx="19">
                  <c:v>0.971820776097744</c:v>
                </c:pt>
                <c:pt idx="20">
                  <c:v>0.971532669283637</c:v>
                </c:pt>
                <c:pt idx="21">
                  <c:v>0.971014680383495</c:v>
                </c:pt>
                <c:pt idx="22">
                  <c:v>0.971483770463388</c:v>
                </c:pt>
                <c:pt idx="23">
                  <c:v>0.970662527844702</c:v>
                </c:pt>
                <c:pt idx="24">
                  <c:v>0.970516611858012</c:v>
                </c:pt>
                <c:pt idx="25">
                  <c:v>0.967326110849175</c:v>
                </c:pt>
                <c:pt idx="26">
                  <c:v>0.959711210834166</c:v>
                </c:pt>
                <c:pt idx="27">
                  <c:v>0.930885141535508</c:v>
                </c:pt>
                <c:pt idx="28">
                  <c:v>0.866663309216496</c:v>
                </c:pt>
                <c:pt idx="29">
                  <c:v>0.78015413038801</c:v>
                </c:pt>
                <c:pt idx="30">
                  <c:v>0.68275852408664</c:v>
                </c:pt>
                <c:pt idx="31">
                  <c:v>0.584769448019295</c:v>
                </c:pt>
                <c:pt idx="32">
                  <c:v>0.490272317945856</c:v>
                </c:pt>
                <c:pt idx="33">
                  <c:v>0.40421864555616</c:v>
                </c:pt>
                <c:pt idx="34">
                  <c:v>0.329242228236337</c:v>
                </c:pt>
                <c:pt idx="35">
                  <c:v>0.266336007185951</c:v>
                </c:pt>
                <c:pt idx="36">
                  <c:v>0.21437571941076</c:v>
                </c:pt>
                <c:pt idx="37">
                  <c:v>0.172783796514452</c:v>
                </c:pt>
                <c:pt idx="38">
                  <c:v>0.139549219046943</c:v>
                </c:pt>
                <c:pt idx="39">
                  <c:v>0.114227378327056</c:v>
                </c:pt>
                <c:pt idx="40">
                  <c:v>0.0948945998342965</c:v>
                </c:pt>
                <c:pt idx="41">
                  <c:v>0.0804547968102554</c:v>
                </c:pt>
                <c:pt idx="42">
                  <c:v>0.0696105771069371</c:v>
                </c:pt>
                <c:pt idx="43">
                  <c:v>0.0617102190450089</c:v>
                </c:pt>
                <c:pt idx="44">
                  <c:v>0.0561237967552629</c:v>
                </c:pt>
                <c:pt idx="45">
                  <c:v>0.0521866347316076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4721872"/>
        <c:axId val="1852362480"/>
      </c:scatterChart>
      <c:valAx>
        <c:axId val="1854721872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one"/>
        <c:crossAx val="1852362480"/>
        <c:crosses val="autoZero"/>
        <c:crossBetween val="midCat"/>
      </c:valAx>
      <c:valAx>
        <c:axId val="1852362480"/>
        <c:scaling>
          <c:orientation val="minMax"/>
        </c:scaling>
        <c:delete val="1"/>
        <c:axPos val="l"/>
        <c:numFmt formatCode="0.0000_ " sourceLinked="1"/>
        <c:majorTickMark val="out"/>
        <c:minorTickMark val="none"/>
        <c:tickLblPos val="none"/>
        <c:crossAx val="185472187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0235003533619"/>
          <c:y val="0.12264122696504"/>
          <c:w val="0.853802388583911"/>
          <c:h val="0.76414918339755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2'!$AB$7:$AB$52</c:f>
              <c:numCache>
                <c:formatCode>0.000_ </c:formatCode>
                <c:ptCount val="46"/>
                <c:pt idx="0">
                  <c:v>1.0</c:v>
                </c:pt>
                <c:pt idx="1">
                  <c:v>0.955108280254777</c:v>
                </c:pt>
                <c:pt idx="2">
                  <c:v>0.942420382165605</c:v>
                </c:pt>
                <c:pt idx="3">
                  <c:v>0.92856050955414</c:v>
                </c:pt>
                <c:pt idx="4">
                  <c:v>0.905222929936306</c:v>
                </c:pt>
                <c:pt idx="5">
                  <c:v>0.877707006369427</c:v>
                </c:pt>
                <c:pt idx="6">
                  <c:v>0.843821656050955</c:v>
                </c:pt>
                <c:pt idx="7">
                  <c:v>0.808254777070064</c:v>
                </c:pt>
                <c:pt idx="8">
                  <c:v>0.768</c:v>
                </c:pt>
                <c:pt idx="9">
                  <c:v>0.726624203821656</c:v>
                </c:pt>
                <c:pt idx="10">
                  <c:v>0.682649681528662</c:v>
                </c:pt>
                <c:pt idx="11">
                  <c:v>0.638726114649681</c:v>
                </c:pt>
                <c:pt idx="12">
                  <c:v>0.595210191082803</c:v>
                </c:pt>
                <c:pt idx="13">
                  <c:v>0.55087898089172</c:v>
                </c:pt>
                <c:pt idx="14">
                  <c:v>0.506751592356688</c:v>
                </c:pt>
                <c:pt idx="15">
                  <c:v>0.465732484076433</c:v>
                </c:pt>
                <c:pt idx="16">
                  <c:v>0.425834394904459</c:v>
                </c:pt>
                <c:pt idx="17">
                  <c:v>0.388229299363057</c:v>
                </c:pt>
                <c:pt idx="18">
                  <c:v>0.352407643312102</c:v>
                </c:pt>
                <c:pt idx="19">
                  <c:v>0.318114649681529</c:v>
                </c:pt>
                <c:pt idx="20">
                  <c:v>0.28743949044586</c:v>
                </c:pt>
                <c:pt idx="21">
                  <c:v>0.259006369426752</c:v>
                </c:pt>
                <c:pt idx="22">
                  <c:v>0.232815286624204</c:v>
                </c:pt>
                <c:pt idx="23">
                  <c:v>0.208866242038217</c:v>
                </c:pt>
                <c:pt idx="24">
                  <c:v>0.187006369426752</c:v>
                </c:pt>
                <c:pt idx="25">
                  <c:v>0.168203821656051</c:v>
                </c:pt>
                <c:pt idx="26">
                  <c:v>0.150726114649682</c:v>
                </c:pt>
                <c:pt idx="27">
                  <c:v>0.135031847133758</c:v>
                </c:pt>
                <c:pt idx="28">
                  <c:v>0.121324840764331</c:v>
                </c:pt>
                <c:pt idx="29">
                  <c:v>0.109757961783439</c:v>
                </c:pt>
                <c:pt idx="30">
                  <c:v>0.0996178343949044</c:v>
                </c:pt>
                <c:pt idx="31">
                  <c:v>0.0905477707006369</c:v>
                </c:pt>
                <c:pt idx="32">
                  <c:v>0.082343949044586</c:v>
                </c:pt>
                <c:pt idx="33">
                  <c:v>0.0756687898089172</c:v>
                </c:pt>
                <c:pt idx="34">
                  <c:v>0.0699617834394904</c:v>
                </c:pt>
                <c:pt idx="35">
                  <c:v>0.0650700636942675</c:v>
                </c:pt>
                <c:pt idx="36">
                  <c:v>0.0608407643312102</c:v>
                </c:pt>
                <c:pt idx="37">
                  <c:v>0.0577834394904458</c:v>
                </c:pt>
                <c:pt idx="38">
                  <c:v>0.0544203821656051</c:v>
                </c:pt>
                <c:pt idx="39">
                  <c:v>0.0523312101910828</c:v>
                </c:pt>
                <c:pt idx="40">
                  <c:v>0.0503949044585987</c:v>
                </c:pt>
                <c:pt idx="41">
                  <c:v>0.0487643312101911</c:v>
                </c:pt>
                <c:pt idx="42">
                  <c:v>0.0475923566878981</c:v>
                </c:pt>
                <c:pt idx="43">
                  <c:v>0.0465732484076433</c:v>
                </c:pt>
                <c:pt idx="44">
                  <c:v>0.045452229299363</c:v>
                </c:pt>
                <c:pt idx="45">
                  <c:v>0.0449936305732484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2'!$AC$7:$AC$52</c:f>
              <c:numCache>
                <c:formatCode>0.000_ </c:formatCode>
                <c:ptCount val="46"/>
                <c:pt idx="0">
                  <c:v>1.0</c:v>
                </c:pt>
                <c:pt idx="1">
                  <c:v>0.949094443875985</c:v>
                </c:pt>
                <c:pt idx="2">
                  <c:v>0.932569323646782</c:v>
                </c:pt>
                <c:pt idx="3">
                  <c:v>0.907960708073263</c:v>
                </c:pt>
                <c:pt idx="4">
                  <c:v>0.878901053924077</c:v>
                </c:pt>
                <c:pt idx="5">
                  <c:v>0.844315972577509</c:v>
                </c:pt>
                <c:pt idx="6">
                  <c:v>0.800521845901975</c:v>
                </c:pt>
                <c:pt idx="7">
                  <c:v>0.752225519287834</c:v>
                </c:pt>
                <c:pt idx="8">
                  <c:v>0.701985060882022</c:v>
                </c:pt>
                <c:pt idx="9">
                  <c:v>0.650516729765681</c:v>
                </c:pt>
                <c:pt idx="10">
                  <c:v>0.597667041849995</c:v>
                </c:pt>
                <c:pt idx="11">
                  <c:v>0.544510385756677</c:v>
                </c:pt>
                <c:pt idx="12">
                  <c:v>0.490330502404584</c:v>
                </c:pt>
                <c:pt idx="13">
                  <c:v>0.437531975851837</c:v>
                </c:pt>
                <c:pt idx="14">
                  <c:v>0.390821651488796</c:v>
                </c:pt>
                <c:pt idx="15">
                  <c:v>0.344111327125755</c:v>
                </c:pt>
                <c:pt idx="16">
                  <c:v>0.301954364064259</c:v>
                </c:pt>
                <c:pt idx="17">
                  <c:v>0.263378696408472</c:v>
                </c:pt>
                <c:pt idx="18">
                  <c:v>0.229254067328354</c:v>
                </c:pt>
                <c:pt idx="19">
                  <c:v>0.199733960912719</c:v>
                </c:pt>
                <c:pt idx="20">
                  <c:v>0.173078890821651</c:v>
                </c:pt>
                <c:pt idx="21">
                  <c:v>0.149851632047478</c:v>
                </c:pt>
                <c:pt idx="22">
                  <c:v>0.130154507316075</c:v>
                </c:pt>
                <c:pt idx="23">
                  <c:v>0.113987516627443</c:v>
                </c:pt>
                <c:pt idx="24">
                  <c:v>0.100020464545175</c:v>
                </c:pt>
                <c:pt idx="25">
                  <c:v>0.088509157883966</c:v>
                </c:pt>
                <c:pt idx="26">
                  <c:v>0.0787884989256114</c:v>
                </c:pt>
                <c:pt idx="27">
                  <c:v>0.0713701012994986</c:v>
                </c:pt>
                <c:pt idx="28">
                  <c:v>0.0650260922950987</c:v>
                </c:pt>
                <c:pt idx="29">
                  <c:v>0.0602169241788601</c:v>
                </c:pt>
                <c:pt idx="30">
                  <c:v>0.0562263378696408</c:v>
                </c:pt>
                <c:pt idx="31">
                  <c:v>0.0529008492786248</c:v>
                </c:pt>
                <c:pt idx="32">
                  <c:v>0.0508032333981377</c:v>
                </c:pt>
                <c:pt idx="33">
                  <c:v>0.0490637470582216</c:v>
                </c:pt>
                <c:pt idx="34">
                  <c:v>0.0471707766294894</c:v>
                </c:pt>
                <c:pt idx="35">
                  <c:v>0.0457894198301443</c:v>
                </c:pt>
                <c:pt idx="36">
                  <c:v>0.0452266448378185</c:v>
                </c:pt>
                <c:pt idx="37">
                  <c:v>0.0447150312084314</c:v>
                </c:pt>
                <c:pt idx="38">
                  <c:v>0.043896449401412</c:v>
                </c:pt>
                <c:pt idx="39">
                  <c:v>0.0437429653125959</c:v>
                </c:pt>
                <c:pt idx="40">
                  <c:v>0.0431801903202701</c:v>
                </c:pt>
                <c:pt idx="41">
                  <c:v>0.0430778675943927</c:v>
                </c:pt>
                <c:pt idx="42">
                  <c:v>0.0429755448685153</c:v>
                </c:pt>
                <c:pt idx="43">
                  <c:v>0.0425662539650056</c:v>
                </c:pt>
                <c:pt idx="44">
                  <c:v>0.0426174153279443</c:v>
                </c:pt>
                <c:pt idx="45">
                  <c:v>0.0424639312391282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2'!$Z$7:$Z$52</c:f>
              <c:numCache>
                <c:formatCode>0.000_ </c:formatCode>
                <c:ptCount val="46"/>
                <c:pt idx="0">
                  <c:v>1.0</c:v>
                </c:pt>
                <c:pt idx="1">
                  <c:v>0.960893854748603</c:v>
                </c:pt>
                <c:pt idx="2">
                  <c:v>0.964392528638339</c:v>
                </c:pt>
                <c:pt idx="3">
                  <c:v>0.961909598781107</c:v>
                </c:pt>
                <c:pt idx="4">
                  <c:v>0.961119575644715</c:v>
                </c:pt>
                <c:pt idx="5">
                  <c:v>0.953557925624965</c:v>
                </c:pt>
                <c:pt idx="6">
                  <c:v>0.948140624118278</c:v>
                </c:pt>
                <c:pt idx="7">
                  <c:v>0.941933299475199</c:v>
                </c:pt>
                <c:pt idx="8">
                  <c:v>0.931606568478077</c:v>
                </c:pt>
                <c:pt idx="9">
                  <c:v>0.918571186727611</c:v>
                </c:pt>
                <c:pt idx="10">
                  <c:v>0.905535804977146</c:v>
                </c:pt>
                <c:pt idx="11">
                  <c:v>0.891823260538344</c:v>
                </c:pt>
                <c:pt idx="12">
                  <c:v>0.876361379154675</c:v>
                </c:pt>
                <c:pt idx="13">
                  <c:v>0.859037300378082</c:v>
                </c:pt>
                <c:pt idx="14">
                  <c:v>0.842446814513854</c:v>
                </c:pt>
                <c:pt idx="15">
                  <c:v>0.820777608487106</c:v>
                </c:pt>
                <c:pt idx="16">
                  <c:v>0.802719936798149</c:v>
                </c:pt>
                <c:pt idx="17">
                  <c:v>0.782122905027933</c:v>
                </c:pt>
                <c:pt idx="18">
                  <c:v>0.759494385192709</c:v>
                </c:pt>
                <c:pt idx="19">
                  <c:v>0.738389481406241</c:v>
                </c:pt>
                <c:pt idx="20">
                  <c:v>0.718243891428249</c:v>
                </c:pt>
                <c:pt idx="21">
                  <c:v>0.697985441002201</c:v>
                </c:pt>
                <c:pt idx="22">
                  <c:v>0.675244060718921</c:v>
                </c:pt>
                <c:pt idx="23">
                  <c:v>0.655493482309125</c:v>
                </c:pt>
                <c:pt idx="24">
                  <c:v>0.633654985610293</c:v>
                </c:pt>
                <c:pt idx="25">
                  <c:v>0.612380791151741</c:v>
                </c:pt>
                <c:pt idx="26">
                  <c:v>0.590937306021105</c:v>
                </c:pt>
                <c:pt idx="27">
                  <c:v>0.571130297387281</c:v>
                </c:pt>
                <c:pt idx="28">
                  <c:v>0.550646126065121</c:v>
                </c:pt>
                <c:pt idx="29">
                  <c:v>0.532532024152136</c:v>
                </c:pt>
                <c:pt idx="30">
                  <c:v>0.512668585294284</c:v>
                </c:pt>
                <c:pt idx="31">
                  <c:v>0.494723774053383</c:v>
                </c:pt>
                <c:pt idx="32">
                  <c:v>0.476891823260538</c:v>
                </c:pt>
                <c:pt idx="33">
                  <c:v>0.457818407539078</c:v>
                </c:pt>
                <c:pt idx="34">
                  <c:v>0.442356526155409</c:v>
                </c:pt>
                <c:pt idx="35">
                  <c:v>0.426273912307432</c:v>
                </c:pt>
                <c:pt idx="36">
                  <c:v>0.409288414875007</c:v>
                </c:pt>
                <c:pt idx="37">
                  <c:v>0.393375091699114</c:v>
                </c:pt>
                <c:pt idx="38">
                  <c:v>0.379041814796005</c:v>
                </c:pt>
                <c:pt idx="39">
                  <c:v>0.363918514756504</c:v>
                </c:pt>
                <c:pt idx="40">
                  <c:v>0.34998024942159</c:v>
                </c:pt>
                <c:pt idx="41">
                  <c:v>0.336606286326957</c:v>
                </c:pt>
                <c:pt idx="42">
                  <c:v>0.323401613904407</c:v>
                </c:pt>
                <c:pt idx="43">
                  <c:v>0.312228429546865</c:v>
                </c:pt>
                <c:pt idx="44">
                  <c:v>0.300265222052932</c:v>
                </c:pt>
                <c:pt idx="45">
                  <c:v>0.28852773545511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2'!$AA$7:$AA$52</c:f>
              <c:numCache>
                <c:formatCode>0.000_ </c:formatCode>
                <c:ptCount val="46"/>
                <c:pt idx="0">
                  <c:v>1.0</c:v>
                </c:pt>
                <c:pt idx="1">
                  <c:v>0.96568703674908</c:v>
                </c:pt>
                <c:pt idx="2">
                  <c:v>0.964391229979785</c:v>
                </c:pt>
                <c:pt idx="3">
                  <c:v>0.95666822163479</c:v>
                </c:pt>
                <c:pt idx="4">
                  <c:v>0.947753071062043</c:v>
                </c:pt>
                <c:pt idx="5">
                  <c:v>0.93458767428601</c:v>
                </c:pt>
                <c:pt idx="6">
                  <c:v>0.914943243663505</c:v>
                </c:pt>
                <c:pt idx="7">
                  <c:v>0.892085212253149</c:v>
                </c:pt>
                <c:pt idx="8">
                  <c:v>0.866169076867257</c:v>
                </c:pt>
                <c:pt idx="9">
                  <c:v>0.840408438293682</c:v>
                </c:pt>
                <c:pt idx="10">
                  <c:v>0.810190224433732</c:v>
                </c:pt>
                <c:pt idx="11">
                  <c:v>0.778676203804489</c:v>
                </c:pt>
                <c:pt idx="12">
                  <c:v>0.746177370030581</c:v>
                </c:pt>
                <c:pt idx="13">
                  <c:v>0.715959156170632</c:v>
                </c:pt>
                <c:pt idx="14">
                  <c:v>0.681387031565853</c:v>
                </c:pt>
                <c:pt idx="15">
                  <c:v>0.64873270097963</c:v>
                </c:pt>
                <c:pt idx="16">
                  <c:v>0.616026538122635</c:v>
                </c:pt>
                <c:pt idx="17">
                  <c:v>0.584616182034935</c:v>
                </c:pt>
                <c:pt idx="18">
                  <c:v>0.554138806821127</c:v>
                </c:pt>
                <c:pt idx="19">
                  <c:v>0.525216399730472</c:v>
                </c:pt>
                <c:pt idx="20">
                  <c:v>0.497382470326025</c:v>
                </c:pt>
                <c:pt idx="21">
                  <c:v>0.468667392318457</c:v>
                </c:pt>
                <c:pt idx="22">
                  <c:v>0.44285492147411</c:v>
                </c:pt>
                <c:pt idx="23">
                  <c:v>0.418701083294459</c:v>
                </c:pt>
                <c:pt idx="24">
                  <c:v>0.394910071010211</c:v>
                </c:pt>
                <c:pt idx="25">
                  <c:v>0.372259368682942</c:v>
                </c:pt>
                <c:pt idx="26">
                  <c:v>0.350541647229565</c:v>
                </c:pt>
                <c:pt idx="27">
                  <c:v>0.331467371585549</c:v>
                </c:pt>
                <c:pt idx="28">
                  <c:v>0.312704089566164</c:v>
                </c:pt>
                <c:pt idx="29">
                  <c:v>0.294510962525268</c:v>
                </c:pt>
                <c:pt idx="30">
                  <c:v>0.277561809982895</c:v>
                </c:pt>
                <c:pt idx="31">
                  <c:v>0.262426786917535</c:v>
                </c:pt>
                <c:pt idx="32">
                  <c:v>0.247965583372208</c:v>
                </c:pt>
                <c:pt idx="33">
                  <c:v>0.233400715285337</c:v>
                </c:pt>
                <c:pt idx="34">
                  <c:v>0.220183486238532</c:v>
                </c:pt>
                <c:pt idx="35">
                  <c:v>0.208262063961022</c:v>
                </c:pt>
                <c:pt idx="36">
                  <c:v>0.196755299849686</c:v>
                </c:pt>
                <c:pt idx="37">
                  <c:v>0.186648007049189</c:v>
                </c:pt>
                <c:pt idx="38">
                  <c:v>0.176022391540973</c:v>
                </c:pt>
                <c:pt idx="39">
                  <c:v>0.165707769657389</c:v>
                </c:pt>
                <c:pt idx="40">
                  <c:v>0.157932929041621</c:v>
                </c:pt>
                <c:pt idx="41">
                  <c:v>0.149328772093505</c:v>
                </c:pt>
                <c:pt idx="42">
                  <c:v>0.142072254185456</c:v>
                </c:pt>
                <c:pt idx="43">
                  <c:v>0.134763904006635</c:v>
                </c:pt>
                <c:pt idx="44">
                  <c:v>0.127818379723216</c:v>
                </c:pt>
                <c:pt idx="45">
                  <c:v>0.121391178147515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2'!$X$7:$X$52</c:f>
              <c:numCache>
                <c:formatCode>0.000_ </c:formatCode>
                <c:ptCount val="46"/>
                <c:pt idx="0">
                  <c:v>1.0</c:v>
                </c:pt>
                <c:pt idx="1">
                  <c:v>0.957456564936057</c:v>
                </c:pt>
                <c:pt idx="2">
                  <c:v>0.947215570387731</c:v>
                </c:pt>
                <c:pt idx="3">
                  <c:v>0.932694757222194</c:v>
                </c:pt>
                <c:pt idx="4">
                  <c:v>0.91027665970347</c:v>
                </c:pt>
                <c:pt idx="5">
                  <c:v>0.883273042237734</c:v>
                </c:pt>
                <c:pt idx="6">
                  <c:v>0.850613950170683</c:v>
                </c:pt>
                <c:pt idx="7">
                  <c:v>0.812452234167219</c:v>
                </c:pt>
                <c:pt idx="8">
                  <c:v>0.774647169715188</c:v>
                </c:pt>
                <c:pt idx="9">
                  <c:v>0.735925001273755</c:v>
                </c:pt>
                <c:pt idx="10">
                  <c:v>0.692668263106944</c:v>
                </c:pt>
                <c:pt idx="11">
                  <c:v>0.647526366739695</c:v>
                </c:pt>
                <c:pt idx="12">
                  <c:v>0.606001936108422</c:v>
                </c:pt>
                <c:pt idx="13">
                  <c:v>0.565649360574718</c:v>
                </c:pt>
                <c:pt idx="14">
                  <c:v>0.52330972639731</c:v>
                </c:pt>
                <c:pt idx="15">
                  <c:v>0.483262852193407</c:v>
                </c:pt>
                <c:pt idx="16">
                  <c:v>0.443572629540938</c:v>
                </c:pt>
                <c:pt idx="17">
                  <c:v>0.407347021959546</c:v>
                </c:pt>
                <c:pt idx="18">
                  <c:v>0.373210373465125</c:v>
                </c:pt>
                <c:pt idx="19">
                  <c:v>0.339328476078871</c:v>
                </c:pt>
                <c:pt idx="20">
                  <c:v>0.308452641768992</c:v>
                </c:pt>
                <c:pt idx="21">
                  <c:v>0.280277169205686</c:v>
                </c:pt>
                <c:pt idx="22">
                  <c:v>0.254292556172619</c:v>
                </c:pt>
                <c:pt idx="23">
                  <c:v>0.22988740001019</c:v>
                </c:pt>
                <c:pt idx="24">
                  <c:v>0.207775003821267</c:v>
                </c:pt>
                <c:pt idx="25">
                  <c:v>0.187496815611148</c:v>
                </c:pt>
                <c:pt idx="26">
                  <c:v>0.169817088704336</c:v>
                </c:pt>
                <c:pt idx="27">
                  <c:v>0.152952565343659</c:v>
                </c:pt>
                <c:pt idx="28">
                  <c:v>0.138075100626688</c:v>
                </c:pt>
                <c:pt idx="29">
                  <c:v>0.12457329189382</c:v>
                </c:pt>
                <c:pt idx="30">
                  <c:v>0.113415193356091</c:v>
                </c:pt>
                <c:pt idx="31">
                  <c:v>0.10266469659143</c:v>
                </c:pt>
                <c:pt idx="32">
                  <c:v>0.0939522086921078</c:v>
                </c:pt>
                <c:pt idx="33">
                  <c:v>0.0857492230091201</c:v>
                </c:pt>
                <c:pt idx="34">
                  <c:v>0.078819992866969</c:v>
                </c:pt>
                <c:pt idx="35">
                  <c:v>0.0727059662709533</c:v>
                </c:pt>
                <c:pt idx="36">
                  <c:v>0.0679166454374076</c:v>
                </c:pt>
                <c:pt idx="37">
                  <c:v>0.0635349263769297</c:v>
                </c:pt>
                <c:pt idx="38">
                  <c:v>0.0596627095327865</c:v>
                </c:pt>
                <c:pt idx="39">
                  <c:v>0.056758546899679</c:v>
                </c:pt>
                <c:pt idx="40">
                  <c:v>0.0539562847098385</c:v>
                </c:pt>
                <c:pt idx="41">
                  <c:v>0.0519182758444999</c:v>
                </c:pt>
                <c:pt idx="42">
                  <c:v>0.0503388189738625</c:v>
                </c:pt>
                <c:pt idx="43">
                  <c:v>0.0484536607734244</c:v>
                </c:pt>
                <c:pt idx="44">
                  <c:v>0.0474856065623885</c:v>
                </c:pt>
                <c:pt idx="45">
                  <c:v>0.0463647016864523</c:v>
                </c:pt>
              </c:numCache>
            </c:numRef>
          </c:yVal>
          <c:smooth val="0"/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2'!$Y$7:$Y$52</c:f>
              <c:numCache>
                <c:formatCode>0.000_ </c:formatCode>
                <c:ptCount val="46"/>
                <c:pt idx="0">
                  <c:v>1.0</c:v>
                </c:pt>
                <c:pt idx="1">
                  <c:v>0.952158513423336</c:v>
                </c:pt>
                <c:pt idx="2">
                  <c:v>0.934910938863508</c:v>
                </c:pt>
                <c:pt idx="3">
                  <c:v>0.90975822596376</c:v>
                </c:pt>
                <c:pt idx="4">
                  <c:v>0.881422924901186</c:v>
                </c:pt>
                <c:pt idx="5">
                  <c:v>0.843693855551563</c:v>
                </c:pt>
                <c:pt idx="6">
                  <c:v>0.801190903957702</c:v>
                </c:pt>
                <c:pt idx="7">
                  <c:v>0.753657409783892</c:v>
                </c:pt>
                <c:pt idx="8">
                  <c:v>0.701298701298701</c:v>
                </c:pt>
                <c:pt idx="9">
                  <c:v>0.650069298290642</c:v>
                </c:pt>
                <c:pt idx="10">
                  <c:v>0.595554642985473</c:v>
                </c:pt>
                <c:pt idx="11">
                  <c:v>0.5413993121503</c:v>
                </c:pt>
                <c:pt idx="12">
                  <c:v>0.488321954725117</c:v>
                </c:pt>
                <c:pt idx="13">
                  <c:v>0.43801652892562</c:v>
                </c:pt>
                <c:pt idx="14">
                  <c:v>0.389097068938966</c:v>
                </c:pt>
                <c:pt idx="15">
                  <c:v>0.343770853652277</c:v>
                </c:pt>
                <c:pt idx="16">
                  <c:v>0.302499871669832</c:v>
                </c:pt>
                <c:pt idx="17">
                  <c:v>0.264411477850213</c:v>
                </c:pt>
                <c:pt idx="18">
                  <c:v>0.230994302140547</c:v>
                </c:pt>
                <c:pt idx="19">
                  <c:v>0.200246393922283</c:v>
                </c:pt>
                <c:pt idx="20">
                  <c:v>0.174272367948257</c:v>
                </c:pt>
                <c:pt idx="21">
                  <c:v>0.15112160566706</c:v>
                </c:pt>
                <c:pt idx="22">
                  <c:v>0.132180072891535</c:v>
                </c:pt>
                <c:pt idx="23">
                  <c:v>0.115137826600277</c:v>
                </c:pt>
                <c:pt idx="24">
                  <c:v>0.101534828807556</c:v>
                </c:pt>
                <c:pt idx="25">
                  <c:v>0.089882449566244</c:v>
                </c:pt>
                <c:pt idx="26">
                  <c:v>0.0799240285406293</c:v>
                </c:pt>
                <c:pt idx="27">
                  <c:v>0.0722755505364201</c:v>
                </c:pt>
                <c:pt idx="28">
                  <c:v>0.0658077100764848</c:v>
                </c:pt>
                <c:pt idx="29">
                  <c:v>0.0608284995636774</c:v>
                </c:pt>
                <c:pt idx="30">
                  <c:v>0.0564652738565782</c:v>
                </c:pt>
                <c:pt idx="31">
                  <c:v>0.0533853498280376</c:v>
                </c:pt>
                <c:pt idx="32">
                  <c:v>0.0506647502694933</c:v>
                </c:pt>
                <c:pt idx="33">
                  <c:v>0.0485601355166572</c:v>
                </c:pt>
                <c:pt idx="34">
                  <c:v>0.047174169703814</c:v>
                </c:pt>
                <c:pt idx="35">
                  <c:v>0.0459422000923977</c:v>
                </c:pt>
                <c:pt idx="36">
                  <c:v>0.0446075663466968</c:v>
                </c:pt>
                <c:pt idx="37">
                  <c:v>0.0444535701452697</c:v>
                </c:pt>
                <c:pt idx="38">
                  <c:v>0.0436322570709922</c:v>
                </c:pt>
                <c:pt idx="39">
                  <c:v>0.0431702684667111</c:v>
                </c:pt>
                <c:pt idx="40">
                  <c:v>0.0431189363995688</c:v>
                </c:pt>
                <c:pt idx="41">
                  <c:v>0.0427596119295724</c:v>
                </c:pt>
                <c:pt idx="42">
                  <c:v>0.0424516195267183</c:v>
                </c:pt>
                <c:pt idx="43">
                  <c:v>0.0421436271238643</c:v>
                </c:pt>
                <c:pt idx="44">
                  <c:v>0.0419896309224372</c:v>
                </c:pt>
                <c:pt idx="45">
                  <c:v>0.0421949591910066</c:v>
                </c:pt>
              </c:numCache>
            </c:numRef>
          </c:yVal>
          <c:smooth val="0"/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2'!$V$7:$V$52</c:f>
              <c:numCache>
                <c:formatCode>0.000_ </c:formatCode>
                <c:ptCount val="46"/>
                <c:pt idx="0">
                  <c:v>1.0</c:v>
                </c:pt>
                <c:pt idx="1">
                  <c:v>0.958621093292754</c:v>
                </c:pt>
                <c:pt idx="2">
                  <c:v>0.957567599204027</c:v>
                </c:pt>
                <c:pt idx="3">
                  <c:v>0.960201334425846</c:v>
                </c:pt>
                <c:pt idx="4">
                  <c:v>0.960084279527098</c:v>
                </c:pt>
                <c:pt idx="5">
                  <c:v>0.956104412969683</c:v>
                </c:pt>
                <c:pt idx="6">
                  <c:v>0.953178040500995</c:v>
                </c:pt>
                <c:pt idx="7">
                  <c:v>0.94872995434859</c:v>
                </c:pt>
                <c:pt idx="8">
                  <c:v>0.94188224277186</c:v>
                </c:pt>
                <c:pt idx="9">
                  <c:v>0.93269343322018</c:v>
                </c:pt>
                <c:pt idx="10">
                  <c:v>0.922626711927894</c:v>
                </c:pt>
                <c:pt idx="11">
                  <c:v>0.911974716141871</c:v>
                </c:pt>
                <c:pt idx="12">
                  <c:v>0.902551796792696</c:v>
                </c:pt>
                <c:pt idx="13">
                  <c:v>0.888797846189863</c:v>
                </c:pt>
                <c:pt idx="14">
                  <c:v>0.876799719068243</c:v>
                </c:pt>
                <c:pt idx="15">
                  <c:v>0.862460493971673</c:v>
                </c:pt>
                <c:pt idx="16">
                  <c:v>0.849525927660073</c:v>
                </c:pt>
                <c:pt idx="17">
                  <c:v>0.836064614304109</c:v>
                </c:pt>
                <c:pt idx="18">
                  <c:v>0.820379257871942</c:v>
                </c:pt>
                <c:pt idx="19">
                  <c:v>0.806215615123493</c:v>
                </c:pt>
                <c:pt idx="20">
                  <c:v>0.78824768816575</c:v>
                </c:pt>
                <c:pt idx="21">
                  <c:v>0.774610792461664</c:v>
                </c:pt>
                <c:pt idx="22">
                  <c:v>0.757052557649538</c:v>
                </c:pt>
                <c:pt idx="23">
                  <c:v>0.740898981622381</c:v>
                </c:pt>
                <c:pt idx="24">
                  <c:v>0.724862460493972</c:v>
                </c:pt>
                <c:pt idx="25">
                  <c:v>0.711108509891139</c:v>
                </c:pt>
                <c:pt idx="26">
                  <c:v>0.692145616294042</c:v>
                </c:pt>
                <c:pt idx="27">
                  <c:v>0.678918412735573</c:v>
                </c:pt>
                <c:pt idx="28">
                  <c:v>0.662647781809669</c:v>
                </c:pt>
                <c:pt idx="29">
                  <c:v>0.646552733231886</c:v>
                </c:pt>
                <c:pt idx="30">
                  <c:v>0.632506145382184</c:v>
                </c:pt>
                <c:pt idx="31">
                  <c:v>0.617932810488119</c:v>
                </c:pt>
                <c:pt idx="32">
                  <c:v>0.602774201100316</c:v>
                </c:pt>
                <c:pt idx="33">
                  <c:v>0.586737679971907</c:v>
                </c:pt>
                <c:pt idx="34">
                  <c:v>0.572866674470327</c:v>
                </c:pt>
                <c:pt idx="35">
                  <c:v>0.558527449373756</c:v>
                </c:pt>
                <c:pt idx="36">
                  <c:v>0.542900620390963</c:v>
                </c:pt>
                <c:pt idx="37">
                  <c:v>0.529966054079363</c:v>
                </c:pt>
                <c:pt idx="38">
                  <c:v>0.515451246634672</c:v>
                </c:pt>
                <c:pt idx="39">
                  <c:v>0.504155448905537</c:v>
                </c:pt>
                <c:pt idx="40">
                  <c:v>0.488879784618986</c:v>
                </c:pt>
                <c:pt idx="41">
                  <c:v>0.47740840454173</c:v>
                </c:pt>
                <c:pt idx="42">
                  <c:v>0.464122673533887</c:v>
                </c:pt>
                <c:pt idx="43">
                  <c:v>0.451773381716025</c:v>
                </c:pt>
                <c:pt idx="44">
                  <c:v>0.440887276132506</c:v>
                </c:pt>
                <c:pt idx="45">
                  <c:v>0.428069764719653</c:v>
                </c:pt>
              </c:numCache>
            </c:numRef>
          </c:yVal>
          <c:smooth val="0"/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2'!$W$7:$W$52</c:f>
              <c:numCache>
                <c:formatCode>0.000_ </c:formatCode>
                <c:ptCount val="46"/>
                <c:pt idx="0">
                  <c:v>1.0</c:v>
                </c:pt>
                <c:pt idx="1">
                  <c:v>0.967978233570532</c:v>
                </c:pt>
                <c:pt idx="2">
                  <c:v>0.962379656760151</c:v>
                </c:pt>
                <c:pt idx="3">
                  <c:v>0.956885726245291</c:v>
                </c:pt>
                <c:pt idx="4">
                  <c:v>0.947310590205107</c:v>
                </c:pt>
                <c:pt idx="5">
                  <c:v>0.93381121808288</c:v>
                </c:pt>
                <c:pt idx="6">
                  <c:v>0.915079531184596</c:v>
                </c:pt>
                <c:pt idx="7">
                  <c:v>0.893731686898284</c:v>
                </c:pt>
                <c:pt idx="8">
                  <c:v>0.87222687316869</c:v>
                </c:pt>
                <c:pt idx="9">
                  <c:v>0.84653620761825</c:v>
                </c:pt>
                <c:pt idx="10">
                  <c:v>0.820583926329008</c:v>
                </c:pt>
                <c:pt idx="11">
                  <c:v>0.791544579321892</c:v>
                </c:pt>
                <c:pt idx="12">
                  <c:v>0.76653411469234</c:v>
                </c:pt>
                <c:pt idx="13">
                  <c:v>0.738436584344914</c:v>
                </c:pt>
                <c:pt idx="14">
                  <c:v>0.709920468815404</c:v>
                </c:pt>
                <c:pt idx="15">
                  <c:v>0.68203223105902</c:v>
                </c:pt>
                <c:pt idx="16">
                  <c:v>0.652417329426538</c:v>
                </c:pt>
                <c:pt idx="17">
                  <c:v>0.625575554625366</c:v>
                </c:pt>
                <c:pt idx="18">
                  <c:v>0.598838426119715</c:v>
                </c:pt>
                <c:pt idx="19">
                  <c:v>0.573043114273755</c:v>
                </c:pt>
                <c:pt idx="20">
                  <c:v>0.546567601506907</c:v>
                </c:pt>
                <c:pt idx="21">
                  <c:v>0.521661783172876</c:v>
                </c:pt>
                <c:pt idx="22">
                  <c:v>0.498744244453746</c:v>
                </c:pt>
                <c:pt idx="23">
                  <c:v>0.475617413143575</c:v>
                </c:pt>
                <c:pt idx="24">
                  <c:v>0.453641691084136</c:v>
                </c:pt>
                <c:pt idx="25">
                  <c:v>0.431195060694851</c:v>
                </c:pt>
                <c:pt idx="26">
                  <c:v>0.412254081205525</c:v>
                </c:pt>
                <c:pt idx="27">
                  <c:v>0.393103809125157</c:v>
                </c:pt>
                <c:pt idx="28">
                  <c:v>0.373325659271662</c:v>
                </c:pt>
                <c:pt idx="29">
                  <c:v>0.356320636249477</c:v>
                </c:pt>
                <c:pt idx="30">
                  <c:v>0.339210966931771</c:v>
                </c:pt>
                <c:pt idx="31">
                  <c:v>0.322101297614064</c:v>
                </c:pt>
                <c:pt idx="32">
                  <c:v>0.307346169945584</c:v>
                </c:pt>
                <c:pt idx="33">
                  <c:v>0.291125994139807</c:v>
                </c:pt>
                <c:pt idx="34">
                  <c:v>0.277626622017581</c:v>
                </c:pt>
                <c:pt idx="35">
                  <c:v>0.26470280452072</c:v>
                </c:pt>
                <c:pt idx="36">
                  <c:v>0.252302218501465</c:v>
                </c:pt>
                <c:pt idx="37">
                  <c:v>0.239744663038928</c:v>
                </c:pt>
                <c:pt idx="38">
                  <c:v>0.228756802009209</c:v>
                </c:pt>
                <c:pt idx="39">
                  <c:v>0.216774801172038</c:v>
                </c:pt>
                <c:pt idx="40">
                  <c:v>0.20678107994977</c:v>
                </c:pt>
                <c:pt idx="41">
                  <c:v>0.19668271243198</c:v>
                </c:pt>
                <c:pt idx="42">
                  <c:v>0.187421515278359</c:v>
                </c:pt>
                <c:pt idx="43">
                  <c:v>0.178212641272499</c:v>
                </c:pt>
                <c:pt idx="44">
                  <c:v>0.170364169108414</c:v>
                </c:pt>
                <c:pt idx="45">
                  <c:v>0.161992465466722</c:v>
                </c:pt>
              </c:numCache>
            </c:numRef>
          </c:yVal>
          <c:smooth val="0"/>
        </c:ser>
        <c:ser>
          <c:idx val="8"/>
          <c:order val="8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0.97048673265375</c:v>
                </c:pt>
                <c:pt idx="2">
                  <c:v>0.971194002247574</c:v>
                </c:pt>
                <c:pt idx="3">
                  <c:v>0.971219027883156</c:v>
                </c:pt>
                <c:pt idx="4">
                  <c:v>0.970369688400983</c:v>
                </c:pt>
                <c:pt idx="5">
                  <c:v>0.96632671948263</c:v>
                </c:pt>
                <c:pt idx="6">
                  <c:v>0.958844505707667</c:v>
                </c:pt>
                <c:pt idx="7">
                  <c:v>0.937439298152161</c:v>
                </c:pt>
                <c:pt idx="8">
                  <c:v>0.901849961355795</c:v>
                </c:pt>
                <c:pt idx="9">
                  <c:v>0.855698054298978</c:v>
                </c:pt>
                <c:pt idx="10">
                  <c:v>0.803490192527418</c:v>
                </c:pt>
                <c:pt idx="11">
                  <c:v>0.745816642643249</c:v>
                </c:pt>
                <c:pt idx="12">
                  <c:v>0.683045429276956</c:v>
                </c:pt>
                <c:pt idx="13">
                  <c:v>0.618880897205563</c:v>
                </c:pt>
                <c:pt idx="14">
                  <c:v>0.555390271244623</c:v>
                </c:pt>
                <c:pt idx="15">
                  <c:v>0.495004549293706</c:v>
                </c:pt>
                <c:pt idx="16">
                  <c:v>0.436014617807666</c:v>
                </c:pt>
                <c:pt idx="17">
                  <c:v>0.381012608455783</c:v>
                </c:pt>
                <c:pt idx="18">
                  <c:v>0.330410791554412</c:v>
                </c:pt>
                <c:pt idx="19">
                  <c:v>0.28489532736668</c:v>
                </c:pt>
                <c:pt idx="20">
                  <c:v>0.244636725142503</c:v>
                </c:pt>
                <c:pt idx="21">
                  <c:v>0.209385008740048</c:v>
                </c:pt>
                <c:pt idx="22">
                  <c:v>0.178845073091565</c:v>
                </c:pt>
                <c:pt idx="23">
                  <c:v>0.152909455550035</c:v>
                </c:pt>
                <c:pt idx="24">
                  <c:v>0.131305042173508</c:v>
                </c:pt>
                <c:pt idx="25">
                  <c:v>0.113313322233424</c:v>
                </c:pt>
                <c:pt idx="26">
                  <c:v>0.0983091027088035</c:v>
                </c:pt>
                <c:pt idx="27">
                  <c:v>0.0862022029688433</c:v>
                </c:pt>
                <c:pt idx="28">
                  <c:v>0.0765462481461147</c:v>
                </c:pt>
                <c:pt idx="29">
                  <c:v>0.0689010546204257</c:v>
                </c:pt>
                <c:pt idx="30">
                  <c:v>0.0627813172552383</c:v>
                </c:pt>
                <c:pt idx="31">
                  <c:v>0.0579012082436794</c:v>
                </c:pt>
                <c:pt idx="32">
                  <c:v>0.0542998704934465</c:v>
                </c:pt>
                <c:pt idx="33">
                  <c:v>0.0512465911016228</c:v>
                </c:pt>
                <c:pt idx="34">
                  <c:v>0.0493544013690041</c:v>
                </c:pt>
                <c:pt idx="35">
                  <c:v>0.0475018243115183</c:v>
                </c:pt>
                <c:pt idx="36">
                  <c:v>0.0462487339593921</c:v>
                </c:pt>
                <c:pt idx="37">
                  <c:v>0.0454136289576835</c:v>
                </c:pt>
                <c:pt idx="38">
                  <c:v>0.0446821628703735</c:v>
                </c:pt>
                <c:pt idx="39">
                  <c:v>0.0440563057667591</c:v>
                </c:pt>
                <c:pt idx="40">
                  <c:v>0.0436770991705449</c:v>
                </c:pt>
                <c:pt idx="41">
                  <c:v>0.0433258404724184</c:v>
                </c:pt>
                <c:pt idx="42">
                  <c:v>0.0431950497357393</c:v>
                </c:pt>
                <c:pt idx="43">
                  <c:v>0.0429993019487232</c:v>
                </c:pt>
                <c:pt idx="44">
                  <c:v>0.0428297488789045</c:v>
                </c:pt>
                <c:pt idx="45">
                  <c:v>0.0426212006954896</c:v>
                </c:pt>
              </c:numCache>
            </c:numRef>
          </c:yVal>
          <c:smooth val="0"/>
        </c:ser>
        <c:ser>
          <c:idx val="9"/>
          <c:order val="9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0.974195436003625</c:v>
                </c:pt>
                <c:pt idx="2">
                  <c:v>0.97414632069094</c:v>
                </c:pt>
                <c:pt idx="3">
                  <c:v>0.975284038091506</c:v>
                </c:pt>
                <c:pt idx="4">
                  <c:v>0.974885180494716</c:v>
                </c:pt>
                <c:pt idx="5">
                  <c:v>0.974671622346713</c:v>
                </c:pt>
                <c:pt idx="6">
                  <c:v>0.974812208871442</c:v>
                </c:pt>
                <c:pt idx="7">
                  <c:v>0.973135310304867</c:v>
                </c:pt>
                <c:pt idx="8">
                  <c:v>0.974324444304572</c:v>
                </c:pt>
                <c:pt idx="9">
                  <c:v>0.974496260226702</c:v>
                </c:pt>
                <c:pt idx="10">
                  <c:v>0.973040294037968</c:v>
                </c:pt>
                <c:pt idx="11">
                  <c:v>0.972932764138556</c:v>
                </c:pt>
                <c:pt idx="12">
                  <c:v>0.972090503984578</c:v>
                </c:pt>
                <c:pt idx="13">
                  <c:v>0.972925887993364</c:v>
                </c:pt>
                <c:pt idx="14">
                  <c:v>0.97244256879507</c:v>
                </c:pt>
                <c:pt idx="15">
                  <c:v>0.972298994625671</c:v>
                </c:pt>
                <c:pt idx="16">
                  <c:v>0.971056626423267</c:v>
                </c:pt>
                <c:pt idx="17">
                  <c:v>0.972351745771123</c:v>
                </c:pt>
                <c:pt idx="18">
                  <c:v>0.972126535338085</c:v>
                </c:pt>
                <c:pt idx="19">
                  <c:v>0.971820776097744</c:v>
                </c:pt>
                <c:pt idx="20">
                  <c:v>0.971532669283637</c:v>
                </c:pt>
                <c:pt idx="21">
                  <c:v>0.971014680383495</c:v>
                </c:pt>
                <c:pt idx="22">
                  <c:v>0.971483770463388</c:v>
                </c:pt>
                <c:pt idx="23">
                  <c:v>0.970662527844702</c:v>
                </c:pt>
                <c:pt idx="24">
                  <c:v>0.970516611858012</c:v>
                </c:pt>
                <c:pt idx="25">
                  <c:v>0.967326110849175</c:v>
                </c:pt>
                <c:pt idx="26">
                  <c:v>0.959711210834166</c:v>
                </c:pt>
                <c:pt idx="27">
                  <c:v>0.930885141535508</c:v>
                </c:pt>
                <c:pt idx="28">
                  <c:v>0.866663309216496</c:v>
                </c:pt>
                <c:pt idx="29">
                  <c:v>0.78015413038801</c:v>
                </c:pt>
                <c:pt idx="30">
                  <c:v>0.68275852408664</c:v>
                </c:pt>
                <c:pt idx="31">
                  <c:v>0.584769448019295</c:v>
                </c:pt>
                <c:pt idx="32">
                  <c:v>0.490272317945856</c:v>
                </c:pt>
                <c:pt idx="33">
                  <c:v>0.40421864555616</c:v>
                </c:pt>
                <c:pt idx="34">
                  <c:v>0.329242228236337</c:v>
                </c:pt>
                <c:pt idx="35">
                  <c:v>0.266336007185951</c:v>
                </c:pt>
                <c:pt idx="36">
                  <c:v>0.21437571941076</c:v>
                </c:pt>
                <c:pt idx="37">
                  <c:v>0.172783796514452</c:v>
                </c:pt>
                <c:pt idx="38">
                  <c:v>0.139549219046943</c:v>
                </c:pt>
                <c:pt idx="39">
                  <c:v>0.114227378327056</c:v>
                </c:pt>
                <c:pt idx="40">
                  <c:v>0.0948945998342965</c:v>
                </c:pt>
                <c:pt idx="41">
                  <c:v>0.0804547968102554</c:v>
                </c:pt>
                <c:pt idx="42">
                  <c:v>0.0696105771069371</c:v>
                </c:pt>
                <c:pt idx="43">
                  <c:v>0.0617102190450089</c:v>
                </c:pt>
                <c:pt idx="44">
                  <c:v>0.0561237967552629</c:v>
                </c:pt>
                <c:pt idx="45">
                  <c:v>0.0521866347316076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8398816"/>
        <c:axId val="1858402672"/>
      </c:scatterChart>
      <c:valAx>
        <c:axId val="1858398816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one"/>
        <c:crossAx val="1858402672"/>
        <c:crosses val="autoZero"/>
        <c:crossBetween val="midCat"/>
      </c:valAx>
      <c:valAx>
        <c:axId val="1858402672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one"/>
        <c:crossAx val="185839881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9229657986926"/>
          <c:y val="0.123808948061067"/>
          <c:w val="0.852069775000903"/>
          <c:h val="0.76190121883733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2'!$AJ$7:$AJ$52</c:f>
              <c:numCache>
                <c:formatCode>0.000_ </c:formatCode>
                <c:ptCount val="46"/>
                <c:pt idx="0">
                  <c:v>1.0</c:v>
                </c:pt>
                <c:pt idx="1">
                  <c:v>0.94320146194498</c:v>
                </c:pt>
                <c:pt idx="2">
                  <c:v>0.92527287993283</c:v>
                </c:pt>
                <c:pt idx="3">
                  <c:v>0.899985182990073</c:v>
                </c:pt>
                <c:pt idx="4">
                  <c:v>0.86812861164617</c:v>
                </c:pt>
                <c:pt idx="5">
                  <c:v>0.83004889613276</c:v>
                </c:pt>
                <c:pt idx="6">
                  <c:v>0.786980787277127</c:v>
                </c:pt>
                <c:pt idx="7">
                  <c:v>0.737936484417444</c:v>
                </c:pt>
                <c:pt idx="8">
                  <c:v>0.683409887884625</c:v>
                </c:pt>
                <c:pt idx="9">
                  <c:v>0.627105250160518</c:v>
                </c:pt>
                <c:pt idx="10">
                  <c:v>0.572973773892429</c:v>
                </c:pt>
                <c:pt idx="11">
                  <c:v>0.51661974613523</c:v>
                </c:pt>
                <c:pt idx="12">
                  <c:v>0.459376697782387</c:v>
                </c:pt>
                <c:pt idx="13">
                  <c:v>0.405590951745938</c:v>
                </c:pt>
                <c:pt idx="14">
                  <c:v>0.35560823825752</c:v>
                </c:pt>
                <c:pt idx="15">
                  <c:v>0.309922457648047</c:v>
                </c:pt>
                <c:pt idx="16">
                  <c:v>0.26784214945424</c:v>
                </c:pt>
                <c:pt idx="17">
                  <c:v>0.229268533609918</c:v>
                </c:pt>
                <c:pt idx="18">
                  <c:v>0.196078431372549</c:v>
                </c:pt>
                <c:pt idx="19">
                  <c:v>0.167975502543587</c:v>
                </c:pt>
                <c:pt idx="20">
                  <c:v>0.143379266064108</c:v>
                </c:pt>
                <c:pt idx="21">
                  <c:v>0.122783622265027</c:v>
                </c:pt>
                <c:pt idx="22">
                  <c:v>0.105892230947795</c:v>
                </c:pt>
                <c:pt idx="23">
                  <c:v>0.0916185113844026</c:v>
                </c:pt>
                <c:pt idx="24">
                  <c:v>0.0805057539388551</c:v>
                </c:pt>
                <c:pt idx="25">
                  <c:v>0.0716155479824171</c:v>
                </c:pt>
                <c:pt idx="26">
                  <c:v>0.0640094828863535</c:v>
                </c:pt>
                <c:pt idx="27">
                  <c:v>0.0582802390477601</c:v>
                </c:pt>
                <c:pt idx="28">
                  <c:v>0.0541314762680891</c:v>
                </c:pt>
                <c:pt idx="29">
                  <c:v>0.0508223440509705</c:v>
                </c:pt>
                <c:pt idx="30">
                  <c:v>0.0481058922309478</c:v>
                </c:pt>
                <c:pt idx="31">
                  <c:v>0.0461302909072949</c:v>
                </c:pt>
                <c:pt idx="32">
                  <c:v>0.0445498098483726</c:v>
                </c:pt>
                <c:pt idx="33">
                  <c:v>0.0437595693189114</c:v>
                </c:pt>
                <c:pt idx="34">
                  <c:v>0.0427223786239937</c:v>
                </c:pt>
                <c:pt idx="35">
                  <c:v>0.0422778683261718</c:v>
                </c:pt>
                <c:pt idx="36">
                  <c:v>0.0412900676643453</c:v>
                </c:pt>
                <c:pt idx="37">
                  <c:v>0.04109250753198</c:v>
                </c:pt>
                <c:pt idx="38">
                  <c:v>0.0410431174988887</c:v>
                </c:pt>
                <c:pt idx="39">
                  <c:v>0.0406973872672495</c:v>
                </c:pt>
                <c:pt idx="40">
                  <c:v>0.0405986072010668</c:v>
                </c:pt>
                <c:pt idx="41">
                  <c:v>0.0403022670025189</c:v>
                </c:pt>
                <c:pt idx="42">
                  <c:v>0.0402528769694276</c:v>
                </c:pt>
                <c:pt idx="43">
                  <c:v>0.0402528769694276</c:v>
                </c:pt>
                <c:pt idx="44">
                  <c:v>0.0401047068701536</c:v>
                </c:pt>
                <c:pt idx="45">
                  <c:v>0.0399565367708796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2'!$AK$7:$AK$52</c:f>
              <c:numCache>
                <c:formatCode>0.000_ </c:formatCode>
                <c:ptCount val="46"/>
                <c:pt idx="0">
                  <c:v>1.0</c:v>
                </c:pt>
                <c:pt idx="1">
                  <c:v>0.939883872259485</c:v>
                </c:pt>
                <c:pt idx="2">
                  <c:v>0.925968565421964</c:v>
                </c:pt>
                <c:pt idx="3">
                  <c:v>0.905095605165682</c:v>
                </c:pt>
                <c:pt idx="4">
                  <c:v>0.874361797977776</c:v>
                </c:pt>
                <c:pt idx="5">
                  <c:v>0.835569126038642</c:v>
                </c:pt>
                <c:pt idx="6">
                  <c:v>0.795274802282511</c:v>
                </c:pt>
                <c:pt idx="7">
                  <c:v>0.74977475222745</c:v>
                </c:pt>
                <c:pt idx="8">
                  <c:v>0.696816498147963</c:v>
                </c:pt>
                <c:pt idx="9">
                  <c:v>0.643658023826209</c:v>
                </c:pt>
                <c:pt idx="10">
                  <c:v>0.589248172990289</c:v>
                </c:pt>
                <c:pt idx="11">
                  <c:v>0.535288817699469</c:v>
                </c:pt>
                <c:pt idx="12">
                  <c:v>0.480228251076184</c:v>
                </c:pt>
                <c:pt idx="13">
                  <c:v>0.426419060967064</c:v>
                </c:pt>
                <c:pt idx="14">
                  <c:v>0.375062568825708</c:v>
                </c:pt>
                <c:pt idx="15">
                  <c:v>0.328761637801582</c:v>
                </c:pt>
                <c:pt idx="16">
                  <c:v>0.286965662228451</c:v>
                </c:pt>
                <c:pt idx="17">
                  <c:v>0.247322054259686</c:v>
                </c:pt>
                <c:pt idx="18">
                  <c:v>0.212934227650415</c:v>
                </c:pt>
                <c:pt idx="19">
                  <c:v>0.182300530583642</c:v>
                </c:pt>
                <c:pt idx="20">
                  <c:v>0.156872559815797</c:v>
                </c:pt>
                <c:pt idx="21">
                  <c:v>0.13489838822705</c:v>
                </c:pt>
                <c:pt idx="22">
                  <c:v>0.1156271899089</c:v>
                </c:pt>
                <c:pt idx="23">
                  <c:v>0.10051056161778</c:v>
                </c:pt>
                <c:pt idx="24">
                  <c:v>0.0880468515366903</c:v>
                </c:pt>
                <c:pt idx="25">
                  <c:v>0.0779857843627991</c:v>
                </c:pt>
                <c:pt idx="26">
                  <c:v>0.0695264791270397</c:v>
                </c:pt>
                <c:pt idx="27">
                  <c:v>0.0629192111322455</c:v>
                </c:pt>
                <c:pt idx="28">
                  <c:v>0.0579137050755831</c:v>
                </c:pt>
                <c:pt idx="29">
                  <c:v>0.0539093002302533</c:v>
                </c:pt>
                <c:pt idx="30">
                  <c:v>0.0506557212934228</c:v>
                </c:pt>
                <c:pt idx="31">
                  <c:v>0.048503353689058</c:v>
                </c:pt>
                <c:pt idx="32">
                  <c:v>0.0464510962058264</c:v>
                </c:pt>
                <c:pt idx="33">
                  <c:v>0.0450495545099609</c:v>
                </c:pt>
                <c:pt idx="34">
                  <c:v>0.0440484532986285</c:v>
                </c:pt>
                <c:pt idx="35">
                  <c:v>0.0432475723295625</c:v>
                </c:pt>
                <c:pt idx="36">
                  <c:v>0.0425468014816298</c:v>
                </c:pt>
                <c:pt idx="37">
                  <c:v>0.04224647111823</c:v>
                </c:pt>
                <c:pt idx="38">
                  <c:v>0.0419461407548303</c:v>
                </c:pt>
                <c:pt idx="39">
                  <c:v>0.0414956452097307</c:v>
                </c:pt>
                <c:pt idx="40">
                  <c:v>0.0413454800280308</c:v>
                </c:pt>
                <c:pt idx="41">
                  <c:v>0.0410952047251977</c:v>
                </c:pt>
                <c:pt idx="42">
                  <c:v>0.0409950946040645</c:v>
                </c:pt>
                <c:pt idx="43">
                  <c:v>0.040794874361798</c:v>
                </c:pt>
                <c:pt idx="44">
                  <c:v>0.0406447091800981</c:v>
                </c:pt>
                <c:pt idx="45">
                  <c:v>0.0407448193012313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2'!$AH$7:$AH$52</c:f>
              <c:numCache>
                <c:formatCode>0.000_ </c:formatCode>
                <c:ptCount val="46"/>
                <c:pt idx="0">
                  <c:v>1.0</c:v>
                </c:pt>
                <c:pt idx="1">
                  <c:v>0.949972429695724</c:v>
                </c:pt>
                <c:pt idx="2">
                  <c:v>0.933179608000401</c:v>
                </c:pt>
                <c:pt idx="3">
                  <c:v>0.910421575016291</c:v>
                </c:pt>
                <c:pt idx="4">
                  <c:v>0.878389894230287</c:v>
                </c:pt>
                <c:pt idx="5">
                  <c:v>0.841746453456314</c:v>
                </c:pt>
                <c:pt idx="6">
                  <c:v>0.797834477918693</c:v>
                </c:pt>
                <c:pt idx="7">
                  <c:v>0.747606396310592</c:v>
                </c:pt>
                <c:pt idx="8">
                  <c:v>0.692967066018347</c:v>
                </c:pt>
                <c:pt idx="9">
                  <c:v>0.63742543485889</c:v>
                </c:pt>
                <c:pt idx="10">
                  <c:v>0.580730863702441</c:v>
                </c:pt>
                <c:pt idx="11">
                  <c:v>0.523284375156649</c:v>
                </c:pt>
                <c:pt idx="12">
                  <c:v>0.467842999649105</c:v>
                </c:pt>
                <c:pt idx="13">
                  <c:v>0.412752518923254</c:v>
                </c:pt>
                <c:pt idx="14">
                  <c:v>0.362474309489197</c:v>
                </c:pt>
                <c:pt idx="15">
                  <c:v>0.315304025264424</c:v>
                </c:pt>
                <c:pt idx="16">
                  <c:v>0.272394606245927</c:v>
                </c:pt>
                <c:pt idx="17">
                  <c:v>0.233194646348188</c:v>
                </c:pt>
                <c:pt idx="18">
                  <c:v>0.200010025565191</c:v>
                </c:pt>
                <c:pt idx="19">
                  <c:v>0.171687803899945</c:v>
                </c:pt>
                <c:pt idx="20">
                  <c:v>0.146423379618026</c:v>
                </c:pt>
                <c:pt idx="21">
                  <c:v>0.125169181412602</c:v>
                </c:pt>
                <c:pt idx="22">
                  <c:v>0.10797533710963</c:v>
                </c:pt>
                <c:pt idx="23">
                  <c:v>0.0939395458418968</c:v>
                </c:pt>
                <c:pt idx="24">
                  <c:v>0.0825605293498421</c:v>
                </c:pt>
                <c:pt idx="25">
                  <c:v>0.0732367537219911</c:v>
                </c:pt>
                <c:pt idx="26">
                  <c:v>0.0658679633064314</c:v>
                </c:pt>
                <c:pt idx="27">
                  <c:v>0.0600030076695574</c:v>
                </c:pt>
                <c:pt idx="28">
                  <c:v>0.0555917589854128</c:v>
                </c:pt>
                <c:pt idx="29">
                  <c:v>0.052183066820392</c:v>
                </c:pt>
                <c:pt idx="30">
                  <c:v>0.0493759085668454</c:v>
                </c:pt>
                <c:pt idx="31">
                  <c:v>0.0469697729209484</c:v>
                </c:pt>
                <c:pt idx="32">
                  <c:v>0.0458168329239561</c:v>
                </c:pt>
                <c:pt idx="33">
                  <c:v>0.0446638929269638</c:v>
                </c:pt>
                <c:pt idx="34">
                  <c:v>0.0439621033635771</c:v>
                </c:pt>
                <c:pt idx="35">
                  <c:v>0.0432101859742343</c:v>
                </c:pt>
                <c:pt idx="36">
                  <c:v>0.04260865206276</c:v>
                </c:pt>
                <c:pt idx="37">
                  <c:v>0.0422577572810667</c:v>
                </c:pt>
                <c:pt idx="38">
                  <c:v>0.041806606847461</c:v>
                </c:pt>
                <c:pt idx="39">
                  <c:v>0.0417063511955486</c:v>
                </c:pt>
                <c:pt idx="40">
                  <c:v>0.0415559677176801</c:v>
                </c:pt>
                <c:pt idx="41">
                  <c:v>0.0414055842398115</c:v>
                </c:pt>
                <c:pt idx="42">
                  <c:v>0.0412552007619429</c:v>
                </c:pt>
                <c:pt idx="43">
                  <c:v>0.0409544338062058</c:v>
                </c:pt>
                <c:pt idx="44">
                  <c:v>0.0411048172840744</c:v>
                </c:pt>
                <c:pt idx="45">
                  <c:v>0.0410546894581182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2'!$AI$7:$AI$52</c:f>
              <c:numCache>
                <c:formatCode>0.000_ </c:formatCode>
                <c:ptCount val="46"/>
                <c:pt idx="0">
                  <c:v>1.0</c:v>
                </c:pt>
                <c:pt idx="1">
                  <c:v>0.946250434264728</c:v>
                </c:pt>
                <c:pt idx="2">
                  <c:v>0.930418383046305</c:v>
                </c:pt>
                <c:pt idx="3">
                  <c:v>0.906794381855179</c:v>
                </c:pt>
                <c:pt idx="4">
                  <c:v>0.873492481016428</c:v>
                </c:pt>
                <c:pt idx="5">
                  <c:v>0.835177924462752</c:v>
                </c:pt>
                <c:pt idx="6">
                  <c:v>0.791652191175741</c:v>
                </c:pt>
                <c:pt idx="7">
                  <c:v>0.741575264281106</c:v>
                </c:pt>
                <c:pt idx="8">
                  <c:v>0.68901682465631</c:v>
                </c:pt>
                <c:pt idx="9">
                  <c:v>0.630403493969924</c:v>
                </c:pt>
                <c:pt idx="10">
                  <c:v>0.574569457541317</c:v>
                </c:pt>
                <c:pt idx="11">
                  <c:v>0.516700580673979</c:v>
                </c:pt>
                <c:pt idx="12">
                  <c:v>0.461362846791404</c:v>
                </c:pt>
                <c:pt idx="13">
                  <c:v>0.407315499528513</c:v>
                </c:pt>
                <c:pt idx="14">
                  <c:v>0.355650404486575</c:v>
                </c:pt>
                <c:pt idx="15">
                  <c:v>0.309196486177974</c:v>
                </c:pt>
                <c:pt idx="16">
                  <c:v>0.26795374460271</c:v>
                </c:pt>
                <c:pt idx="17">
                  <c:v>0.228993994739193</c:v>
                </c:pt>
                <c:pt idx="18">
                  <c:v>0.194997270335997</c:v>
                </c:pt>
                <c:pt idx="19">
                  <c:v>0.167353218522011</c:v>
                </c:pt>
                <c:pt idx="20">
                  <c:v>0.142786242493424</c:v>
                </c:pt>
                <c:pt idx="21">
                  <c:v>0.1222889473423</c:v>
                </c:pt>
                <c:pt idx="22">
                  <c:v>0.105116879249591</c:v>
                </c:pt>
                <c:pt idx="23">
                  <c:v>0.0909226264330736</c:v>
                </c:pt>
                <c:pt idx="24">
                  <c:v>0.0797558191473522</c:v>
                </c:pt>
                <c:pt idx="25">
                  <c:v>0.0707231128095687</c:v>
                </c:pt>
                <c:pt idx="26">
                  <c:v>0.0638245074197231</c:v>
                </c:pt>
                <c:pt idx="27">
                  <c:v>0.0583651794133704</c:v>
                </c:pt>
                <c:pt idx="28">
                  <c:v>0.0540473472628915</c:v>
                </c:pt>
                <c:pt idx="29">
                  <c:v>0.0507717504590798</c:v>
                </c:pt>
                <c:pt idx="30">
                  <c:v>0.0479924562013003</c:v>
                </c:pt>
                <c:pt idx="31">
                  <c:v>0.0464042880539977</c:v>
                </c:pt>
                <c:pt idx="32">
                  <c:v>0.0446175988882823</c:v>
                </c:pt>
                <c:pt idx="33">
                  <c:v>0.043575363541615</c:v>
                </c:pt>
                <c:pt idx="34">
                  <c:v>0.0428309097225669</c:v>
                </c:pt>
                <c:pt idx="35">
                  <c:v>0.0420864559035188</c:v>
                </c:pt>
                <c:pt idx="36">
                  <c:v>0.0416397836120899</c:v>
                </c:pt>
                <c:pt idx="37">
                  <c:v>0.0413420020844707</c:v>
                </c:pt>
                <c:pt idx="38">
                  <c:v>0.0409945903022482</c:v>
                </c:pt>
                <c:pt idx="39">
                  <c:v>0.0410938508114547</c:v>
                </c:pt>
                <c:pt idx="40">
                  <c:v>0.040696808774629</c:v>
                </c:pt>
                <c:pt idx="41">
                  <c:v>0.0405479180108194</c:v>
                </c:pt>
                <c:pt idx="42">
                  <c:v>0.0403990272470098</c:v>
                </c:pt>
                <c:pt idx="43">
                  <c:v>0.0404982877562162</c:v>
                </c:pt>
                <c:pt idx="44">
                  <c:v>0.0400019852101841</c:v>
                </c:pt>
                <c:pt idx="45">
                  <c:v>0.0402005062285969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2'!$AF$7:$AF$52</c:f>
              <c:numCache>
                <c:formatCode>0.000_ </c:formatCode>
                <c:ptCount val="46"/>
                <c:pt idx="0">
                  <c:v>1.0</c:v>
                </c:pt>
                <c:pt idx="1">
                  <c:v>0.94344915838173</c:v>
                </c:pt>
                <c:pt idx="2">
                  <c:v>0.929619056993799</c:v>
                </c:pt>
                <c:pt idx="3">
                  <c:v>0.906732946156118</c:v>
                </c:pt>
                <c:pt idx="4">
                  <c:v>0.874741608426026</c:v>
                </c:pt>
                <c:pt idx="5">
                  <c:v>0.834038783344817</c:v>
                </c:pt>
                <c:pt idx="6">
                  <c:v>0.792942218722315</c:v>
                </c:pt>
                <c:pt idx="7">
                  <c:v>0.744659907471208</c:v>
                </c:pt>
                <c:pt idx="8">
                  <c:v>0.691505069396594</c:v>
                </c:pt>
                <c:pt idx="9">
                  <c:v>0.636332316172852</c:v>
                </c:pt>
                <c:pt idx="10">
                  <c:v>0.579486169898612</c:v>
                </c:pt>
                <c:pt idx="11">
                  <c:v>0.523476720149621</c:v>
                </c:pt>
                <c:pt idx="12">
                  <c:v>0.468107097155232</c:v>
                </c:pt>
                <c:pt idx="13">
                  <c:v>0.415099911408603</c:v>
                </c:pt>
                <c:pt idx="14">
                  <c:v>0.36371690126981</c:v>
                </c:pt>
                <c:pt idx="15">
                  <c:v>0.317501722610493</c:v>
                </c:pt>
                <c:pt idx="16">
                  <c:v>0.275322374249434</c:v>
                </c:pt>
                <c:pt idx="17">
                  <c:v>0.237523378285264</c:v>
                </c:pt>
                <c:pt idx="18">
                  <c:v>0.203268038192735</c:v>
                </c:pt>
                <c:pt idx="19">
                  <c:v>0.17408209469436</c:v>
                </c:pt>
                <c:pt idx="20">
                  <c:v>0.148931981494242</c:v>
                </c:pt>
                <c:pt idx="21">
                  <c:v>0.128162220691013</c:v>
                </c:pt>
                <c:pt idx="22">
                  <c:v>0.110394723890147</c:v>
                </c:pt>
                <c:pt idx="23">
                  <c:v>0.0954818387636578</c:v>
                </c:pt>
                <c:pt idx="24">
                  <c:v>0.0843094792794566</c:v>
                </c:pt>
                <c:pt idx="25">
                  <c:v>0.0746136430751058</c:v>
                </c:pt>
                <c:pt idx="26">
                  <c:v>0.0665911999212521</c:v>
                </c:pt>
                <c:pt idx="27">
                  <c:v>0.0606851068018506</c:v>
                </c:pt>
                <c:pt idx="28">
                  <c:v>0.055861797421006</c:v>
                </c:pt>
                <c:pt idx="29">
                  <c:v>0.0525642287626735</c:v>
                </c:pt>
                <c:pt idx="30">
                  <c:v>0.0496111822029727</c:v>
                </c:pt>
                <c:pt idx="31">
                  <c:v>0.0474948321685205</c:v>
                </c:pt>
                <c:pt idx="32">
                  <c:v>0.0456737867900384</c:v>
                </c:pt>
                <c:pt idx="33">
                  <c:v>0.0444433507234964</c:v>
                </c:pt>
                <c:pt idx="34">
                  <c:v>0.0436066541982478</c:v>
                </c:pt>
                <c:pt idx="35">
                  <c:v>0.0427699576729993</c:v>
                </c:pt>
                <c:pt idx="36">
                  <c:v>0.0421793483610592</c:v>
                </c:pt>
                <c:pt idx="37">
                  <c:v>0.0416871739344424</c:v>
                </c:pt>
                <c:pt idx="38">
                  <c:v>0.041736391377104</c:v>
                </c:pt>
                <c:pt idx="39">
                  <c:v>0.0415395216064573</c:v>
                </c:pt>
                <c:pt idx="40">
                  <c:v>0.0409981297371788</c:v>
                </c:pt>
                <c:pt idx="41">
                  <c:v>0.0408504774091938</c:v>
                </c:pt>
                <c:pt idx="42">
                  <c:v>0.0407520425238705</c:v>
                </c:pt>
                <c:pt idx="43">
                  <c:v>0.0406043901958854</c:v>
                </c:pt>
                <c:pt idx="44">
                  <c:v>0.0406043901958854</c:v>
                </c:pt>
                <c:pt idx="45">
                  <c:v>0.0404567378679004</c:v>
                </c:pt>
              </c:numCache>
            </c:numRef>
          </c:yVal>
          <c:smooth val="0"/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2'!$AG$7:$AG$52</c:f>
              <c:numCache>
                <c:formatCode>0.000_ </c:formatCode>
                <c:ptCount val="46"/>
                <c:pt idx="0">
                  <c:v>1.0</c:v>
                </c:pt>
                <c:pt idx="1">
                  <c:v>0.946516607738658</c:v>
                </c:pt>
                <c:pt idx="2">
                  <c:v>0.92998356655545</c:v>
                </c:pt>
                <c:pt idx="3">
                  <c:v>0.907524525671032</c:v>
                </c:pt>
                <c:pt idx="4">
                  <c:v>0.87311388875056</c:v>
                </c:pt>
                <c:pt idx="5">
                  <c:v>0.834271201633385</c:v>
                </c:pt>
                <c:pt idx="6">
                  <c:v>0.790647876101788</c:v>
                </c:pt>
                <c:pt idx="7">
                  <c:v>0.740451172750361</c:v>
                </c:pt>
                <c:pt idx="8">
                  <c:v>0.688312335043075</c:v>
                </c:pt>
                <c:pt idx="9">
                  <c:v>0.632289228624072</c:v>
                </c:pt>
                <c:pt idx="10">
                  <c:v>0.577112693590957</c:v>
                </c:pt>
                <c:pt idx="11">
                  <c:v>0.520541805686968</c:v>
                </c:pt>
                <c:pt idx="12">
                  <c:v>0.465415068970669</c:v>
                </c:pt>
                <c:pt idx="13">
                  <c:v>0.41028833225437</c:v>
                </c:pt>
                <c:pt idx="14">
                  <c:v>0.361685175041084</c:v>
                </c:pt>
                <c:pt idx="15">
                  <c:v>0.315522135351825</c:v>
                </c:pt>
                <c:pt idx="16">
                  <c:v>0.273741347542453</c:v>
                </c:pt>
                <c:pt idx="17">
                  <c:v>0.234998257058911</c:v>
                </c:pt>
                <c:pt idx="18">
                  <c:v>0.201284796573876</c:v>
                </c:pt>
                <c:pt idx="19">
                  <c:v>0.173049150938698</c:v>
                </c:pt>
                <c:pt idx="20">
                  <c:v>0.148946765599323</c:v>
                </c:pt>
                <c:pt idx="21">
                  <c:v>0.127832279268961</c:v>
                </c:pt>
                <c:pt idx="22">
                  <c:v>0.109954683531697</c:v>
                </c:pt>
                <c:pt idx="23">
                  <c:v>0.0956625666052487</c:v>
                </c:pt>
                <c:pt idx="24">
                  <c:v>0.0843085503709974</c:v>
                </c:pt>
                <c:pt idx="25">
                  <c:v>0.0751456600766894</c:v>
                </c:pt>
                <c:pt idx="26">
                  <c:v>0.0671779293859867</c:v>
                </c:pt>
                <c:pt idx="27">
                  <c:v>0.0612021313679597</c:v>
                </c:pt>
                <c:pt idx="28">
                  <c:v>0.0568198794880733</c:v>
                </c:pt>
                <c:pt idx="29">
                  <c:v>0.0531348040436233</c:v>
                </c:pt>
                <c:pt idx="30">
                  <c:v>0.0500971067177929</c:v>
                </c:pt>
                <c:pt idx="31">
                  <c:v>0.0480553757283004</c:v>
                </c:pt>
                <c:pt idx="32">
                  <c:v>0.0463124346397092</c:v>
                </c:pt>
                <c:pt idx="33">
                  <c:v>0.0450674767192869</c:v>
                </c:pt>
                <c:pt idx="34">
                  <c:v>0.0442707036502166</c:v>
                </c:pt>
                <c:pt idx="35">
                  <c:v>0.0433743339475126</c:v>
                </c:pt>
                <c:pt idx="36">
                  <c:v>0.0428763507793437</c:v>
                </c:pt>
                <c:pt idx="37">
                  <c:v>0.0423783676111747</c:v>
                </c:pt>
                <c:pt idx="38">
                  <c:v>0.0421791743439072</c:v>
                </c:pt>
                <c:pt idx="39">
                  <c:v>0.0420795777102734</c:v>
                </c:pt>
                <c:pt idx="40">
                  <c:v>0.0416313928589214</c:v>
                </c:pt>
                <c:pt idx="41">
                  <c:v>0.0417309894925551</c:v>
                </c:pt>
                <c:pt idx="42">
                  <c:v>0.0414321995916538</c:v>
                </c:pt>
                <c:pt idx="43">
                  <c:v>0.0412330063243862</c:v>
                </c:pt>
                <c:pt idx="44">
                  <c:v>0.0411334096907524</c:v>
                </c:pt>
                <c:pt idx="45">
                  <c:v>0.0409342164234849</c:v>
                </c:pt>
              </c:numCache>
            </c:numRef>
          </c:yVal>
          <c:smooth val="0"/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2'!$AD$7:$AD$52</c:f>
              <c:numCache>
                <c:formatCode>0.000_ </c:formatCode>
                <c:ptCount val="46"/>
                <c:pt idx="0">
                  <c:v>1.0</c:v>
                </c:pt>
                <c:pt idx="1">
                  <c:v>0.946876413529678</c:v>
                </c:pt>
                <c:pt idx="2">
                  <c:v>0.93094436347188</c:v>
                </c:pt>
                <c:pt idx="3">
                  <c:v>0.907574006131578</c:v>
                </c:pt>
                <c:pt idx="4">
                  <c:v>0.8766145650098</c:v>
                </c:pt>
                <c:pt idx="5">
                  <c:v>0.836759310448811</c:v>
                </c:pt>
                <c:pt idx="6">
                  <c:v>0.792229984419762</c:v>
                </c:pt>
                <c:pt idx="7">
                  <c:v>0.741468563099965</c:v>
                </c:pt>
                <c:pt idx="8">
                  <c:v>0.687038246971905</c:v>
                </c:pt>
                <c:pt idx="9">
                  <c:v>0.630798612856209</c:v>
                </c:pt>
                <c:pt idx="10">
                  <c:v>0.573855355078655</c:v>
                </c:pt>
                <c:pt idx="11">
                  <c:v>0.516610544303161</c:v>
                </c:pt>
                <c:pt idx="12">
                  <c:v>0.460370910187465</c:v>
                </c:pt>
                <c:pt idx="13">
                  <c:v>0.406543700055285</c:v>
                </c:pt>
                <c:pt idx="14">
                  <c:v>0.3547268432427</c:v>
                </c:pt>
                <c:pt idx="15">
                  <c:v>0.307935869729105</c:v>
                </c:pt>
                <c:pt idx="16">
                  <c:v>0.26586922651656</c:v>
                </c:pt>
                <c:pt idx="17">
                  <c:v>0.228828466603005</c:v>
                </c:pt>
                <c:pt idx="18">
                  <c:v>0.194602201336885</c:v>
                </c:pt>
                <c:pt idx="19">
                  <c:v>0.166507513695532</c:v>
                </c:pt>
                <c:pt idx="20">
                  <c:v>0.142232497361411</c:v>
                </c:pt>
                <c:pt idx="21">
                  <c:v>0.122380258330402</c:v>
                </c:pt>
                <c:pt idx="22">
                  <c:v>0.105292255113836</c:v>
                </c:pt>
                <c:pt idx="23">
                  <c:v>0.0913202995426446</c:v>
                </c:pt>
                <c:pt idx="24">
                  <c:v>0.0809669799467256</c:v>
                </c:pt>
                <c:pt idx="25">
                  <c:v>0.0717193546765844</c:v>
                </c:pt>
                <c:pt idx="26">
                  <c:v>0.0646831180579987</c:v>
                </c:pt>
                <c:pt idx="27">
                  <c:v>0.0592551640950897</c:v>
                </c:pt>
                <c:pt idx="28">
                  <c:v>0.0547318691259989</c:v>
                </c:pt>
                <c:pt idx="29">
                  <c:v>0.051716339146605</c:v>
                </c:pt>
                <c:pt idx="30">
                  <c:v>0.0492536563301</c:v>
                </c:pt>
                <c:pt idx="31">
                  <c:v>0.0473438206764839</c:v>
                </c:pt>
                <c:pt idx="32">
                  <c:v>0.0456350203548274</c:v>
                </c:pt>
                <c:pt idx="33">
                  <c:v>0.0446298436950294</c:v>
                </c:pt>
                <c:pt idx="34">
                  <c:v>0.0436246670352314</c:v>
                </c:pt>
                <c:pt idx="35">
                  <c:v>0.0431220787053325</c:v>
                </c:pt>
                <c:pt idx="36">
                  <c:v>0.0427200080414133</c:v>
                </c:pt>
                <c:pt idx="37">
                  <c:v>0.0422676785445042</c:v>
                </c:pt>
                <c:pt idx="38">
                  <c:v>0.041865607880585</c:v>
                </c:pt>
                <c:pt idx="39">
                  <c:v>0.0417148313816153</c:v>
                </c:pt>
                <c:pt idx="40">
                  <c:v>0.0414635372166658</c:v>
                </c:pt>
                <c:pt idx="41">
                  <c:v>0.0411117253857365</c:v>
                </c:pt>
                <c:pt idx="42">
                  <c:v>0.0412625018847062</c:v>
                </c:pt>
                <c:pt idx="43">
                  <c:v>0.041363019550686</c:v>
                </c:pt>
                <c:pt idx="44">
                  <c:v>0.0412625018847062</c:v>
                </c:pt>
                <c:pt idx="45">
                  <c:v>0.040860431220787</c:v>
                </c:pt>
              </c:numCache>
            </c:numRef>
          </c:yVal>
          <c:smooth val="0"/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2'!$AE$7:$AE$52</c:f>
              <c:numCache>
                <c:formatCode>0.000_ </c:formatCode>
                <c:ptCount val="46"/>
                <c:pt idx="0">
                  <c:v>1.0</c:v>
                </c:pt>
                <c:pt idx="1">
                  <c:v>0.950534427044494</c:v>
                </c:pt>
                <c:pt idx="2">
                  <c:v>0.930499627143922</c:v>
                </c:pt>
                <c:pt idx="3">
                  <c:v>0.90981854337559</c:v>
                </c:pt>
                <c:pt idx="4">
                  <c:v>0.877255779269202</c:v>
                </c:pt>
                <c:pt idx="5">
                  <c:v>0.839075316927666</c:v>
                </c:pt>
                <c:pt idx="6">
                  <c:v>0.794034302759135</c:v>
                </c:pt>
                <c:pt idx="7">
                  <c:v>0.744469301516281</c:v>
                </c:pt>
                <c:pt idx="8">
                  <c:v>0.689236887894606</c:v>
                </c:pt>
                <c:pt idx="9">
                  <c:v>0.634849614715386</c:v>
                </c:pt>
                <c:pt idx="10">
                  <c:v>0.577827491921452</c:v>
                </c:pt>
                <c:pt idx="11">
                  <c:v>0.518965945811583</c:v>
                </c:pt>
                <c:pt idx="12">
                  <c:v>0.463484961471539</c:v>
                </c:pt>
                <c:pt idx="13">
                  <c:v>0.409147402435993</c:v>
                </c:pt>
                <c:pt idx="14">
                  <c:v>0.359482972905792</c:v>
                </c:pt>
                <c:pt idx="15">
                  <c:v>0.312353964702958</c:v>
                </c:pt>
                <c:pt idx="16">
                  <c:v>0.269699229430773</c:v>
                </c:pt>
                <c:pt idx="17">
                  <c:v>0.231021625652498</c:v>
                </c:pt>
                <c:pt idx="18">
                  <c:v>0.198160576684067</c:v>
                </c:pt>
                <c:pt idx="19">
                  <c:v>0.169326373353219</c:v>
                </c:pt>
                <c:pt idx="20">
                  <c:v>0.144717872234651</c:v>
                </c:pt>
                <c:pt idx="21">
                  <c:v>0.124285359184688</c:v>
                </c:pt>
                <c:pt idx="22">
                  <c:v>0.107084265473527</c:v>
                </c:pt>
                <c:pt idx="23">
                  <c:v>0.0929157345264728</c:v>
                </c:pt>
                <c:pt idx="24">
                  <c:v>0.0813820531941337</c:v>
                </c:pt>
                <c:pt idx="25">
                  <c:v>0.0720855083271191</c:v>
                </c:pt>
                <c:pt idx="26">
                  <c:v>0.0650260999254288</c:v>
                </c:pt>
                <c:pt idx="27">
                  <c:v>0.0589112602535421</c:v>
                </c:pt>
                <c:pt idx="28">
                  <c:v>0.0548347004722844</c:v>
                </c:pt>
                <c:pt idx="29">
                  <c:v>0.0514541387024608</c:v>
                </c:pt>
                <c:pt idx="30">
                  <c:v>0.0486701466567238</c:v>
                </c:pt>
                <c:pt idx="31">
                  <c:v>0.0470792940591598</c:v>
                </c:pt>
                <c:pt idx="32">
                  <c:v>0.0453392990305742</c:v>
                </c:pt>
                <c:pt idx="33">
                  <c:v>0.0445935868754661</c:v>
                </c:pt>
                <c:pt idx="34">
                  <c:v>0.0434004474272931</c:v>
                </c:pt>
                <c:pt idx="35">
                  <c:v>0.0427044494158588</c:v>
                </c:pt>
                <c:pt idx="36">
                  <c:v>0.0422073079791201</c:v>
                </c:pt>
                <c:pt idx="37">
                  <c:v>0.0421078796917723</c:v>
                </c:pt>
                <c:pt idx="38">
                  <c:v>0.0416107382550335</c:v>
                </c:pt>
                <c:pt idx="39">
                  <c:v>0.0413124533929903</c:v>
                </c:pt>
                <c:pt idx="40">
                  <c:v>0.0411135968182948</c:v>
                </c:pt>
                <c:pt idx="41">
                  <c:v>0.0411135968182948</c:v>
                </c:pt>
                <c:pt idx="42">
                  <c:v>0.0412130251056425</c:v>
                </c:pt>
                <c:pt idx="43">
                  <c:v>0.0410638826746209</c:v>
                </c:pt>
                <c:pt idx="44">
                  <c:v>0.0408650260999254</c:v>
                </c:pt>
                <c:pt idx="45">
                  <c:v>0.0407655978125777</c:v>
                </c:pt>
              </c:numCache>
            </c:numRef>
          </c:yVal>
          <c:smooth val="0"/>
        </c:ser>
        <c:ser>
          <c:idx val="8"/>
          <c:order val="8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0.97048673265375</c:v>
                </c:pt>
                <c:pt idx="2">
                  <c:v>0.971194002247574</c:v>
                </c:pt>
                <c:pt idx="3">
                  <c:v>0.971219027883156</c:v>
                </c:pt>
                <c:pt idx="4">
                  <c:v>0.970369688400983</c:v>
                </c:pt>
                <c:pt idx="5">
                  <c:v>0.96632671948263</c:v>
                </c:pt>
                <c:pt idx="6">
                  <c:v>0.958844505707667</c:v>
                </c:pt>
                <c:pt idx="7">
                  <c:v>0.937439298152161</c:v>
                </c:pt>
                <c:pt idx="8">
                  <c:v>0.901849961355795</c:v>
                </c:pt>
                <c:pt idx="9">
                  <c:v>0.855698054298978</c:v>
                </c:pt>
                <c:pt idx="10">
                  <c:v>0.803490192527418</c:v>
                </c:pt>
                <c:pt idx="11">
                  <c:v>0.745816642643249</c:v>
                </c:pt>
                <c:pt idx="12">
                  <c:v>0.683045429276956</c:v>
                </c:pt>
                <c:pt idx="13">
                  <c:v>0.618880897205563</c:v>
                </c:pt>
                <c:pt idx="14">
                  <c:v>0.555390271244623</c:v>
                </c:pt>
                <c:pt idx="15">
                  <c:v>0.495004549293706</c:v>
                </c:pt>
                <c:pt idx="16">
                  <c:v>0.436014617807666</c:v>
                </c:pt>
                <c:pt idx="17">
                  <c:v>0.381012608455783</c:v>
                </c:pt>
                <c:pt idx="18">
                  <c:v>0.330410791554412</c:v>
                </c:pt>
                <c:pt idx="19">
                  <c:v>0.28489532736668</c:v>
                </c:pt>
                <c:pt idx="20">
                  <c:v>0.244636725142503</c:v>
                </c:pt>
                <c:pt idx="21">
                  <c:v>0.209385008740048</c:v>
                </c:pt>
                <c:pt idx="22">
                  <c:v>0.178845073091565</c:v>
                </c:pt>
                <c:pt idx="23">
                  <c:v>0.152909455550035</c:v>
                </c:pt>
                <c:pt idx="24">
                  <c:v>0.131305042173508</c:v>
                </c:pt>
                <c:pt idx="25">
                  <c:v>0.113313322233424</c:v>
                </c:pt>
                <c:pt idx="26">
                  <c:v>0.0983091027088035</c:v>
                </c:pt>
                <c:pt idx="27">
                  <c:v>0.0862022029688433</c:v>
                </c:pt>
                <c:pt idx="28">
                  <c:v>0.0765462481461147</c:v>
                </c:pt>
                <c:pt idx="29">
                  <c:v>0.0689010546204257</c:v>
                </c:pt>
                <c:pt idx="30">
                  <c:v>0.0627813172552383</c:v>
                </c:pt>
                <c:pt idx="31">
                  <c:v>0.0579012082436794</c:v>
                </c:pt>
                <c:pt idx="32">
                  <c:v>0.0542998704934465</c:v>
                </c:pt>
                <c:pt idx="33">
                  <c:v>0.0512465911016228</c:v>
                </c:pt>
                <c:pt idx="34">
                  <c:v>0.0493544013690041</c:v>
                </c:pt>
                <c:pt idx="35">
                  <c:v>0.0475018243115183</c:v>
                </c:pt>
                <c:pt idx="36">
                  <c:v>0.0462487339593921</c:v>
                </c:pt>
                <c:pt idx="37">
                  <c:v>0.0454136289576835</c:v>
                </c:pt>
                <c:pt idx="38">
                  <c:v>0.0446821628703735</c:v>
                </c:pt>
                <c:pt idx="39">
                  <c:v>0.0440563057667591</c:v>
                </c:pt>
                <c:pt idx="40">
                  <c:v>0.0436770991705449</c:v>
                </c:pt>
                <c:pt idx="41">
                  <c:v>0.0433258404724184</c:v>
                </c:pt>
                <c:pt idx="42">
                  <c:v>0.0431950497357393</c:v>
                </c:pt>
                <c:pt idx="43">
                  <c:v>0.0429993019487232</c:v>
                </c:pt>
                <c:pt idx="44">
                  <c:v>0.0428297488789045</c:v>
                </c:pt>
                <c:pt idx="45">
                  <c:v>0.0426212006954896</c:v>
                </c:pt>
              </c:numCache>
            </c:numRef>
          </c:yVal>
          <c:smooth val="0"/>
        </c:ser>
        <c:ser>
          <c:idx val="9"/>
          <c:order val="9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0.974195436003625</c:v>
                </c:pt>
                <c:pt idx="2">
                  <c:v>0.97414632069094</c:v>
                </c:pt>
                <c:pt idx="3">
                  <c:v>0.975284038091506</c:v>
                </c:pt>
                <c:pt idx="4">
                  <c:v>0.974885180494716</c:v>
                </c:pt>
                <c:pt idx="5">
                  <c:v>0.974671622346713</c:v>
                </c:pt>
                <c:pt idx="6">
                  <c:v>0.974812208871442</c:v>
                </c:pt>
                <c:pt idx="7">
                  <c:v>0.973135310304867</c:v>
                </c:pt>
                <c:pt idx="8">
                  <c:v>0.974324444304572</c:v>
                </c:pt>
                <c:pt idx="9">
                  <c:v>0.974496260226702</c:v>
                </c:pt>
                <c:pt idx="10">
                  <c:v>0.973040294037968</c:v>
                </c:pt>
                <c:pt idx="11">
                  <c:v>0.972932764138556</c:v>
                </c:pt>
                <c:pt idx="12">
                  <c:v>0.972090503984578</c:v>
                </c:pt>
                <c:pt idx="13">
                  <c:v>0.972925887993364</c:v>
                </c:pt>
                <c:pt idx="14">
                  <c:v>0.97244256879507</c:v>
                </c:pt>
                <c:pt idx="15">
                  <c:v>0.972298994625671</c:v>
                </c:pt>
                <c:pt idx="16">
                  <c:v>0.971056626423267</c:v>
                </c:pt>
                <c:pt idx="17">
                  <c:v>0.972351745771123</c:v>
                </c:pt>
                <c:pt idx="18">
                  <c:v>0.972126535338085</c:v>
                </c:pt>
                <c:pt idx="19">
                  <c:v>0.971820776097744</c:v>
                </c:pt>
                <c:pt idx="20">
                  <c:v>0.971532669283637</c:v>
                </c:pt>
                <c:pt idx="21">
                  <c:v>0.971014680383495</c:v>
                </c:pt>
                <c:pt idx="22">
                  <c:v>0.971483770463388</c:v>
                </c:pt>
                <c:pt idx="23">
                  <c:v>0.970662527844702</c:v>
                </c:pt>
                <c:pt idx="24">
                  <c:v>0.970516611858012</c:v>
                </c:pt>
                <c:pt idx="25">
                  <c:v>0.967326110849175</c:v>
                </c:pt>
                <c:pt idx="26">
                  <c:v>0.959711210834166</c:v>
                </c:pt>
                <c:pt idx="27">
                  <c:v>0.930885141535508</c:v>
                </c:pt>
                <c:pt idx="28">
                  <c:v>0.866663309216496</c:v>
                </c:pt>
                <c:pt idx="29">
                  <c:v>0.78015413038801</c:v>
                </c:pt>
                <c:pt idx="30">
                  <c:v>0.68275852408664</c:v>
                </c:pt>
                <c:pt idx="31">
                  <c:v>0.584769448019295</c:v>
                </c:pt>
                <c:pt idx="32">
                  <c:v>0.490272317945856</c:v>
                </c:pt>
                <c:pt idx="33">
                  <c:v>0.40421864555616</c:v>
                </c:pt>
                <c:pt idx="34">
                  <c:v>0.329242228236337</c:v>
                </c:pt>
                <c:pt idx="35">
                  <c:v>0.266336007185951</c:v>
                </c:pt>
                <c:pt idx="36">
                  <c:v>0.21437571941076</c:v>
                </c:pt>
                <c:pt idx="37">
                  <c:v>0.172783796514452</c:v>
                </c:pt>
                <c:pt idx="38">
                  <c:v>0.139549219046943</c:v>
                </c:pt>
                <c:pt idx="39">
                  <c:v>0.114227378327056</c:v>
                </c:pt>
                <c:pt idx="40">
                  <c:v>0.0948945998342965</c:v>
                </c:pt>
                <c:pt idx="41">
                  <c:v>0.0804547968102554</c:v>
                </c:pt>
                <c:pt idx="42">
                  <c:v>0.0696105771069371</c:v>
                </c:pt>
                <c:pt idx="43">
                  <c:v>0.0617102190450089</c:v>
                </c:pt>
                <c:pt idx="44">
                  <c:v>0.0561237967552629</c:v>
                </c:pt>
                <c:pt idx="45">
                  <c:v>0.0521866347316076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8886912"/>
        <c:axId val="1858890736"/>
      </c:scatterChart>
      <c:valAx>
        <c:axId val="1858886912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one"/>
        <c:crossAx val="1858890736"/>
        <c:crosses val="autoZero"/>
        <c:crossBetween val="midCat"/>
      </c:valAx>
      <c:valAx>
        <c:axId val="1858890736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one"/>
        <c:crossAx val="185888691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38637900552716"/>
          <c:y val="0.12264122696504"/>
          <c:w val="0.857956330642001"/>
          <c:h val="0.764149183397554"/>
        </c:manualLayout>
      </c:layout>
      <c:scatterChart>
        <c:scatterStyle val="lineMarker"/>
        <c:varyColors val="0"/>
        <c:ser>
          <c:idx val="8"/>
          <c:order val="0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0.97048673265375</c:v>
                </c:pt>
                <c:pt idx="2">
                  <c:v>0.971194002247574</c:v>
                </c:pt>
                <c:pt idx="3">
                  <c:v>0.971219027883156</c:v>
                </c:pt>
                <c:pt idx="4">
                  <c:v>0.970369688400983</c:v>
                </c:pt>
                <c:pt idx="5">
                  <c:v>0.96632671948263</c:v>
                </c:pt>
                <c:pt idx="6">
                  <c:v>0.958844505707667</c:v>
                </c:pt>
                <c:pt idx="7">
                  <c:v>0.937439298152161</c:v>
                </c:pt>
                <c:pt idx="8">
                  <c:v>0.901849961355795</c:v>
                </c:pt>
                <c:pt idx="9">
                  <c:v>0.855698054298978</c:v>
                </c:pt>
                <c:pt idx="10">
                  <c:v>0.803490192527418</c:v>
                </c:pt>
                <c:pt idx="11">
                  <c:v>0.745816642643249</c:v>
                </c:pt>
                <c:pt idx="12">
                  <c:v>0.683045429276956</c:v>
                </c:pt>
                <c:pt idx="13">
                  <c:v>0.618880897205563</c:v>
                </c:pt>
                <c:pt idx="14">
                  <c:v>0.555390271244623</c:v>
                </c:pt>
                <c:pt idx="15">
                  <c:v>0.495004549293706</c:v>
                </c:pt>
                <c:pt idx="16">
                  <c:v>0.436014617807666</c:v>
                </c:pt>
                <c:pt idx="17">
                  <c:v>0.381012608455783</c:v>
                </c:pt>
                <c:pt idx="18">
                  <c:v>0.330410791554412</c:v>
                </c:pt>
                <c:pt idx="19">
                  <c:v>0.28489532736668</c:v>
                </c:pt>
                <c:pt idx="20">
                  <c:v>0.244636725142503</c:v>
                </c:pt>
                <c:pt idx="21">
                  <c:v>0.209385008740048</c:v>
                </c:pt>
                <c:pt idx="22">
                  <c:v>0.178845073091565</c:v>
                </c:pt>
                <c:pt idx="23">
                  <c:v>0.152909455550035</c:v>
                </c:pt>
                <c:pt idx="24">
                  <c:v>0.131305042173508</c:v>
                </c:pt>
                <c:pt idx="25">
                  <c:v>0.113313322233424</c:v>
                </c:pt>
                <c:pt idx="26">
                  <c:v>0.0983091027088035</c:v>
                </c:pt>
                <c:pt idx="27">
                  <c:v>0.0862022029688433</c:v>
                </c:pt>
                <c:pt idx="28">
                  <c:v>0.0765462481461147</c:v>
                </c:pt>
                <c:pt idx="29">
                  <c:v>0.0689010546204257</c:v>
                </c:pt>
                <c:pt idx="30">
                  <c:v>0.0627813172552383</c:v>
                </c:pt>
                <c:pt idx="31">
                  <c:v>0.0579012082436794</c:v>
                </c:pt>
                <c:pt idx="32">
                  <c:v>0.0542998704934465</c:v>
                </c:pt>
                <c:pt idx="33">
                  <c:v>0.0512465911016228</c:v>
                </c:pt>
                <c:pt idx="34">
                  <c:v>0.0493544013690041</c:v>
                </c:pt>
                <c:pt idx="35">
                  <c:v>0.0475018243115183</c:v>
                </c:pt>
                <c:pt idx="36">
                  <c:v>0.0462487339593921</c:v>
                </c:pt>
                <c:pt idx="37">
                  <c:v>0.0454136289576835</c:v>
                </c:pt>
                <c:pt idx="38">
                  <c:v>0.0446821628703735</c:v>
                </c:pt>
                <c:pt idx="39">
                  <c:v>0.0440563057667591</c:v>
                </c:pt>
                <c:pt idx="40">
                  <c:v>0.0436770991705449</c:v>
                </c:pt>
                <c:pt idx="41">
                  <c:v>0.0433258404724184</c:v>
                </c:pt>
                <c:pt idx="42">
                  <c:v>0.0431950497357393</c:v>
                </c:pt>
                <c:pt idx="43">
                  <c:v>0.0429993019487232</c:v>
                </c:pt>
                <c:pt idx="44">
                  <c:v>0.0428297488789045</c:v>
                </c:pt>
                <c:pt idx="45">
                  <c:v>0.0426212006954896</c:v>
                </c:pt>
              </c:numCache>
            </c:numRef>
          </c:yVal>
          <c:smooth val="0"/>
        </c:ser>
        <c:ser>
          <c:idx val="9"/>
          <c:order val="1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0.974195436003625</c:v>
                </c:pt>
                <c:pt idx="2">
                  <c:v>0.97414632069094</c:v>
                </c:pt>
                <c:pt idx="3">
                  <c:v>0.975284038091506</c:v>
                </c:pt>
                <c:pt idx="4">
                  <c:v>0.974885180494716</c:v>
                </c:pt>
                <c:pt idx="5">
                  <c:v>0.974671622346713</c:v>
                </c:pt>
                <c:pt idx="6">
                  <c:v>0.974812208871442</c:v>
                </c:pt>
                <c:pt idx="7">
                  <c:v>0.973135310304867</c:v>
                </c:pt>
                <c:pt idx="8">
                  <c:v>0.974324444304572</c:v>
                </c:pt>
                <c:pt idx="9">
                  <c:v>0.974496260226702</c:v>
                </c:pt>
                <c:pt idx="10">
                  <c:v>0.973040294037968</c:v>
                </c:pt>
                <c:pt idx="11">
                  <c:v>0.972932764138556</c:v>
                </c:pt>
                <c:pt idx="12">
                  <c:v>0.972090503984578</c:v>
                </c:pt>
                <c:pt idx="13">
                  <c:v>0.972925887993364</c:v>
                </c:pt>
                <c:pt idx="14">
                  <c:v>0.97244256879507</c:v>
                </c:pt>
                <c:pt idx="15">
                  <c:v>0.972298994625671</c:v>
                </c:pt>
                <c:pt idx="16">
                  <c:v>0.971056626423267</c:v>
                </c:pt>
                <c:pt idx="17">
                  <c:v>0.972351745771123</c:v>
                </c:pt>
                <c:pt idx="18">
                  <c:v>0.972126535338085</c:v>
                </c:pt>
                <c:pt idx="19">
                  <c:v>0.971820776097744</c:v>
                </c:pt>
                <c:pt idx="20">
                  <c:v>0.971532669283637</c:v>
                </c:pt>
                <c:pt idx="21">
                  <c:v>0.971014680383495</c:v>
                </c:pt>
                <c:pt idx="22">
                  <c:v>0.971483770463388</c:v>
                </c:pt>
                <c:pt idx="23">
                  <c:v>0.970662527844702</c:v>
                </c:pt>
                <c:pt idx="24">
                  <c:v>0.970516611858012</c:v>
                </c:pt>
                <c:pt idx="25">
                  <c:v>0.967326110849175</c:v>
                </c:pt>
                <c:pt idx="26">
                  <c:v>0.959711210834166</c:v>
                </c:pt>
                <c:pt idx="27">
                  <c:v>0.930885141535508</c:v>
                </c:pt>
                <c:pt idx="28">
                  <c:v>0.866663309216496</c:v>
                </c:pt>
                <c:pt idx="29">
                  <c:v>0.78015413038801</c:v>
                </c:pt>
                <c:pt idx="30">
                  <c:v>0.68275852408664</c:v>
                </c:pt>
                <c:pt idx="31">
                  <c:v>0.584769448019295</c:v>
                </c:pt>
                <c:pt idx="32">
                  <c:v>0.490272317945856</c:v>
                </c:pt>
                <c:pt idx="33">
                  <c:v>0.40421864555616</c:v>
                </c:pt>
                <c:pt idx="34">
                  <c:v>0.329242228236337</c:v>
                </c:pt>
                <c:pt idx="35">
                  <c:v>0.266336007185951</c:v>
                </c:pt>
                <c:pt idx="36">
                  <c:v>0.21437571941076</c:v>
                </c:pt>
                <c:pt idx="37">
                  <c:v>0.172783796514452</c:v>
                </c:pt>
                <c:pt idx="38">
                  <c:v>0.139549219046943</c:v>
                </c:pt>
                <c:pt idx="39">
                  <c:v>0.114227378327056</c:v>
                </c:pt>
                <c:pt idx="40">
                  <c:v>0.0948945998342965</c:v>
                </c:pt>
                <c:pt idx="41">
                  <c:v>0.0804547968102554</c:v>
                </c:pt>
                <c:pt idx="42">
                  <c:v>0.0696105771069371</c:v>
                </c:pt>
                <c:pt idx="43">
                  <c:v>0.0617102190450089</c:v>
                </c:pt>
                <c:pt idx="44">
                  <c:v>0.0561237967552629</c:v>
                </c:pt>
                <c:pt idx="45">
                  <c:v>0.0521866347316076</c:v>
                </c:pt>
              </c:numCache>
            </c:numRef>
          </c:yVal>
          <c:smooth val="0"/>
        </c:ser>
        <c:ser>
          <c:idx val="0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2'!$AR$7:$AR$52</c:f>
              <c:numCache>
                <c:formatCode>0.000_ </c:formatCode>
                <c:ptCount val="46"/>
                <c:pt idx="0">
                  <c:v>1.0</c:v>
                </c:pt>
                <c:pt idx="1">
                  <c:v>0.943171630640502</c:v>
                </c:pt>
                <c:pt idx="2">
                  <c:v>0.928429126407013</c:v>
                </c:pt>
                <c:pt idx="3">
                  <c:v>0.904123916724773</c:v>
                </c:pt>
                <c:pt idx="4">
                  <c:v>0.873692598864429</c:v>
                </c:pt>
                <c:pt idx="5">
                  <c:v>0.835790417372248</c:v>
                </c:pt>
                <c:pt idx="6">
                  <c:v>0.79111465285387</c:v>
                </c:pt>
                <c:pt idx="7">
                  <c:v>0.742454427731846</c:v>
                </c:pt>
                <c:pt idx="8">
                  <c:v>0.686970813826078</c:v>
                </c:pt>
                <c:pt idx="9">
                  <c:v>0.633429624464588</c:v>
                </c:pt>
                <c:pt idx="10">
                  <c:v>0.576053391772089</c:v>
                </c:pt>
                <c:pt idx="11">
                  <c:v>0.519424245442773</c:v>
                </c:pt>
                <c:pt idx="12">
                  <c:v>0.462496264568184</c:v>
                </c:pt>
                <c:pt idx="13">
                  <c:v>0.409851578842514</c:v>
                </c:pt>
                <c:pt idx="14">
                  <c:v>0.359199123418667</c:v>
                </c:pt>
                <c:pt idx="15">
                  <c:v>0.312082876780556</c:v>
                </c:pt>
                <c:pt idx="16">
                  <c:v>0.269100508018727</c:v>
                </c:pt>
                <c:pt idx="17">
                  <c:v>0.23104890925391</c:v>
                </c:pt>
                <c:pt idx="18">
                  <c:v>0.198077497758741</c:v>
                </c:pt>
                <c:pt idx="19">
                  <c:v>0.168592489291762</c:v>
                </c:pt>
                <c:pt idx="20">
                  <c:v>0.144337085367068</c:v>
                </c:pt>
                <c:pt idx="21">
                  <c:v>0.123518278713019</c:v>
                </c:pt>
                <c:pt idx="22">
                  <c:v>0.106783544177707</c:v>
                </c:pt>
                <c:pt idx="23">
                  <c:v>0.0928379320649467</c:v>
                </c:pt>
                <c:pt idx="24">
                  <c:v>0.0808347444964638</c:v>
                </c:pt>
                <c:pt idx="25">
                  <c:v>0.0717700966231696</c:v>
                </c:pt>
                <c:pt idx="26">
                  <c:v>0.0649965135969718</c:v>
                </c:pt>
                <c:pt idx="27">
                  <c:v>0.0591194342065943</c:v>
                </c:pt>
                <c:pt idx="28">
                  <c:v>0.0550353620878573</c:v>
                </c:pt>
                <c:pt idx="29">
                  <c:v>0.0514493475445761</c:v>
                </c:pt>
                <c:pt idx="30">
                  <c:v>0.0486602251220241</c:v>
                </c:pt>
                <c:pt idx="31">
                  <c:v>0.0466181890626556</c:v>
                </c:pt>
                <c:pt idx="32">
                  <c:v>0.0454726566391075</c:v>
                </c:pt>
                <c:pt idx="33">
                  <c:v>0.0442773184580137</c:v>
                </c:pt>
                <c:pt idx="34">
                  <c:v>0.0433310090646479</c:v>
                </c:pt>
                <c:pt idx="35">
                  <c:v>0.0428329514891921</c:v>
                </c:pt>
                <c:pt idx="36">
                  <c:v>0.0423348939137364</c:v>
                </c:pt>
                <c:pt idx="37">
                  <c:v>0.0420858651260086</c:v>
                </c:pt>
                <c:pt idx="38">
                  <c:v>0.0418368363382807</c:v>
                </c:pt>
                <c:pt idx="39">
                  <c:v>0.0414881960354617</c:v>
                </c:pt>
                <c:pt idx="40">
                  <c:v>0.0411893614901883</c:v>
                </c:pt>
                <c:pt idx="41">
                  <c:v>0.0411893614901883</c:v>
                </c:pt>
                <c:pt idx="42">
                  <c:v>0.040990138460006</c:v>
                </c:pt>
                <c:pt idx="43">
                  <c:v>0.0408407211873693</c:v>
                </c:pt>
                <c:pt idx="44">
                  <c:v>0.0407909154298237</c:v>
                </c:pt>
                <c:pt idx="45">
                  <c:v>0.0408905269449148</c:v>
                </c:pt>
              </c:numCache>
            </c:numRef>
          </c:yVal>
          <c:smooth val="0"/>
        </c:ser>
        <c:ser>
          <c:idx val="1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2'!$AS$7:$AS$52</c:f>
              <c:numCache>
                <c:formatCode>0.000_ </c:formatCode>
                <c:ptCount val="46"/>
                <c:pt idx="0">
                  <c:v>1.0</c:v>
                </c:pt>
                <c:pt idx="1">
                  <c:v>0.946230598669623</c:v>
                </c:pt>
                <c:pt idx="2">
                  <c:v>0.92788752267688</c:v>
                </c:pt>
                <c:pt idx="3">
                  <c:v>0.906117718201975</c:v>
                </c:pt>
                <c:pt idx="4">
                  <c:v>0.873412618423705</c:v>
                </c:pt>
                <c:pt idx="5">
                  <c:v>0.831787945978633</c:v>
                </c:pt>
                <c:pt idx="6">
                  <c:v>0.788651481556138</c:v>
                </c:pt>
                <c:pt idx="7">
                  <c:v>0.738107236444265</c:v>
                </c:pt>
                <c:pt idx="8">
                  <c:v>0.685144124168514</c:v>
                </c:pt>
                <c:pt idx="9">
                  <c:v>0.628653497278774</c:v>
                </c:pt>
                <c:pt idx="10">
                  <c:v>0.572213263454949</c:v>
                </c:pt>
                <c:pt idx="11">
                  <c:v>0.514664382181012</c:v>
                </c:pt>
                <c:pt idx="12">
                  <c:v>0.459836726466438</c:v>
                </c:pt>
                <c:pt idx="13">
                  <c:v>0.405966539004233</c:v>
                </c:pt>
                <c:pt idx="14">
                  <c:v>0.356329369078815</c:v>
                </c:pt>
                <c:pt idx="15">
                  <c:v>0.308959887119532</c:v>
                </c:pt>
                <c:pt idx="16">
                  <c:v>0.267234428542632</c:v>
                </c:pt>
                <c:pt idx="17">
                  <c:v>0.230044345898004</c:v>
                </c:pt>
                <c:pt idx="18">
                  <c:v>0.196583350131022</c:v>
                </c:pt>
                <c:pt idx="19">
                  <c:v>0.168111267889538</c:v>
                </c:pt>
                <c:pt idx="20">
                  <c:v>0.143317879459786</c:v>
                </c:pt>
                <c:pt idx="21">
                  <c:v>0.123463011489619</c:v>
                </c:pt>
                <c:pt idx="22">
                  <c:v>0.105825438419673</c:v>
                </c:pt>
                <c:pt idx="23">
                  <c:v>0.0922193106228583</c:v>
                </c:pt>
                <c:pt idx="24">
                  <c:v>0.0807296915944366</c:v>
                </c:pt>
                <c:pt idx="25">
                  <c:v>0.0718101189276356</c:v>
                </c:pt>
                <c:pt idx="26">
                  <c:v>0.0643015521064301</c:v>
                </c:pt>
                <c:pt idx="27">
                  <c:v>0.0588087079217899</c:v>
                </c:pt>
                <c:pt idx="28">
                  <c:v>0.0544749042531748</c:v>
                </c:pt>
                <c:pt idx="29">
                  <c:v>0.0509977827050998</c:v>
                </c:pt>
                <c:pt idx="30">
                  <c:v>0.0484781294093933</c:v>
                </c:pt>
                <c:pt idx="31">
                  <c:v>0.0468655513001411</c:v>
                </c:pt>
                <c:pt idx="32">
                  <c:v>0.0451017939931465</c:v>
                </c:pt>
                <c:pt idx="33">
                  <c:v>0.0439931465430357</c:v>
                </c:pt>
                <c:pt idx="34">
                  <c:v>0.0430356782906672</c:v>
                </c:pt>
                <c:pt idx="35">
                  <c:v>0.04258214069744</c:v>
                </c:pt>
                <c:pt idx="36">
                  <c:v>0.042178996170127</c:v>
                </c:pt>
                <c:pt idx="37">
                  <c:v>0.0415238863132433</c:v>
                </c:pt>
                <c:pt idx="38">
                  <c:v>0.0413223140495868</c:v>
                </c:pt>
                <c:pt idx="39">
                  <c:v>0.0411207417859302</c:v>
                </c:pt>
                <c:pt idx="40">
                  <c:v>0.0410703487200161</c:v>
                </c:pt>
                <c:pt idx="41">
                  <c:v>0.0409695625881879</c:v>
                </c:pt>
                <c:pt idx="42">
                  <c:v>0.0405160249949607</c:v>
                </c:pt>
                <c:pt idx="43">
                  <c:v>0.0405664180608748</c:v>
                </c:pt>
                <c:pt idx="44">
                  <c:v>0.0405664180608748</c:v>
                </c:pt>
                <c:pt idx="45">
                  <c:v>0.0404656319290466</c:v>
                </c:pt>
              </c:numCache>
            </c:numRef>
          </c:yVal>
          <c:smooth val="0"/>
        </c:ser>
        <c:ser>
          <c:idx val="2"/>
          <c:order val="4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2'!$AP$7:$AP$52</c:f>
              <c:numCache>
                <c:formatCode>0.000_ </c:formatCode>
                <c:ptCount val="46"/>
                <c:pt idx="0">
                  <c:v>1.0</c:v>
                </c:pt>
                <c:pt idx="1">
                  <c:v>0.948949854286001</c:v>
                </c:pt>
                <c:pt idx="2">
                  <c:v>0.93186614410612</c:v>
                </c:pt>
                <c:pt idx="3">
                  <c:v>0.908250427092754</c:v>
                </c:pt>
                <c:pt idx="4">
                  <c:v>0.878052457039493</c:v>
                </c:pt>
                <c:pt idx="5">
                  <c:v>0.840217063611697</c:v>
                </c:pt>
                <c:pt idx="6">
                  <c:v>0.793739322681137</c:v>
                </c:pt>
                <c:pt idx="7">
                  <c:v>0.742689176967139</c:v>
                </c:pt>
                <c:pt idx="8">
                  <c:v>0.691237061601849</c:v>
                </c:pt>
                <c:pt idx="9">
                  <c:v>0.636418450406994</c:v>
                </c:pt>
                <c:pt idx="10">
                  <c:v>0.577228419254346</c:v>
                </c:pt>
                <c:pt idx="11">
                  <c:v>0.518540850165813</c:v>
                </c:pt>
                <c:pt idx="12">
                  <c:v>0.461762636920912</c:v>
                </c:pt>
                <c:pt idx="13">
                  <c:v>0.407848457441463</c:v>
                </c:pt>
                <c:pt idx="14">
                  <c:v>0.357150035172344</c:v>
                </c:pt>
                <c:pt idx="15">
                  <c:v>0.308461461159682</c:v>
                </c:pt>
                <c:pt idx="16">
                  <c:v>0.266254647774093</c:v>
                </c:pt>
                <c:pt idx="17">
                  <c:v>0.228720731584765</c:v>
                </c:pt>
                <c:pt idx="18">
                  <c:v>0.195156265701939</c:v>
                </c:pt>
                <c:pt idx="19">
                  <c:v>0.166164204602552</c:v>
                </c:pt>
                <c:pt idx="20">
                  <c:v>0.141543563460959</c:v>
                </c:pt>
                <c:pt idx="21">
                  <c:v>0.120892372625867</c:v>
                </c:pt>
                <c:pt idx="22">
                  <c:v>0.104411616922922</c:v>
                </c:pt>
                <c:pt idx="23">
                  <c:v>0.0904431715405487</c:v>
                </c:pt>
                <c:pt idx="24">
                  <c:v>0.0794392523364486</c:v>
                </c:pt>
                <c:pt idx="25">
                  <c:v>0.0706964124208622</c:v>
                </c:pt>
                <c:pt idx="26">
                  <c:v>0.0637624359360868</c:v>
                </c:pt>
                <c:pt idx="27">
                  <c:v>0.0582353532308311</c:v>
                </c:pt>
                <c:pt idx="28">
                  <c:v>0.0538639332730379</c:v>
                </c:pt>
                <c:pt idx="29">
                  <c:v>0.0508491608883529</c:v>
                </c:pt>
                <c:pt idx="30">
                  <c:v>0.0479348809164908</c:v>
                </c:pt>
                <c:pt idx="31">
                  <c:v>0.0462767561049141</c:v>
                </c:pt>
                <c:pt idx="32">
                  <c:v>0.0448698623253944</c:v>
                </c:pt>
                <c:pt idx="33">
                  <c:v>0.0435634609586976</c:v>
                </c:pt>
                <c:pt idx="34">
                  <c:v>0.0429605064817606</c:v>
                </c:pt>
                <c:pt idx="35">
                  <c:v>0.0425082906240579</c:v>
                </c:pt>
                <c:pt idx="36">
                  <c:v>0.042156567179178</c:v>
                </c:pt>
                <c:pt idx="37">
                  <c:v>0.0416038589086524</c:v>
                </c:pt>
                <c:pt idx="38">
                  <c:v>0.0413526278765953</c:v>
                </c:pt>
                <c:pt idx="39">
                  <c:v>0.0411013968445382</c:v>
                </c:pt>
                <c:pt idx="40">
                  <c:v>0.0411516430509496</c:v>
                </c:pt>
                <c:pt idx="41">
                  <c:v>0.0408501658124812</c:v>
                </c:pt>
                <c:pt idx="42">
                  <c:v>0.0409004120188926</c:v>
                </c:pt>
                <c:pt idx="43">
                  <c:v>0.040347703748367</c:v>
                </c:pt>
                <c:pt idx="44">
                  <c:v>0.0404984423676012</c:v>
                </c:pt>
                <c:pt idx="45">
                  <c:v>0.0406994271932469</c:v>
                </c:pt>
              </c:numCache>
            </c:numRef>
          </c:yVal>
          <c:smooth val="0"/>
        </c:ser>
        <c:ser>
          <c:idx val="3"/>
          <c:order val="5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2'!$AQ$7:$AQ$52</c:f>
              <c:numCache>
                <c:formatCode>0.000_ </c:formatCode>
                <c:ptCount val="46"/>
                <c:pt idx="0">
                  <c:v>1.0</c:v>
                </c:pt>
                <c:pt idx="1">
                  <c:v>0.944019210565811</c:v>
                </c:pt>
                <c:pt idx="2">
                  <c:v>0.928560708389614</c:v>
                </c:pt>
                <c:pt idx="3">
                  <c:v>0.906998849367152</c:v>
                </c:pt>
                <c:pt idx="4">
                  <c:v>0.874280854469958</c:v>
                </c:pt>
                <c:pt idx="5">
                  <c:v>0.835809695332433</c:v>
                </c:pt>
                <c:pt idx="6">
                  <c:v>0.789384161288709</c:v>
                </c:pt>
                <c:pt idx="7">
                  <c:v>0.740207113912652</c:v>
                </c:pt>
                <c:pt idx="8">
                  <c:v>0.687027865325929</c:v>
                </c:pt>
                <c:pt idx="9">
                  <c:v>0.63134724098254</c:v>
                </c:pt>
                <c:pt idx="10">
                  <c:v>0.572514883185752</c:v>
                </c:pt>
                <c:pt idx="11">
                  <c:v>0.516434038721297</c:v>
                </c:pt>
                <c:pt idx="12">
                  <c:v>0.460353194256841</c:v>
                </c:pt>
                <c:pt idx="13">
                  <c:v>0.405473010155586</c:v>
                </c:pt>
                <c:pt idx="14">
                  <c:v>0.354094752113662</c:v>
                </c:pt>
                <c:pt idx="15">
                  <c:v>0.306718695282405</c:v>
                </c:pt>
                <c:pt idx="16">
                  <c:v>0.264895692630947</c:v>
                </c:pt>
                <c:pt idx="17">
                  <c:v>0.226724698584221</c:v>
                </c:pt>
                <c:pt idx="18">
                  <c:v>0.193706538596228</c:v>
                </c:pt>
                <c:pt idx="19">
                  <c:v>0.164340387212967</c:v>
                </c:pt>
                <c:pt idx="20">
                  <c:v>0.140527290009505</c:v>
                </c:pt>
                <c:pt idx="21">
                  <c:v>0.120016008804843</c:v>
                </c:pt>
                <c:pt idx="22">
                  <c:v>0.103556956325979</c:v>
                </c:pt>
                <c:pt idx="23">
                  <c:v>0.0898494171794487</c:v>
                </c:pt>
                <c:pt idx="24">
                  <c:v>0.0783931162139177</c:v>
                </c:pt>
                <c:pt idx="25">
                  <c:v>0.0697383560958527</c:v>
                </c:pt>
                <c:pt idx="26">
                  <c:v>0.0630346690679874</c:v>
                </c:pt>
                <c:pt idx="27">
                  <c:v>0.0575816699184551</c:v>
                </c:pt>
                <c:pt idx="28">
                  <c:v>0.053379358647256</c:v>
                </c:pt>
                <c:pt idx="29">
                  <c:v>0.0501775976787233</c:v>
                </c:pt>
                <c:pt idx="30">
                  <c:v>0.0478263044674571</c:v>
                </c:pt>
                <c:pt idx="31">
                  <c:v>0.0459252588923908</c:v>
                </c:pt>
                <c:pt idx="32">
                  <c:v>0.0447746260443244</c:v>
                </c:pt>
                <c:pt idx="33">
                  <c:v>0.0436740207113913</c:v>
                </c:pt>
                <c:pt idx="34">
                  <c:v>0.0426734704087248</c:v>
                </c:pt>
                <c:pt idx="35">
                  <c:v>0.0422732502876582</c:v>
                </c:pt>
                <c:pt idx="36">
                  <c:v>0.0418230026514583</c:v>
                </c:pt>
                <c:pt idx="37">
                  <c:v>0.0413227275001251</c:v>
                </c:pt>
                <c:pt idx="38">
                  <c:v>0.0413727550152584</c:v>
                </c:pt>
                <c:pt idx="39">
                  <c:v>0.0411226174395918</c:v>
                </c:pt>
                <c:pt idx="40">
                  <c:v>0.0409725348941918</c:v>
                </c:pt>
                <c:pt idx="41">
                  <c:v>0.0407724248336585</c:v>
                </c:pt>
                <c:pt idx="42">
                  <c:v>0.0407223973185252</c:v>
                </c:pt>
                <c:pt idx="43">
                  <c:v>0.0406223422882585</c:v>
                </c:pt>
                <c:pt idx="44">
                  <c:v>0.0406223422882585</c:v>
                </c:pt>
                <c:pt idx="45">
                  <c:v>0.0405222872579919</c:v>
                </c:pt>
              </c:numCache>
            </c:numRef>
          </c:yVal>
          <c:smooth val="0"/>
        </c:ser>
        <c:ser>
          <c:idx val="4"/>
          <c:order val="6"/>
          <c:spPr>
            <a:ln w="28575">
              <a:noFill/>
            </a:ln>
          </c:spPr>
          <c:marker>
            <c:symbol val="circle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2'!$AN$7:$AN$52</c:f>
              <c:numCache>
                <c:formatCode>0.000_ </c:formatCode>
                <c:ptCount val="46"/>
                <c:pt idx="0">
                  <c:v>1.0</c:v>
                </c:pt>
                <c:pt idx="1">
                  <c:v>0.947989837094605</c:v>
                </c:pt>
                <c:pt idx="2">
                  <c:v>0.931450206745379</c:v>
                </c:pt>
                <c:pt idx="3">
                  <c:v>0.907238579185971</c:v>
                </c:pt>
                <c:pt idx="4">
                  <c:v>0.876849499327455</c:v>
                </c:pt>
                <c:pt idx="5">
                  <c:v>0.842176057390525</c:v>
                </c:pt>
                <c:pt idx="6">
                  <c:v>0.798784436805659</c:v>
                </c:pt>
                <c:pt idx="7">
                  <c:v>0.751008817814975</c:v>
                </c:pt>
                <c:pt idx="8">
                  <c:v>0.697952473471828</c:v>
                </c:pt>
                <c:pt idx="9">
                  <c:v>0.644796492801275</c:v>
                </c:pt>
                <c:pt idx="10">
                  <c:v>0.589847058237433</c:v>
                </c:pt>
                <c:pt idx="11">
                  <c:v>0.534100533054352</c:v>
                </c:pt>
                <c:pt idx="12">
                  <c:v>0.479300552981617</c:v>
                </c:pt>
                <c:pt idx="13">
                  <c:v>0.424151845762965</c:v>
                </c:pt>
                <c:pt idx="14">
                  <c:v>0.374831863697504</c:v>
                </c:pt>
                <c:pt idx="15">
                  <c:v>0.327554426343845</c:v>
                </c:pt>
                <c:pt idx="16">
                  <c:v>0.284511532904897</c:v>
                </c:pt>
                <c:pt idx="17">
                  <c:v>0.245155183579933</c:v>
                </c:pt>
                <c:pt idx="18">
                  <c:v>0.210382105315598</c:v>
                </c:pt>
                <c:pt idx="19">
                  <c:v>0.180541025257809</c:v>
                </c:pt>
                <c:pt idx="20">
                  <c:v>0.154585761968814</c:v>
                </c:pt>
                <c:pt idx="21">
                  <c:v>0.13306431524934</c:v>
                </c:pt>
                <c:pt idx="22">
                  <c:v>0.1142330493698</c:v>
                </c:pt>
                <c:pt idx="23">
                  <c:v>0.099038509440542</c:v>
                </c:pt>
                <c:pt idx="24">
                  <c:v>0.0866836048423255</c:v>
                </c:pt>
                <c:pt idx="25">
                  <c:v>0.0768694265929358</c:v>
                </c:pt>
                <c:pt idx="26">
                  <c:v>0.0685497932546206</c:v>
                </c:pt>
                <c:pt idx="27">
                  <c:v>0.0620734319732974</c:v>
                </c:pt>
                <c:pt idx="28">
                  <c:v>0.0571414337667513</c:v>
                </c:pt>
                <c:pt idx="29">
                  <c:v>0.05310616250685</c:v>
                </c:pt>
                <c:pt idx="30">
                  <c:v>0.0501668908484033</c:v>
                </c:pt>
                <c:pt idx="31">
                  <c:v>0.0478254371543865</c:v>
                </c:pt>
                <c:pt idx="32">
                  <c:v>0.046131619588502</c:v>
                </c:pt>
                <c:pt idx="33">
                  <c:v>0.0446370746774274</c:v>
                </c:pt>
                <c:pt idx="34">
                  <c:v>0.0437403477307826</c:v>
                </c:pt>
                <c:pt idx="35">
                  <c:v>0.0426941662930304</c:v>
                </c:pt>
                <c:pt idx="36">
                  <c:v>0.0422956209834105</c:v>
                </c:pt>
                <c:pt idx="37">
                  <c:v>0.0420963483286006</c:v>
                </c:pt>
                <c:pt idx="38">
                  <c:v>0.0415981666915757</c:v>
                </c:pt>
                <c:pt idx="39">
                  <c:v>0.0411996213819559</c:v>
                </c:pt>
                <c:pt idx="40">
                  <c:v>0.0411996213819559</c:v>
                </c:pt>
                <c:pt idx="41">
                  <c:v>0.0409007123997409</c:v>
                </c:pt>
                <c:pt idx="42">
                  <c:v>0.0409007123997409</c:v>
                </c:pt>
                <c:pt idx="43">
                  <c:v>0.0407512579086335</c:v>
                </c:pt>
                <c:pt idx="44">
                  <c:v>0.0406516215812285</c:v>
                </c:pt>
                <c:pt idx="45">
                  <c:v>0.0405519852538235</c:v>
                </c:pt>
              </c:numCache>
            </c:numRef>
          </c:yVal>
          <c:smooth val="0"/>
        </c:ser>
        <c:ser>
          <c:idx val="5"/>
          <c:order val="7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2'!$AO$7:$AO$52</c:f>
              <c:numCache>
                <c:formatCode>0.000_ </c:formatCode>
                <c:ptCount val="46"/>
                <c:pt idx="0">
                  <c:v>1.0</c:v>
                </c:pt>
                <c:pt idx="1">
                  <c:v>0.943164969852723</c:v>
                </c:pt>
                <c:pt idx="2">
                  <c:v>0.929129188494613</c:v>
                </c:pt>
                <c:pt idx="3">
                  <c:v>0.905357319363448</c:v>
                </c:pt>
                <c:pt idx="4">
                  <c:v>0.870910348917663</c:v>
                </c:pt>
                <c:pt idx="5">
                  <c:v>0.835425521399624</c:v>
                </c:pt>
                <c:pt idx="6">
                  <c:v>0.790402293169912</c:v>
                </c:pt>
                <c:pt idx="7">
                  <c:v>0.744143520806563</c:v>
                </c:pt>
                <c:pt idx="8">
                  <c:v>0.692201245428487</c:v>
                </c:pt>
                <c:pt idx="9">
                  <c:v>0.63754077295641</c:v>
                </c:pt>
                <c:pt idx="10">
                  <c:v>0.580013838094297</c:v>
                </c:pt>
                <c:pt idx="11">
                  <c:v>0.523673025600474</c:v>
                </c:pt>
                <c:pt idx="12">
                  <c:v>0.469012553128398</c:v>
                </c:pt>
                <c:pt idx="13">
                  <c:v>0.416081842443412</c:v>
                </c:pt>
                <c:pt idx="14">
                  <c:v>0.365968172383117</c:v>
                </c:pt>
                <c:pt idx="15">
                  <c:v>0.318572699416823</c:v>
                </c:pt>
                <c:pt idx="16">
                  <c:v>0.277008994761293</c:v>
                </c:pt>
                <c:pt idx="17">
                  <c:v>0.238558861322526</c:v>
                </c:pt>
                <c:pt idx="18">
                  <c:v>0.204210734407433</c:v>
                </c:pt>
                <c:pt idx="19">
                  <c:v>0.174705940496195</c:v>
                </c:pt>
                <c:pt idx="20">
                  <c:v>0.150044479588811</c:v>
                </c:pt>
                <c:pt idx="21">
                  <c:v>0.128694276959573</c:v>
                </c:pt>
                <c:pt idx="22">
                  <c:v>0.110408223781753</c:v>
                </c:pt>
                <c:pt idx="23">
                  <c:v>0.0960759118315706</c:v>
                </c:pt>
                <c:pt idx="24">
                  <c:v>0.0836710487298606</c:v>
                </c:pt>
                <c:pt idx="25">
                  <c:v>0.074330335079569</c:v>
                </c:pt>
                <c:pt idx="26">
                  <c:v>0.0662745873282593</c:v>
                </c:pt>
                <c:pt idx="27">
                  <c:v>0.0602451319561135</c:v>
                </c:pt>
                <c:pt idx="28">
                  <c:v>0.0548581595334585</c:v>
                </c:pt>
                <c:pt idx="29">
                  <c:v>0.0516457447860037</c:v>
                </c:pt>
                <c:pt idx="30">
                  <c:v>0.0486310170999308</c:v>
                </c:pt>
                <c:pt idx="31">
                  <c:v>0.0464564594247306</c:v>
                </c:pt>
                <c:pt idx="32">
                  <c:v>0.0446772758722941</c:v>
                </c:pt>
                <c:pt idx="33">
                  <c:v>0.0432934664426213</c:v>
                </c:pt>
                <c:pt idx="34">
                  <c:v>0.0423050311357122</c:v>
                </c:pt>
                <c:pt idx="35">
                  <c:v>0.0415637046555303</c:v>
                </c:pt>
                <c:pt idx="36">
                  <c:v>0.0411683305327666</c:v>
                </c:pt>
                <c:pt idx="37">
                  <c:v>0.0405752693486211</c:v>
                </c:pt>
                <c:pt idx="38">
                  <c:v>0.0402293169912029</c:v>
                </c:pt>
                <c:pt idx="39">
                  <c:v>0.0398833646337847</c:v>
                </c:pt>
                <c:pt idx="40">
                  <c:v>0.0399822081644756</c:v>
                </c:pt>
                <c:pt idx="41">
                  <c:v>0.0395374122763665</c:v>
                </c:pt>
                <c:pt idx="42">
                  <c:v>0.039487990511021</c:v>
                </c:pt>
                <c:pt idx="43">
                  <c:v>0.0393397252149847</c:v>
                </c:pt>
                <c:pt idx="44">
                  <c:v>0.0394385687456756</c:v>
                </c:pt>
                <c:pt idx="45">
                  <c:v>0.0390431946229119</c:v>
                </c:pt>
              </c:numCache>
            </c:numRef>
          </c:yVal>
          <c:smooth val="0"/>
        </c:ser>
        <c:ser>
          <c:idx val="6"/>
          <c:order val="8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2'!$AL$7:$AL$52</c:f>
              <c:numCache>
                <c:formatCode>0.000_ </c:formatCode>
                <c:ptCount val="46"/>
                <c:pt idx="0">
                  <c:v>1.0</c:v>
                </c:pt>
                <c:pt idx="1">
                  <c:v>0.944176464676917</c:v>
                </c:pt>
                <c:pt idx="2">
                  <c:v>0.92975580343684</c:v>
                </c:pt>
                <c:pt idx="3">
                  <c:v>0.903879007134961</c:v>
                </c:pt>
                <c:pt idx="4">
                  <c:v>0.874987438448397</c:v>
                </c:pt>
                <c:pt idx="5">
                  <c:v>0.837252537433424</c:v>
                </c:pt>
                <c:pt idx="6">
                  <c:v>0.793437845442669</c:v>
                </c:pt>
                <c:pt idx="7">
                  <c:v>0.745452718319767</c:v>
                </c:pt>
                <c:pt idx="8">
                  <c:v>0.691739523665963</c:v>
                </c:pt>
                <c:pt idx="9">
                  <c:v>0.638277560044217</c:v>
                </c:pt>
                <c:pt idx="10">
                  <c:v>0.582906240578836</c:v>
                </c:pt>
                <c:pt idx="11">
                  <c:v>0.525123103205708</c:v>
                </c:pt>
                <c:pt idx="12">
                  <c:v>0.468646367199276</c:v>
                </c:pt>
                <c:pt idx="13">
                  <c:v>0.41518440357753</c:v>
                </c:pt>
                <c:pt idx="14">
                  <c:v>0.364938197166114</c:v>
                </c:pt>
                <c:pt idx="15">
                  <c:v>0.317405285900914</c:v>
                </c:pt>
                <c:pt idx="16">
                  <c:v>0.275198472515325</c:v>
                </c:pt>
                <c:pt idx="17">
                  <c:v>0.236508893578535</c:v>
                </c:pt>
                <c:pt idx="18">
                  <c:v>0.203296151140589</c:v>
                </c:pt>
                <c:pt idx="19">
                  <c:v>0.173500150738619</c:v>
                </c:pt>
                <c:pt idx="20">
                  <c:v>0.148477539945734</c:v>
                </c:pt>
                <c:pt idx="21">
                  <c:v>0.127374133252939</c:v>
                </c:pt>
                <c:pt idx="22">
                  <c:v>0.109737714802532</c:v>
                </c:pt>
                <c:pt idx="23">
                  <c:v>0.0952668073560446</c:v>
                </c:pt>
                <c:pt idx="24">
                  <c:v>0.0834087026429504</c:v>
                </c:pt>
                <c:pt idx="25">
                  <c:v>0.0739624158376043</c:v>
                </c:pt>
                <c:pt idx="26">
                  <c:v>0.0662245000502462</c:v>
                </c:pt>
                <c:pt idx="27">
                  <c:v>0.0605466787257562</c:v>
                </c:pt>
                <c:pt idx="28">
                  <c:v>0.0558235353230831</c:v>
                </c:pt>
                <c:pt idx="29">
                  <c:v>0.0522560546678726</c:v>
                </c:pt>
                <c:pt idx="30">
                  <c:v>0.0491910360767762</c:v>
                </c:pt>
                <c:pt idx="31">
                  <c:v>0.0472816802331424</c:v>
                </c:pt>
                <c:pt idx="32">
                  <c:v>0.0454728168023314</c:v>
                </c:pt>
                <c:pt idx="33">
                  <c:v>0.0444678926741031</c:v>
                </c:pt>
                <c:pt idx="34">
                  <c:v>0.0435132147522862</c:v>
                </c:pt>
                <c:pt idx="35">
                  <c:v>0.0426590292432921</c:v>
                </c:pt>
                <c:pt idx="36">
                  <c:v>0.0423575520048236</c:v>
                </c:pt>
                <c:pt idx="37">
                  <c:v>0.0418550899407095</c:v>
                </c:pt>
                <c:pt idx="38">
                  <c:v>0.0415033664958296</c:v>
                </c:pt>
                <c:pt idx="39">
                  <c:v>0.0413023816701839</c:v>
                </c:pt>
                <c:pt idx="40">
                  <c:v>0.0413023816701839</c:v>
                </c:pt>
                <c:pt idx="41">
                  <c:v>0.0413023816701839</c:v>
                </c:pt>
                <c:pt idx="42">
                  <c:v>0.0407999196060697</c:v>
                </c:pt>
                <c:pt idx="43">
                  <c:v>0.0404481961611898</c:v>
                </c:pt>
                <c:pt idx="44">
                  <c:v>0.0406491809868355</c:v>
                </c:pt>
                <c:pt idx="45">
                  <c:v>0.0406491809868355</c:v>
                </c:pt>
              </c:numCache>
            </c:numRef>
          </c:yVal>
          <c:smooth val="0"/>
        </c:ser>
        <c:ser>
          <c:idx val="7"/>
          <c:order val="9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2'!$AM$7:$AM$52</c:f>
              <c:numCache>
                <c:formatCode>0.000_ </c:formatCode>
                <c:ptCount val="46"/>
                <c:pt idx="0">
                  <c:v>1.0</c:v>
                </c:pt>
                <c:pt idx="1">
                  <c:v>0.945046287177467</c:v>
                </c:pt>
                <c:pt idx="2">
                  <c:v>0.929288950167422</c:v>
                </c:pt>
                <c:pt idx="3">
                  <c:v>0.906490053181012</c:v>
                </c:pt>
                <c:pt idx="4">
                  <c:v>0.874630687413827</c:v>
                </c:pt>
                <c:pt idx="5">
                  <c:v>0.836911561946031</c:v>
                </c:pt>
                <c:pt idx="6">
                  <c:v>0.79407130194997</c:v>
                </c:pt>
                <c:pt idx="7">
                  <c:v>0.747242466023242</c:v>
                </c:pt>
                <c:pt idx="8">
                  <c:v>0.692337994878865</c:v>
                </c:pt>
                <c:pt idx="9">
                  <c:v>0.637335040378176</c:v>
                </c:pt>
                <c:pt idx="10">
                  <c:v>0.582233602521174</c:v>
                </c:pt>
                <c:pt idx="11">
                  <c:v>0.526393539491826</c:v>
                </c:pt>
                <c:pt idx="12">
                  <c:v>0.471636793381918</c:v>
                </c:pt>
                <c:pt idx="13">
                  <c:v>0.416978530628324</c:v>
                </c:pt>
                <c:pt idx="14">
                  <c:v>0.365422493598582</c:v>
                </c:pt>
                <c:pt idx="15">
                  <c:v>0.320021666338389</c:v>
                </c:pt>
                <c:pt idx="16">
                  <c:v>0.276639747882608</c:v>
                </c:pt>
                <c:pt idx="17">
                  <c:v>0.237886547173528</c:v>
                </c:pt>
                <c:pt idx="18">
                  <c:v>0.203614339176679</c:v>
                </c:pt>
                <c:pt idx="19">
                  <c:v>0.174217057317313</c:v>
                </c:pt>
                <c:pt idx="20">
                  <c:v>0.149793184951743</c:v>
                </c:pt>
                <c:pt idx="21">
                  <c:v>0.128028363206618</c:v>
                </c:pt>
                <c:pt idx="22">
                  <c:v>0.10971045893244</c:v>
                </c:pt>
                <c:pt idx="23">
                  <c:v>0.0948887138073665</c:v>
                </c:pt>
                <c:pt idx="24">
                  <c:v>0.0832676777624581</c:v>
                </c:pt>
                <c:pt idx="25">
                  <c:v>0.0737640338782746</c:v>
                </c:pt>
                <c:pt idx="26">
                  <c:v>0.0659838487295647</c:v>
                </c:pt>
                <c:pt idx="27">
                  <c:v>0.0598286389600157</c:v>
                </c:pt>
                <c:pt idx="28">
                  <c:v>0.0551999212133149</c:v>
                </c:pt>
                <c:pt idx="29">
                  <c:v>0.0518022454205239</c:v>
                </c:pt>
                <c:pt idx="30">
                  <c:v>0.0487492613748276</c:v>
                </c:pt>
                <c:pt idx="31">
                  <c:v>0.0465826275359464</c:v>
                </c:pt>
                <c:pt idx="32">
                  <c:v>0.0447114437660035</c:v>
                </c:pt>
                <c:pt idx="33">
                  <c:v>0.0435296434902501</c:v>
                </c:pt>
                <c:pt idx="34">
                  <c:v>0.0425940516052787</c:v>
                </c:pt>
                <c:pt idx="35">
                  <c:v>0.0419539097892456</c:v>
                </c:pt>
                <c:pt idx="36">
                  <c:v>0.0413630096513689</c:v>
                </c:pt>
                <c:pt idx="37">
                  <c:v>0.0412645262950561</c:v>
                </c:pt>
                <c:pt idx="38">
                  <c:v>0.0407721095134922</c:v>
                </c:pt>
                <c:pt idx="39">
                  <c:v>0.040624384479023</c:v>
                </c:pt>
                <c:pt idx="40">
                  <c:v>0.0403781760882411</c:v>
                </c:pt>
                <c:pt idx="41">
                  <c:v>0.0399842426629899</c:v>
                </c:pt>
                <c:pt idx="42">
                  <c:v>0.0401812093756155</c:v>
                </c:pt>
                <c:pt idx="43">
                  <c:v>0.0398365176285208</c:v>
                </c:pt>
                <c:pt idx="44">
                  <c:v>0.0397872759503644</c:v>
                </c:pt>
                <c:pt idx="45">
                  <c:v>0.0396887925940516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0629760"/>
        <c:axId val="1847758032"/>
      </c:scatterChart>
      <c:valAx>
        <c:axId val="1850629760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one"/>
        <c:crossAx val="1847758032"/>
        <c:crosses val="autoZero"/>
        <c:crossBetween val="midCat"/>
      </c:valAx>
      <c:valAx>
        <c:axId val="1847758032"/>
        <c:scaling>
          <c:orientation val="minMax"/>
        </c:scaling>
        <c:delete val="1"/>
        <c:axPos val="l"/>
        <c:numFmt formatCode="0.0000_ " sourceLinked="1"/>
        <c:majorTickMark val="out"/>
        <c:minorTickMark val="none"/>
        <c:tickLblPos val="none"/>
        <c:crossAx val="185062976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95142293458"/>
          <c:y val="0.0730336076939852"/>
          <c:w val="0.514017909703092"/>
          <c:h val="0.70786419764939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3'!$A$5:$A$8</c:f>
              <c:numCache>
                <c:formatCode>General</c:formatCode>
                <c:ptCount val="4"/>
                <c:pt idx="0">
                  <c:v>19.98</c:v>
                </c:pt>
                <c:pt idx="1">
                  <c:v>39.95</c:v>
                </c:pt>
                <c:pt idx="2">
                  <c:v>79.91</c:v>
                </c:pt>
                <c:pt idx="3">
                  <c:v>159.81</c:v>
                </c:pt>
              </c:numCache>
            </c:numRef>
          </c:xVal>
          <c:yVal>
            <c:numRef>
              <c:f>'データ処理シート No. 3'!$B$5:$B$8</c:f>
              <c:numCache>
                <c:formatCode>0.0_ </c:formatCode>
                <c:ptCount val="4"/>
                <c:pt idx="0">
                  <c:v>7.174858421648441</c:v>
                </c:pt>
                <c:pt idx="1">
                  <c:v>12.91492680180989</c:v>
                </c:pt>
                <c:pt idx="2">
                  <c:v>21.95943303004496</c:v>
                </c:pt>
                <c:pt idx="3">
                  <c:v>39.35067655336101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3'!$A$5:$A$8</c:f>
              <c:numCache>
                <c:formatCode>General</c:formatCode>
                <c:ptCount val="4"/>
                <c:pt idx="0">
                  <c:v>19.98</c:v>
                </c:pt>
                <c:pt idx="1">
                  <c:v>39.95</c:v>
                </c:pt>
                <c:pt idx="2">
                  <c:v>79.91</c:v>
                </c:pt>
                <c:pt idx="3">
                  <c:v>159.81</c:v>
                </c:pt>
              </c:numCache>
            </c:numRef>
          </c:xVal>
          <c:yVal>
            <c:numRef>
              <c:f>'データ処理シート No. 3'!$C$5:$C$8</c:f>
              <c:numCache>
                <c:formatCode>0.0_ </c:formatCode>
                <c:ptCount val="4"/>
                <c:pt idx="0">
                  <c:v>7.615265143442951</c:v>
                </c:pt>
                <c:pt idx="1">
                  <c:v>13.10325219095488</c:v>
                </c:pt>
                <c:pt idx="2">
                  <c:v>21.56665147011144</c:v>
                </c:pt>
                <c:pt idx="3">
                  <c:v>37.89438589050402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wer"/>
            <c:dispRSqr val="1"/>
            <c:dispEq val="1"/>
            <c:trendlineLbl>
              <c:layout>
                <c:manualLayout>
                  <c:x val="0.47114096610623"/>
                  <c:y val="0.27040328589399"/>
                </c:manualLayout>
              </c:layout>
              <c:numFmt formatCode="0.000000_ " sourceLinked="0"/>
              <c:spPr>
                <a:solidFill>
                  <a:srgbClr val="FFFF99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xVal>
            <c:numRef>
              <c:f>'データ処理シート No. 3'!$A$5:$A$8</c:f>
              <c:numCache>
                <c:formatCode>General</c:formatCode>
                <c:ptCount val="4"/>
                <c:pt idx="0">
                  <c:v>19.98</c:v>
                </c:pt>
                <c:pt idx="1">
                  <c:v>39.95</c:v>
                </c:pt>
                <c:pt idx="2">
                  <c:v>79.91</c:v>
                </c:pt>
                <c:pt idx="3">
                  <c:v>159.81</c:v>
                </c:pt>
              </c:numCache>
            </c:numRef>
          </c:xVal>
          <c:yVal>
            <c:numRef>
              <c:f>'データ処理シート No. 3'!$F$5:$F$8</c:f>
              <c:numCache>
                <c:formatCode>0.0_ </c:formatCode>
                <c:ptCount val="4"/>
                <c:pt idx="0">
                  <c:v>7.404302384423443</c:v>
                </c:pt>
                <c:pt idx="1">
                  <c:v>12.98406565150387</c:v>
                </c:pt>
                <c:pt idx="2">
                  <c:v>21.97652813384015</c:v>
                </c:pt>
                <c:pt idx="3">
                  <c:v>38.84552863440331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3'!$A$5:$A$8</c:f>
              <c:numCache>
                <c:formatCode>General</c:formatCode>
                <c:ptCount val="4"/>
                <c:pt idx="0">
                  <c:v>19.98</c:v>
                </c:pt>
                <c:pt idx="1">
                  <c:v>39.95</c:v>
                </c:pt>
                <c:pt idx="2">
                  <c:v>79.91</c:v>
                </c:pt>
                <c:pt idx="3">
                  <c:v>159.81</c:v>
                </c:pt>
              </c:numCache>
            </c:numRef>
          </c:xVal>
          <c:yVal>
            <c:numRef>
              <c:f>'データ処理シート No. 3'!$D$5:$D$8</c:f>
              <c:numCache>
                <c:formatCode>0.0_ </c:formatCode>
                <c:ptCount val="4"/>
                <c:pt idx="0">
                  <c:v>7.600550380468334</c:v>
                </c:pt>
                <c:pt idx="1">
                  <c:v>12.95086248572612</c:v>
                </c:pt>
                <c:pt idx="2">
                  <c:v>22.45769576280726</c:v>
                </c:pt>
                <c:pt idx="3">
                  <c:v>39.80687372593725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3'!$A$5:$A$8</c:f>
              <c:numCache>
                <c:formatCode>General</c:formatCode>
                <c:ptCount val="4"/>
                <c:pt idx="0">
                  <c:v>19.98</c:v>
                </c:pt>
                <c:pt idx="1">
                  <c:v>39.95</c:v>
                </c:pt>
                <c:pt idx="2">
                  <c:v>79.91</c:v>
                </c:pt>
                <c:pt idx="3">
                  <c:v>159.81</c:v>
                </c:pt>
              </c:numCache>
            </c:numRef>
          </c:xVal>
          <c:yVal>
            <c:numRef>
              <c:f>'データ処理シート No. 3'!$E$5:$E$8</c:f>
              <c:numCache>
                <c:formatCode>0.0_ </c:formatCode>
                <c:ptCount val="4"/>
                <c:pt idx="0">
                  <c:v>7.226535592134049</c:v>
                </c:pt>
                <c:pt idx="1">
                  <c:v>12.96722112752459</c:v>
                </c:pt>
                <c:pt idx="2">
                  <c:v>21.92233227239694</c:v>
                </c:pt>
                <c:pt idx="3">
                  <c:v>38.33017836781096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2305408"/>
        <c:axId val="1854783712"/>
      </c:scatterChart>
      <c:valAx>
        <c:axId val="1852305408"/>
        <c:scaling>
          <c:logBase val="10.0"/>
          <c:orientation val="minMax"/>
          <c:min val="10.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Trolox (uM)</a:t>
                </a:r>
              </a:p>
            </c:rich>
          </c:tx>
          <c:layout>
            <c:manualLayout>
              <c:xMode val="edge"/>
              <c:yMode val="edge"/>
              <c:x val="0.30841072436039"/>
              <c:y val="0.8820211448288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854783712"/>
        <c:crosses val="autoZero"/>
        <c:crossBetween val="midCat"/>
      </c:valAx>
      <c:valAx>
        <c:axId val="1854783712"/>
        <c:scaling>
          <c:logBase val="10.0"/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layout>
            <c:manualLayout>
              <c:xMode val="edge"/>
              <c:yMode val="edge"/>
              <c:x val="0.0124610591900311"/>
              <c:y val="0.3426961868530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852305408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0235003533619"/>
          <c:y val="0.123808948061067"/>
          <c:w val="0.853802388583911"/>
          <c:h val="0.76190121883733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2'!$B$7:$B$67</c:f>
              <c:numCache>
                <c:formatCode>0.000_ </c:formatCode>
                <c:ptCount val="61"/>
                <c:pt idx="0">
                  <c:v>1.0</c:v>
                </c:pt>
                <c:pt idx="1">
                  <c:v>0.954386326194399</c:v>
                </c:pt>
                <c:pt idx="2">
                  <c:v>0.93631589785832</c:v>
                </c:pt>
                <c:pt idx="3">
                  <c:v>0.912376441515651</c:v>
                </c:pt>
                <c:pt idx="4">
                  <c:v>0.877728583196046</c:v>
                </c:pt>
                <c:pt idx="5">
                  <c:v>0.835461285008237</c:v>
                </c:pt>
                <c:pt idx="6">
                  <c:v>0.789435749588138</c:v>
                </c:pt>
                <c:pt idx="7">
                  <c:v>0.737901565074135</c:v>
                </c:pt>
                <c:pt idx="8">
                  <c:v>0.68255766062603</c:v>
                </c:pt>
                <c:pt idx="9">
                  <c:v>0.623661449752883</c:v>
                </c:pt>
                <c:pt idx="10">
                  <c:v>0.566515650741351</c:v>
                </c:pt>
                <c:pt idx="11">
                  <c:v>0.508288714991763</c:v>
                </c:pt>
                <c:pt idx="12">
                  <c:v>0.452944810543657</c:v>
                </c:pt>
                <c:pt idx="13">
                  <c:v>0.399042421746293</c:v>
                </c:pt>
                <c:pt idx="14">
                  <c:v>0.35033978583196</c:v>
                </c:pt>
                <c:pt idx="15">
                  <c:v>0.303181630971993</c:v>
                </c:pt>
                <c:pt idx="16">
                  <c:v>0.263179571663921</c:v>
                </c:pt>
                <c:pt idx="17">
                  <c:v>0.226987232289951</c:v>
                </c:pt>
                <c:pt idx="18">
                  <c:v>0.194862026359143</c:v>
                </c:pt>
                <c:pt idx="19">
                  <c:v>0.167421746293245</c:v>
                </c:pt>
                <c:pt idx="20">
                  <c:v>0.143224876441516</c:v>
                </c:pt>
                <c:pt idx="21">
                  <c:v>0.123970345963756</c:v>
                </c:pt>
                <c:pt idx="22">
                  <c:v>0.10785626029654</c:v>
                </c:pt>
                <c:pt idx="23">
                  <c:v>0.0941618616144975</c:v>
                </c:pt>
                <c:pt idx="24">
                  <c:v>0.0828871499176277</c:v>
                </c:pt>
                <c:pt idx="25">
                  <c:v>0.0747014003294893</c:v>
                </c:pt>
                <c:pt idx="26">
                  <c:v>0.0679571663920922</c:v>
                </c:pt>
                <c:pt idx="27">
                  <c:v>0.0625</c:v>
                </c:pt>
                <c:pt idx="28">
                  <c:v>0.0580724876441516</c:v>
                </c:pt>
                <c:pt idx="29">
                  <c:v>0.0545201812191104</c:v>
                </c:pt>
                <c:pt idx="30">
                  <c:v>0.0520490115321252</c:v>
                </c:pt>
                <c:pt idx="31">
                  <c:v>0.0501956342668863</c:v>
                </c:pt>
                <c:pt idx="32">
                  <c:v>0.0485481878088962</c:v>
                </c:pt>
                <c:pt idx="33">
                  <c:v>0.0472611202635914</c:v>
                </c:pt>
                <c:pt idx="34">
                  <c:v>0.0463859143327842</c:v>
                </c:pt>
                <c:pt idx="35">
                  <c:v>0.0456651565074135</c:v>
                </c:pt>
                <c:pt idx="36">
                  <c:v>0.045253294892916</c:v>
                </c:pt>
                <c:pt idx="37">
                  <c:v>0.0448929159802306</c:v>
                </c:pt>
                <c:pt idx="38">
                  <c:v>0.0443266062602965</c:v>
                </c:pt>
                <c:pt idx="39">
                  <c:v>0.0441206754530478</c:v>
                </c:pt>
                <c:pt idx="40">
                  <c:v>0.0440691927512356</c:v>
                </c:pt>
                <c:pt idx="41">
                  <c:v>0.043914744645799</c:v>
                </c:pt>
                <c:pt idx="42">
                  <c:v>0.0435028830313015</c:v>
                </c:pt>
                <c:pt idx="43">
                  <c:v>0.0437602965403624</c:v>
                </c:pt>
                <c:pt idx="44">
                  <c:v>0.0437088138385502</c:v>
                </c:pt>
                <c:pt idx="45">
                  <c:v>0.0433999176276771</c:v>
                </c:pt>
                <c:pt idx="46">
                  <c:v>0.0437088138385502</c:v>
                </c:pt>
                <c:pt idx="47">
                  <c:v>0.0432454695222405</c:v>
                </c:pt>
                <c:pt idx="48">
                  <c:v>0.0433484349258649</c:v>
                </c:pt>
                <c:pt idx="49">
                  <c:v>0.0431939868204283</c:v>
                </c:pt>
                <c:pt idx="50">
                  <c:v>0.0431425041186161</c:v>
                </c:pt>
                <c:pt idx="51">
                  <c:v>0.0429880560131796</c:v>
                </c:pt>
                <c:pt idx="52">
                  <c:v>0.0435543657331137</c:v>
                </c:pt>
                <c:pt idx="53">
                  <c:v>0.0430395387149918</c:v>
                </c:pt>
                <c:pt idx="54">
                  <c:v>0.0431425041186161</c:v>
                </c:pt>
                <c:pt idx="55">
                  <c:v>0.0429880560131796</c:v>
                </c:pt>
                <c:pt idx="56">
                  <c:v>0.042833607907743</c:v>
                </c:pt>
                <c:pt idx="57">
                  <c:v>0.0429365733113674</c:v>
                </c:pt>
                <c:pt idx="58">
                  <c:v>0.0427821252059308</c:v>
                </c:pt>
                <c:pt idx="59">
                  <c:v>0.042833607907743</c:v>
                </c:pt>
                <c:pt idx="60">
                  <c:v>0.0425247116968698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2'!$C$7:$C$67</c:f>
              <c:numCache>
                <c:formatCode>0.000_ </c:formatCode>
                <c:ptCount val="61"/>
                <c:pt idx="0">
                  <c:v>1.0</c:v>
                </c:pt>
                <c:pt idx="1">
                  <c:v>0.953575380724034</c:v>
                </c:pt>
                <c:pt idx="2">
                  <c:v>0.933867313063182</c:v>
                </c:pt>
                <c:pt idx="3">
                  <c:v>0.905938767982294</c:v>
                </c:pt>
                <c:pt idx="4">
                  <c:v>0.868946619592138</c:v>
                </c:pt>
                <c:pt idx="5">
                  <c:v>0.827159192706961</c:v>
                </c:pt>
                <c:pt idx="6">
                  <c:v>0.777362069874058</c:v>
                </c:pt>
                <c:pt idx="7">
                  <c:v>0.722611582441903</c:v>
                </c:pt>
                <c:pt idx="8">
                  <c:v>0.663276597987037</c:v>
                </c:pt>
                <c:pt idx="9">
                  <c:v>0.605048216261791</c:v>
                </c:pt>
                <c:pt idx="10">
                  <c:v>0.545555145702693</c:v>
                </c:pt>
                <c:pt idx="11">
                  <c:v>0.485429730726669</c:v>
                </c:pt>
                <c:pt idx="12">
                  <c:v>0.428097170258734</c:v>
                </c:pt>
                <c:pt idx="13">
                  <c:v>0.374927543868894</c:v>
                </c:pt>
                <c:pt idx="14">
                  <c:v>0.32644780523792</c:v>
                </c:pt>
                <c:pt idx="15">
                  <c:v>0.281287874795805</c:v>
                </c:pt>
                <c:pt idx="16">
                  <c:v>0.240607050640249</c:v>
                </c:pt>
                <c:pt idx="17">
                  <c:v>0.205986193813564</c:v>
                </c:pt>
                <c:pt idx="18">
                  <c:v>0.176002529377668</c:v>
                </c:pt>
                <c:pt idx="19">
                  <c:v>0.150234494387943</c:v>
                </c:pt>
                <c:pt idx="20">
                  <c:v>0.128365916635928</c:v>
                </c:pt>
                <c:pt idx="21">
                  <c:v>0.110712968330084</c:v>
                </c:pt>
                <c:pt idx="22">
                  <c:v>0.0955893976919429</c:v>
                </c:pt>
                <c:pt idx="23">
                  <c:v>0.0842071981872793</c:v>
                </c:pt>
                <c:pt idx="24">
                  <c:v>0.0749855087737788</c:v>
                </c:pt>
                <c:pt idx="25">
                  <c:v>0.067502766506824</c:v>
                </c:pt>
                <c:pt idx="26">
                  <c:v>0.062075143594878</c:v>
                </c:pt>
                <c:pt idx="27">
                  <c:v>0.0573325604679349</c:v>
                </c:pt>
                <c:pt idx="28">
                  <c:v>0.0542235337513832</c:v>
                </c:pt>
                <c:pt idx="29">
                  <c:v>0.0514833746113716</c:v>
                </c:pt>
                <c:pt idx="30">
                  <c:v>0.0495336459925172</c:v>
                </c:pt>
                <c:pt idx="31">
                  <c:v>0.0481635664225115</c:v>
                </c:pt>
                <c:pt idx="32">
                  <c:v>0.0472150497971228</c:v>
                </c:pt>
                <c:pt idx="33">
                  <c:v>0.046213837803657</c:v>
                </c:pt>
                <c:pt idx="34">
                  <c:v>0.0453707119144227</c:v>
                </c:pt>
                <c:pt idx="35">
                  <c:v>0.0449491489698055</c:v>
                </c:pt>
                <c:pt idx="36">
                  <c:v>0.0448964536017284</c:v>
                </c:pt>
                <c:pt idx="37">
                  <c:v>0.0445802813932655</c:v>
                </c:pt>
                <c:pt idx="38">
                  <c:v>0.0442114138167255</c:v>
                </c:pt>
                <c:pt idx="39">
                  <c:v>0.0440533277124941</c:v>
                </c:pt>
                <c:pt idx="40">
                  <c:v>0.0439479369763398</c:v>
                </c:pt>
                <c:pt idx="41">
                  <c:v>0.0440006323444169</c:v>
                </c:pt>
                <c:pt idx="42">
                  <c:v>0.0437898508721083</c:v>
                </c:pt>
                <c:pt idx="43">
                  <c:v>0.043684460135954</c:v>
                </c:pt>
                <c:pt idx="44">
                  <c:v>0.0436317647678769</c:v>
                </c:pt>
                <c:pt idx="45">
                  <c:v>0.0434736786636455</c:v>
                </c:pt>
                <c:pt idx="46">
                  <c:v>0.0437371555040312</c:v>
                </c:pt>
                <c:pt idx="47">
                  <c:v>0.0434209832955683</c:v>
                </c:pt>
                <c:pt idx="48">
                  <c:v>0.0436317647678769</c:v>
                </c:pt>
                <c:pt idx="49">
                  <c:v>0.0434209832955683</c:v>
                </c:pt>
                <c:pt idx="50">
                  <c:v>0.0433682879274912</c:v>
                </c:pt>
                <c:pt idx="51">
                  <c:v>0.043315592559414</c:v>
                </c:pt>
                <c:pt idx="52">
                  <c:v>0.0435263740317226</c:v>
                </c:pt>
                <c:pt idx="53">
                  <c:v>0.0432102018232597</c:v>
                </c:pt>
                <c:pt idx="54">
                  <c:v>0.0431048110871054</c:v>
                </c:pt>
                <c:pt idx="55">
                  <c:v>0.0432102018232597</c:v>
                </c:pt>
                <c:pt idx="56">
                  <c:v>0.0433682879274912</c:v>
                </c:pt>
                <c:pt idx="57">
                  <c:v>0.0431575064551826</c:v>
                </c:pt>
                <c:pt idx="58">
                  <c:v>0.0429994203509511</c:v>
                </c:pt>
                <c:pt idx="59">
                  <c:v>0.0430521157190283</c:v>
                </c:pt>
                <c:pt idx="60">
                  <c:v>0.043315592559414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2'!$D$7:$D$67</c:f>
              <c:numCache>
                <c:formatCode>0.000_ </c:formatCode>
                <c:ptCount val="61"/>
                <c:pt idx="0">
                  <c:v>1.0</c:v>
                </c:pt>
                <c:pt idx="1">
                  <c:v>0.948932365625329</c:v>
                </c:pt>
                <c:pt idx="2">
                  <c:v>0.927632270958241</c:v>
                </c:pt>
                <c:pt idx="3">
                  <c:v>0.897338802987272</c:v>
                </c:pt>
                <c:pt idx="4">
                  <c:v>0.862732723256548</c:v>
                </c:pt>
                <c:pt idx="5">
                  <c:v>0.820290312401388</c:v>
                </c:pt>
                <c:pt idx="6">
                  <c:v>0.772115283475334</c:v>
                </c:pt>
                <c:pt idx="7">
                  <c:v>0.716735037340907</c:v>
                </c:pt>
                <c:pt idx="8">
                  <c:v>0.661775533817187</c:v>
                </c:pt>
                <c:pt idx="9">
                  <c:v>0.605606395287683</c:v>
                </c:pt>
                <c:pt idx="10">
                  <c:v>0.548858735668455</c:v>
                </c:pt>
                <c:pt idx="11">
                  <c:v>0.492847375617966</c:v>
                </c:pt>
                <c:pt idx="12">
                  <c:v>0.436836015567477</c:v>
                </c:pt>
                <c:pt idx="13">
                  <c:v>0.38524245292942</c:v>
                </c:pt>
                <c:pt idx="14">
                  <c:v>0.337803723572105</c:v>
                </c:pt>
                <c:pt idx="15">
                  <c:v>0.293573156621437</c:v>
                </c:pt>
                <c:pt idx="16">
                  <c:v>0.254391500999264</c:v>
                </c:pt>
                <c:pt idx="17">
                  <c:v>0.21941727148417</c:v>
                </c:pt>
                <c:pt idx="18">
                  <c:v>0.189439360471232</c:v>
                </c:pt>
                <c:pt idx="19">
                  <c:v>0.162617019038603</c:v>
                </c:pt>
                <c:pt idx="20">
                  <c:v>0.140212475018407</c:v>
                </c:pt>
                <c:pt idx="21">
                  <c:v>0.121226464710214</c:v>
                </c:pt>
                <c:pt idx="22">
                  <c:v>0.105606395287683</c:v>
                </c:pt>
                <c:pt idx="23">
                  <c:v>0.0929841169664458</c:v>
                </c:pt>
                <c:pt idx="24">
                  <c:v>0.0825707373514253</c:v>
                </c:pt>
                <c:pt idx="25">
                  <c:v>0.0736825497002209</c:v>
                </c:pt>
                <c:pt idx="26">
                  <c:v>0.0670558535815715</c:v>
                </c:pt>
                <c:pt idx="27">
                  <c:v>0.0616387924687073</c:v>
                </c:pt>
                <c:pt idx="28">
                  <c:v>0.0574839591879667</c:v>
                </c:pt>
                <c:pt idx="29">
                  <c:v>0.0543283896076575</c:v>
                </c:pt>
                <c:pt idx="30">
                  <c:v>0.0515409698117177</c:v>
                </c:pt>
                <c:pt idx="31">
                  <c:v>0.0493320711055012</c:v>
                </c:pt>
                <c:pt idx="32">
                  <c:v>0.048122436099716</c:v>
                </c:pt>
                <c:pt idx="33">
                  <c:v>0.0467024297885768</c:v>
                </c:pt>
                <c:pt idx="34">
                  <c:v>0.0457557589144841</c:v>
                </c:pt>
                <c:pt idx="35">
                  <c:v>0.0451246449984222</c:v>
                </c:pt>
                <c:pt idx="36">
                  <c:v>0.0448616808667298</c:v>
                </c:pt>
                <c:pt idx="37">
                  <c:v>0.0443883454296834</c:v>
                </c:pt>
                <c:pt idx="38">
                  <c:v>0.0440727884716525</c:v>
                </c:pt>
                <c:pt idx="39">
                  <c:v>0.0438624171662985</c:v>
                </c:pt>
                <c:pt idx="40">
                  <c:v>0.0433890817292521</c:v>
                </c:pt>
                <c:pt idx="41">
                  <c:v>0.0432313032502367</c:v>
                </c:pt>
                <c:pt idx="42">
                  <c:v>0.0432313032502367</c:v>
                </c:pt>
                <c:pt idx="43">
                  <c:v>0.0430209319448827</c:v>
                </c:pt>
                <c:pt idx="44">
                  <c:v>0.0427053749868518</c:v>
                </c:pt>
                <c:pt idx="45">
                  <c:v>0.0428105606395288</c:v>
                </c:pt>
                <c:pt idx="46">
                  <c:v>0.0429157462922057</c:v>
                </c:pt>
                <c:pt idx="47">
                  <c:v>0.0428631534658672</c:v>
                </c:pt>
                <c:pt idx="48">
                  <c:v>0.0424950036814978</c:v>
                </c:pt>
                <c:pt idx="49">
                  <c:v>0.0428105606395288</c:v>
                </c:pt>
                <c:pt idx="50">
                  <c:v>0.0427053749868518</c:v>
                </c:pt>
                <c:pt idx="51">
                  <c:v>0.0428105606395288</c:v>
                </c:pt>
                <c:pt idx="52">
                  <c:v>0.0423898180288209</c:v>
                </c:pt>
                <c:pt idx="53">
                  <c:v>0.0426001893341748</c:v>
                </c:pt>
                <c:pt idx="54">
                  <c:v>0.0425475965078363</c:v>
                </c:pt>
                <c:pt idx="55">
                  <c:v>0.0423898180288209</c:v>
                </c:pt>
                <c:pt idx="56">
                  <c:v>0.0423372252024824</c:v>
                </c:pt>
                <c:pt idx="57">
                  <c:v>0.0420216682444514</c:v>
                </c:pt>
                <c:pt idx="58">
                  <c:v>0.0423898180288209</c:v>
                </c:pt>
                <c:pt idx="59">
                  <c:v>0.0420216682444514</c:v>
                </c:pt>
                <c:pt idx="60">
                  <c:v>0.0421794467234669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2'!$E$7:$E$67</c:f>
              <c:numCache>
                <c:formatCode>0.000_ </c:formatCode>
                <c:ptCount val="61"/>
                <c:pt idx="0">
                  <c:v>1.0</c:v>
                </c:pt>
                <c:pt idx="1">
                  <c:v>0.941337834986284</c:v>
                </c:pt>
                <c:pt idx="2">
                  <c:v>0.921185904199198</c:v>
                </c:pt>
                <c:pt idx="3">
                  <c:v>0.893120911584722</c:v>
                </c:pt>
                <c:pt idx="4">
                  <c:v>0.854505169867061</c:v>
                </c:pt>
                <c:pt idx="5">
                  <c:v>0.811036083561933</c:v>
                </c:pt>
                <c:pt idx="6">
                  <c:v>0.760550749103186</c:v>
                </c:pt>
                <c:pt idx="7">
                  <c:v>0.706003376239713</c:v>
                </c:pt>
                <c:pt idx="8">
                  <c:v>0.64807976366322</c:v>
                </c:pt>
                <c:pt idx="9">
                  <c:v>0.59115847225153</c:v>
                </c:pt>
                <c:pt idx="10">
                  <c:v>0.530808187381304</c:v>
                </c:pt>
                <c:pt idx="11">
                  <c:v>0.474467187170289</c:v>
                </c:pt>
                <c:pt idx="12">
                  <c:v>0.418600970668917</c:v>
                </c:pt>
                <c:pt idx="13">
                  <c:v>0.366849546317788</c:v>
                </c:pt>
                <c:pt idx="14">
                  <c:v>0.318316100443131</c:v>
                </c:pt>
                <c:pt idx="15">
                  <c:v>0.27489976788352</c:v>
                </c:pt>
                <c:pt idx="16">
                  <c:v>0.235598227474151</c:v>
                </c:pt>
                <c:pt idx="17">
                  <c:v>0.201835830343954</c:v>
                </c:pt>
                <c:pt idx="18">
                  <c:v>0.172240979109517</c:v>
                </c:pt>
                <c:pt idx="19">
                  <c:v>0.147763241190124</c:v>
                </c:pt>
                <c:pt idx="20">
                  <c:v>0.126503481747204</c:v>
                </c:pt>
                <c:pt idx="21">
                  <c:v>0.109411268200042</c:v>
                </c:pt>
                <c:pt idx="22">
                  <c:v>0.0955370331293522</c:v>
                </c:pt>
                <c:pt idx="23">
                  <c:v>0.0836146866427516</c:v>
                </c:pt>
                <c:pt idx="24">
                  <c:v>0.0749103186326229</c:v>
                </c:pt>
                <c:pt idx="25">
                  <c:v>0.0676303017514243</c:v>
                </c:pt>
                <c:pt idx="26">
                  <c:v>0.0622494197087993</c:v>
                </c:pt>
                <c:pt idx="27">
                  <c:v>0.0575543363578814</c:v>
                </c:pt>
                <c:pt idx="28">
                  <c:v>0.0543363578814096</c:v>
                </c:pt>
                <c:pt idx="29">
                  <c:v>0.0518041780966449</c:v>
                </c:pt>
                <c:pt idx="30">
                  <c:v>0.0497467820215235</c:v>
                </c:pt>
                <c:pt idx="31">
                  <c:v>0.0481114159105296</c:v>
                </c:pt>
                <c:pt idx="32">
                  <c:v>0.0468980797636632</c:v>
                </c:pt>
                <c:pt idx="33">
                  <c:v>0.0461595273264402</c:v>
                </c:pt>
                <c:pt idx="34">
                  <c:v>0.0456319898712808</c:v>
                </c:pt>
                <c:pt idx="35">
                  <c:v>0.0449989449250897</c:v>
                </c:pt>
                <c:pt idx="36">
                  <c:v>0.0444186537244144</c:v>
                </c:pt>
                <c:pt idx="37">
                  <c:v>0.0441548849968348</c:v>
                </c:pt>
                <c:pt idx="38">
                  <c:v>0.0442076387423507</c:v>
                </c:pt>
                <c:pt idx="39">
                  <c:v>0.043996623760287</c:v>
                </c:pt>
                <c:pt idx="40">
                  <c:v>0.0436801012871914</c:v>
                </c:pt>
                <c:pt idx="41">
                  <c:v>0.0434690863051277</c:v>
                </c:pt>
                <c:pt idx="42">
                  <c:v>0.0433108250685799</c:v>
                </c:pt>
                <c:pt idx="43">
                  <c:v>0.0436273475416754</c:v>
                </c:pt>
                <c:pt idx="44">
                  <c:v>0.0435218400506436</c:v>
                </c:pt>
                <c:pt idx="45">
                  <c:v>0.0434690863051277</c:v>
                </c:pt>
                <c:pt idx="46">
                  <c:v>0.0434690863051277</c:v>
                </c:pt>
                <c:pt idx="47">
                  <c:v>0.0434163325596117</c:v>
                </c:pt>
                <c:pt idx="48">
                  <c:v>0.0433108250685799</c:v>
                </c:pt>
                <c:pt idx="49">
                  <c:v>0.0433108250685799</c:v>
                </c:pt>
                <c:pt idx="50">
                  <c:v>0.0430998100865161</c:v>
                </c:pt>
                <c:pt idx="51">
                  <c:v>0.0430998100865161</c:v>
                </c:pt>
                <c:pt idx="52">
                  <c:v>0.0432580713230639</c:v>
                </c:pt>
                <c:pt idx="53">
                  <c:v>0.0428887951044524</c:v>
                </c:pt>
                <c:pt idx="54">
                  <c:v>0.0428887951044524</c:v>
                </c:pt>
                <c:pt idx="55">
                  <c:v>0.043205317577548</c:v>
                </c:pt>
                <c:pt idx="56">
                  <c:v>0.0430998100865161</c:v>
                </c:pt>
                <c:pt idx="57">
                  <c:v>0.0431525638320321</c:v>
                </c:pt>
                <c:pt idx="58">
                  <c:v>0.0427832876134205</c:v>
                </c:pt>
                <c:pt idx="59">
                  <c:v>0.0428887951044524</c:v>
                </c:pt>
                <c:pt idx="60">
                  <c:v>0.0426250263768728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2772864"/>
        <c:axId val="1832776304"/>
      </c:scatterChart>
      <c:valAx>
        <c:axId val="1832772864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one"/>
        <c:crossAx val="1832776304"/>
        <c:crosses val="autoZero"/>
        <c:crossBetween val="midCat"/>
      </c:valAx>
      <c:valAx>
        <c:axId val="1832776304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one"/>
        <c:crossAx val="183277286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83133106007849"/>
          <c:y val="0.123808948061067"/>
          <c:w val="0.849398214977744"/>
          <c:h val="0.76190121883733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2'!$F$7:$F$67</c:f>
              <c:numCache>
                <c:formatCode>0.000_ </c:formatCode>
                <c:ptCount val="61"/>
                <c:pt idx="0">
                  <c:v>1.0</c:v>
                </c:pt>
                <c:pt idx="1">
                  <c:v>0.971906043046358</c:v>
                </c:pt>
                <c:pt idx="2">
                  <c:v>0.971699089403974</c:v>
                </c:pt>
                <c:pt idx="3">
                  <c:v>0.971802566225166</c:v>
                </c:pt>
                <c:pt idx="4">
                  <c:v>0.970871274834437</c:v>
                </c:pt>
                <c:pt idx="5">
                  <c:v>0.967456539735099</c:v>
                </c:pt>
                <c:pt idx="6">
                  <c:v>0.961817052980132</c:v>
                </c:pt>
                <c:pt idx="7">
                  <c:v>0.939517798013245</c:v>
                </c:pt>
                <c:pt idx="8">
                  <c:v>0.903559602649007</c:v>
                </c:pt>
                <c:pt idx="9">
                  <c:v>0.856322433774834</c:v>
                </c:pt>
                <c:pt idx="10">
                  <c:v>0.803756208609272</c:v>
                </c:pt>
                <c:pt idx="11">
                  <c:v>0.745136589403973</c:v>
                </c:pt>
                <c:pt idx="12">
                  <c:v>0.68046357615894</c:v>
                </c:pt>
                <c:pt idx="13">
                  <c:v>0.614134933774834</c:v>
                </c:pt>
                <c:pt idx="14">
                  <c:v>0.549306705298013</c:v>
                </c:pt>
                <c:pt idx="15">
                  <c:v>0.48789321192053</c:v>
                </c:pt>
                <c:pt idx="16">
                  <c:v>0.427928394039735</c:v>
                </c:pt>
                <c:pt idx="17">
                  <c:v>0.373499586092715</c:v>
                </c:pt>
                <c:pt idx="18">
                  <c:v>0.322330298013245</c:v>
                </c:pt>
                <c:pt idx="19">
                  <c:v>0.276748758278146</c:v>
                </c:pt>
                <c:pt idx="20">
                  <c:v>0.236392798013245</c:v>
                </c:pt>
                <c:pt idx="21">
                  <c:v>0.202090231788079</c:v>
                </c:pt>
                <c:pt idx="22">
                  <c:v>0.171771523178808</c:v>
                </c:pt>
                <c:pt idx="23">
                  <c:v>0.146367963576159</c:v>
                </c:pt>
                <c:pt idx="24">
                  <c:v>0.12525869205298</c:v>
                </c:pt>
                <c:pt idx="25">
                  <c:v>0.108029801324503</c:v>
                </c:pt>
                <c:pt idx="26">
                  <c:v>0.093801738410596</c:v>
                </c:pt>
                <c:pt idx="27">
                  <c:v>0.082057119205298</c:v>
                </c:pt>
                <c:pt idx="28">
                  <c:v>0.0731581125827815</c:v>
                </c:pt>
                <c:pt idx="29">
                  <c:v>0.0659664735099338</c:v>
                </c:pt>
                <c:pt idx="30">
                  <c:v>0.0603269867549669</c:v>
                </c:pt>
                <c:pt idx="31">
                  <c:v>0.0559292218543046</c:v>
                </c:pt>
                <c:pt idx="32">
                  <c:v>0.052669701986755</c:v>
                </c:pt>
                <c:pt idx="33">
                  <c:v>0.0498240894039735</c:v>
                </c:pt>
                <c:pt idx="34">
                  <c:v>0.0482719370860927</c:v>
                </c:pt>
                <c:pt idx="35">
                  <c:v>0.0464610927152318</c:v>
                </c:pt>
                <c:pt idx="36">
                  <c:v>0.0455298013245033</c:v>
                </c:pt>
                <c:pt idx="37">
                  <c:v>0.0447019867549669</c:v>
                </c:pt>
                <c:pt idx="38">
                  <c:v>0.0443915562913907</c:v>
                </c:pt>
                <c:pt idx="39">
                  <c:v>0.0435637417218543</c:v>
                </c:pt>
                <c:pt idx="40">
                  <c:v>0.0436154801324503</c:v>
                </c:pt>
                <c:pt idx="41">
                  <c:v>0.042942880794702</c:v>
                </c:pt>
                <c:pt idx="42">
                  <c:v>0.042891142384106</c:v>
                </c:pt>
                <c:pt idx="43">
                  <c:v>0.0427359271523179</c:v>
                </c:pt>
                <c:pt idx="44">
                  <c:v>0.0425807119205298</c:v>
                </c:pt>
                <c:pt idx="45">
                  <c:v>0.0422702814569536</c:v>
                </c:pt>
                <c:pt idx="46">
                  <c:v>0.0424254966887417</c:v>
                </c:pt>
                <c:pt idx="47">
                  <c:v>0.0425289735099338</c:v>
                </c:pt>
                <c:pt idx="48">
                  <c:v>0.0422185430463576</c:v>
                </c:pt>
                <c:pt idx="49">
                  <c:v>0.0423220198675497</c:v>
                </c:pt>
                <c:pt idx="50">
                  <c:v>0.0422185430463576</c:v>
                </c:pt>
                <c:pt idx="51">
                  <c:v>0.0423737582781457</c:v>
                </c:pt>
                <c:pt idx="52">
                  <c:v>0.0423220198675497</c:v>
                </c:pt>
                <c:pt idx="53">
                  <c:v>0.0418046357615894</c:v>
                </c:pt>
                <c:pt idx="54">
                  <c:v>0.0418046357615894</c:v>
                </c:pt>
                <c:pt idx="55">
                  <c:v>0.0418046357615894</c:v>
                </c:pt>
                <c:pt idx="56">
                  <c:v>0.0418563741721854</c:v>
                </c:pt>
                <c:pt idx="57">
                  <c:v>0.0419598509933775</c:v>
                </c:pt>
                <c:pt idx="58">
                  <c:v>0.0417528973509934</c:v>
                </c:pt>
                <c:pt idx="59">
                  <c:v>0.0415976821192053</c:v>
                </c:pt>
                <c:pt idx="60">
                  <c:v>0.0417011589403973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2'!$G$7:$G$67</c:f>
              <c:numCache>
                <c:formatCode>0.000_ </c:formatCode>
                <c:ptCount val="61"/>
                <c:pt idx="0">
                  <c:v>1.0</c:v>
                </c:pt>
                <c:pt idx="1">
                  <c:v>0.966455596839186</c:v>
                </c:pt>
                <c:pt idx="2">
                  <c:v>0.967659218169449</c:v>
                </c:pt>
                <c:pt idx="3">
                  <c:v>0.968339525877859</c:v>
                </c:pt>
                <c:pt idx="4">
                  <c:v>0.969490815845936</c:v>
                </c:pt>
                <c:pt idx="5">
                  <c:v>0.962897064210581</c:v>
                </c:pt>
                <c:pt idx="6">
                  <c:v>0.957820922078602</c:v>
                </c:pt>
                <c:pt idx="7">
                  <c:v>0.939975927573395</c:v>
                </c:pt>
                <c:pt idx="8">
                  <c:v>0.907321157569732</c:v>
                </c:pt>
                <c:pt idx="9">
                  <c:v>0.861845203830656</c:v>
                </c:pt>
                <c:pt idx="10">
                  <c:v>0.808257888952849</c:v>
                </c:pt>
                <c:pt idx="11">
                  <c:v>0.752629650949814</c:v>
                </c:pt>
                <c:pt idx="12">
                  <c:v>0.689151708618975</c:v>
                </c:pt>
                <c:pt idx="13">
                  <c:v>0.626668062169658</c:v>
                </c:pt>
                <c:pt idx="14">
                  <c:v>0.560939871264849</c:v>
                </c:pt>
                <c:pt idx="15">
                  <c:v>0.500915798838244</c:v>
                </c:pt>
                <c:pt idx="16">
                  <c:v>0.441990685017531</c:v>
                </c:pt>
                <c:pt idx="17">
                  <c:v>0.386153121565754</c:v>
                </c:pt>
                <c:pt idx="18">
                  <c:v>0.33502538071066</c:v>
                </c:pt>
                <c:pt idx="19">
                  <c:v>0.287927154743838</c:v>
                </c:pt>
                <c:pt idx="20">
                  <c:v>0.247265686325815</c:v>
                </c:pt>
                <c:pt idx="21">
                  <c:v>0.211732691401957</c:v>
                </c:pt>
                <c:pt idx="22">
                  <c:v>0.181432832696635</c:v>
                </c:pt>
                <c:pt idx="23">
                  <c:v>0.154534512533361</c:v>
                </c:pt>
                <c:pt idx="24">
                  <c:v>0.132921659950809</c:v>
                </c:pt>
                <c:pt idx="25">
                  <c:v>0.114815008634675</c:v>
                </c:pt>
                <c:pt idx="26">
                  <c:v>0.0995342508765503</c:v>
                </c:pt>
                <c:pt idx="27">
                  <c:v>0.087498037573918</c:v>
                </c:pt>
                <c:pt idx="28">
                  <c:v>0.0774504160343294</c:v>
                </c:pt>
                <c:pt idx="29">
                  <c:v>0.0697577057930818</c:v>
                </c:pt>
                <c:pt idx="30">
                  <c:v>0.0636872677795803</c:v>
                </c:pt>
                <c:pt idx="31">
                  <c:v>0.0588727824585274</c:v>
                </c:pt>
                <c:pt idx="32">
                  <c:v>0.0551049243811816</c:v>
                </c:pt>
                <c:pt idx="33">
                  <c:v>0.0520173740122455</c:v>
                </c:pt>
                <c:pt idx="34">
                  <c:v>0.0500287822492019</c:v>
                </c:pt>
                <c:pt idx="35">
                  <c:v>0.0482495159348998</c:v>
                </c:pt>
                <c:pt idx="36">
                  <c:v>0.0470982259668219</c:v>
                </c:pt>
                <c:pt idx="37">
                  <c:v>0.0462609241718562</c:v>
                </c:pt>
                <c:pt idx="38">
                  <c:v>0.0454759537390758</c:v>
                </c:pt>
                <c:pt idx="39">
                  <c:v>0.0450049714794076</c:v>
                </c:pt>
                <c:pt idx="40">
                  <c:v>0.0444293264953687</c:v>
                </c:pt>
                <c:pt idx="41">
                  <c:v>0.0441153383222565</c:v>
                </c:pt>
                <c:pt idx="42">
                  <c:v>0.0439583442357004</c:v>
                </c:pt>
                <c:pt idx="43">
                  <c:v>0.0438536815113297</c:v>
                </c:pt>
                <c:pt idx="44">
                  <c:v>0.0435920247004029</c:v>
                </c:pt>
                <c:pt idx="45">
                  <c:v>0.0435920247004029</c:v>
                </c:pt>
                <c:pt idx="46">
                  <c:v>0.0431210424407347</c:v>
                </c:pt>
                <c:pt idx="47">
                  <c:v>0.0433826992516615</c:v>
                </c:pt>
                <c:pt idx="48">
                  <c:v>0.0432257051651054</c:v>
                </c:pt>
                <c:pt idx="49">
                  <c:v>0.0431210424407347</c:v>
                </c:pt>
                <c:pt idx="50">
                  <c:v>0.0431210424407347</c:v>
                </c:pt>
                <c:pt idx="51">
                  <c:v>0.0431210424407347</c:v>
                </c:pt>
                <c:pt idx="52">
                  <c:v>0.0429117169919933</c:v>
                </c:pt>
                <c:pt idx="53">
                  <c:v>0.0428593856298079</c:v>
                </c:pt>
                <c:pt idx="54">
                  <c:v>0.0429117169919933</c:v>
                </c:pt>
                <c:pt idx="55">
                  <c:v>0.0425453974566958</c:v>
                </c:pt>
                <c:pt idx="56">
                  <c:v>0.0428593856298079</c:v>
                </c:pt>
                <c:pt idx="57">
                  <c:v>0.0427023915432519</c:v>
                </c:pt>
                <c:pt idx="58">
                  <c:v>0.0425453974566958</c:v>
                </c:pt>
                <c:pt idx="59">
                  <c:v>0.0427023915432519</c:v>
                </c:pt>
                <c:pt idx="60">
                  <c:v>0.0425453974566958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2'!$H$7:$H$67</c:f>
              <c:numCache>
                <c:formatCode>0.000_ </c:formatCode>
                <c:ptCount val="61"/>
                <c:pt idx="0">
                  <c:v>1.0</c:v>
                </c:pt>
                <c:pt idx="1">
                  <c:v>0.971798621265929</c:v>
                </c:pt>
                <c:pt idx="2">
                  <c:v>0.972529768121997</c:v>
                </c:pt>
                <c:pt idx="3">
                  <c:v>0.972999791100898</c:v>
                </c:pt>
                <c:pt idx="4">
                  <c:v>0.972738667223731</c:v>
                </c:pt>
                <c:pt idx="5">
                  <c:v>0.966785042824316</c:v>
                </c:pt>
                <c:pt idx="6">
                  <c:v>0.958899101733862</c:v>
                </c:pt>
                <c:pt idx="7">
                  <c:v>0.936024650094005</c:v>
                </c:pt>
                <c:pt idx="8">
                  <c:v>0.900981825778149</c:v>
                </c:pt>
                <c:pt idx="9">
                  <c:v>0.854606225193232</c:v>
                </c:pt>
                <c:pt idx="10">
                  <c:v>0.803530394819302</c:v>
                </c:pt>
                <c:pt idx="11">
                  <c:v>0.746762063923125</c:v>
                </c:pt>
                <c:pt idx="12">
                  <c:v>0.686337998746605</c:v>
                </c:pt>
                <c:pt idx="13">
                  <c:v>0.621683726759975</c:v>
                </c:pt>
                <c:pt idx="14">
                  <c:v>0.561311886358889</c:v>
                </c:pt>
                <c:pt idx="15">
                  <c:v>0.501671192813871</c:v>
                </c:pt>
                <c:pt idx="16">
                  <c:v>0.44349279298099</c:v>
                </c:pt>
                <c:pt idx="17">
                  <c:v>0.388604554000418</c:v>
                </c:pt>
                <c:pt idx="18">
                  <c:v>0.33799874660539</c:v>
                </c:pt>
                <c:pt idx="19">
                  <c:v>0.292772091080008</c:v>
                </c:pt>
                <c:pt idx="20">
                  <c:v>0.252820137873407</c:v>
                </c:pt>
                <c:pt idx="21">
                  <c:v>0.216941717150616</c:v>
                </c:pt>
                <c:pt idx="22">
                  <c:v>0.18565907666597</c:v>
                </c:pt>
                <c:pt idx="23">
                  <c:v>0.159337789847504</c:v>
                </c:pt>
                <c:pt idx="24">
                  <c:v>0.136933361186547</c:v>
                </c:pt>
                <c:pt idx="25">
                  <c:v>0.118236891581366</c:v>
                </c:pt>
                <c:pt idx="26">
                  <c:v>0.102517234175893</c:v>
                </c:pt>
                <c:pt idx="27">
                  <c:v>0.0897221641946939</c:v>
                </c:pt>
                <c:pt idx="28">
                  <c:v>0.0799039064132024</c:v>
                </c:pt>
                <c:pt idx="29">
                  <c:v>0.0712345936912471</c:v>
                </c:pt>
                <c:pt idx="30">
                  <c:v>0.0648109463129308</c:v>
                </c:pt>
                <c:pt idx="31">
                  <c:v>0.059327344892417</c:v>
                </c:pt>
                <c:pt idx="32">
                  <c:v>0.055410486734907</c:v>
                </c:pt>
                <c:pt idx="33">
                  <c:v>0.0522770002088991</c:v>
                </c:pt>
                <c:pt idx="34">
                  <c:v>0.0498746605389597</c:v>
                </c:pt>
                <c:pt idx="35">
                  <c:v>0.0479423438479214</c:v>
                </c:pt>
                <c:pt idx="36">
                  <c:v>0.0462711510340505</c:v>
                </c:pt>
                <c:pt idx="37">
                  <c:v>0.0455922289534155</c:v>
                </c:pt>
                <c:pt idx="38">
                  <c:v>0.0443910591184458</c:v>
                </c:pt>
                <c:pt idx="39">
                  <c:v>0.0440254856904115</c:v>
                </c:pt>
                <c:pt idx="40">
                  <c:v>0.0431898892834761</c:v>
                </c:pt>
                <c:pt idx="41">
                  <c:v>0.0429287654063087</c:v>
                </c:pt>
                <c:pt idx="42">
                  <c:v>0.0428765406308753</c:v>
                </c:pt>
                <c:pt idx="43">
                  <c:v>0.0425631919782745</c:v>
                </c:pt>
                <c:pt idx="44">
                  <c:v>0.0423542928765406</c:v>
                </c:pt>
                <c:pt idx="45">
                  <c:v>0.0421976185502402</c:v>
                </c:pt>
                <c:pt idx="46">
                  <c:v>0.0421976185502402</c:v>
                </c:pt>
                <c:pt idx="47">
                  <c:v>0.0420409442239398</c:v>
                </c:pt>
                <c:pt idx="48">
                  <c:v>0.0418842698976394</c:v>
                </c:pt>
                <c:pt idx="49">
                  <c:v>0.0419364946730729</c:v>
                </c:pt>
                <c:pt idx="50">
                  <c:v>0.0418842698976394</c:v>
                </c:pt>
                <c:pt idx="51">
                  <c:v>0.0416753707959056</c:v>
                </c:pt>
                <c:pt idx="52">
                  <c:v>0.0416231460204721</c:v>
                </c:pt>
                <c:pt idx="53">
                  <c:v>0.041727595571339</c:v>
                </c:pt>
                <c:pt idx="54">
                  <c:v>0.0415186964696052</c:v>
                </c:pt>
                <c:pt idx="55">
                  <c:v>0.0415186964696052</c:v>
                </c:pt>
                <c:pt idx="56">
                  <c:v>0.0418842698976394</c:v>
                </c:pt>
                <c:pt idx="57">
                  <c:v>0.0415186964696052</c:v>
                </c:pt>
                <c:pt idx="58">
                  <c:v>0.0413097973678713</c:v>
                </c:pt>
                <c:pt idx="59">
                  <c:v>0.0411008982661374</c:v>
                </c:pt>
                <c:pt idx="60">
                  <c:v>0.0412053478170044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2'!$I$7:$I$67</c:f>
              <c:numCache>
                <c:formatCode>0.000_ </c:formatCode>
                <c:ptCount val="61"/>
                <c:pt idx="0">
                  <c:v>1.0</c:v>
                </c:pt>
                <c:pt idx="1">
                  <c:v>0.971786669463527</c:v>
                </c:pt>
                <c:pt idx="2">
                  <c:v>0.972887933294877</c:v>
                </c:pt>
                <c:pt idx="3">
                  <c:v>0.971734228328701</c:v>
                </c:pt>
                <c:pt idx="4">
                  <c:v>0.968377995699827</c:v>
                </c:pt>
                <c:pt idx="5">
                  <c:v>0.968168231160522</c:v>
                </c:pt>
                <c:pt idx="6">
                  <c:v>0.956840946038072</c:v>
                </c:pt>
                <c:pt idx="7">
                  <c:v>0.934238816927998</c:v>
                </c:pt>
                <c:pt idx="8">
                  <c:v>0.895537259426294</c:v>
                </c:pt>
                <c:pt idx="9">
                  <c:v>0.850018354397189</c:v>
                </c:pt>
                <c:pt idx="10">
                  <c:v>0.79841627772825</c:v>
                </c:pt>
                <c:pt idx="11">
                  <c:v>0.738738266296083</c:v>
                </c:pt>
                <c:pt idx="12">
                  <c:v>0.676228433583303</c:v>
                </c:pt>
                <c:pt idx="13">
                  <c:v>0.613036866117783</c:v>
                </c:pt>
                <c:pt idx="14">
                  <c:v>0.550002622056741</c:v>
                </c:pt>
                <c:pt idx="15">
                  <c:v>0.489537993602181</c:v>
                </c:pt>
                <c:pt idx="16">
                  <c:v>0.430646599192406</c:v>
                </c:pt>
                <c:pt idx="17">
                  <c:v>0.375793172164246</c:v>
                </c:pt>
                <c:pt idx="18">
                  <c:v>0.326288740888353</c:v>
                </c:pt>
                <c:pt idx="19">
                  <c:v>0.282133305364728</c:v>
                </c:pt>
                <c:pt idx="20">
                  <c:v>0.242068278357544</c:v>
                </c:pt>
                <c:pt idx="21">
                  <c:v>0.20677539461954</c:v>
                </c:pt>
                <c:pt idx="22">
                  <c:v>0.176516859824847</c:v>
                </c:pt>
                <c:pt idx="23">
                  <c:v>0.151397556243117</c:v>
                </c:pt>
                <c:pt idx="24">
                  <c:v>0.130106455503697</c:v>
                </c:pt>
                <c:pt idx="25">
                  <c:v>0.112171587393151</c:v>
                </c:pt>
                <c:pt idx="26">
                  <c:v>0.0973831873721747</c:v>
                </c:pt>
                <c:pt idx="27">
                  <c:v>0.0855314909014631</c:v>
                </c:pt>
                <c:pt idx="28">
                  <c:v>0.0756725575541455</c:v>
                </c:pt>
                <c:pt idx="29">
                  <c:v>0.0686454454874403</c:v>
                </c:pt>
                <c:pt idx="30">
                  <c:v>0.0623000681734753</c:v>
                </c:pt>
                <c:pt idx="31">
                  <c:v>0.0574754837694688</c:v>
                </c:pt>
                <c:pt idx="32">
                  <c:v>0.0540143688709424</c:v>
                </c:pt>
                <c:pt idx="33">
                  <c:v>0.0508679007813729</c:v>
                </c:pt>
                <c:pt idx="34">
                  <c:v>0.049242225601762</c:v>
                </c:pt>
                <c:pt idx="35">
                  <c:v>0.0473543447480203</c:v>
                </c:pt>
                <c:pt idx="36">
                  <c:v>0.0460957575121926</c:v>
                </c:pt>
                <c:pt idx="37">
                  <c:v>0.0450993759504956</c:v>
                </c:pt>
                <c:pt idx="38">
                  <c:v>0.0444700823325817</c:v>
                </c:pt>
                <c:pt idx="39">
                  <c:v>0.0436310241753631</c:v>
                </c:pt>
                <c:pt idx="40">
                  <c:v>0.0434737007708847</c:v>
                </c:pt>
                <c:pt idx="41">
                  <c:v>0.0433163773664062</c:v>
                </c:pt>
                <c:pt idx="42">
                  <c:v>0.0430541716922754</c:v>
                </c:pt>
                <c:pt idx="43">
                  <c:v>0.0428444071529708</c:v>
                </c:pt>
                <c:pt idx="44">
                  <c:v>0.0427919660181446</c:v>
                </c:pt>
                <c:pt idx="45">
                  <c:v>0.0424248780743615</c:v>
                </c:pt>
                <c:pt idx="46">
                  <c:v>0.0423724369395354</c:v>
                </c:pt>
                <c:pt idx="47">
                  <c:v>0.0422151135350569</c:v>
                </c:pt>
                <c:pt idx="48">
                  <c:v>0.042267554669883</c:v>
                </c:pt>
                <c:pt idx="49">
                  <c:v>0.0421626724002307</c:v>
                </c:pt>
                <c:pt idx="50">
                  <c:v>0.042267554669883</c:v>
                </c:pt>
                <c:pt idx="51">
                  <c:v>0.0420053489957523</c:v>
                </c:pt>
                <c:pt idx="52">
                  <c:v>0.0423199958047092</c:v>
                </c:pt>
                <c:pt idx="53">
                  <c:v>0.0421102312654046</c:v>
                </c:pt>
                <c:pt idx="54">
                  <c:v>0.0420577901305784</c:v>
                </c:pt>
                <c:pt idx="55">
                  <c:v>0.0417431433216215</c:v>
                </c:pt>
                <c:pt idx="56">
                  <c:v>0.0420053489957523</c:v>
                </c:pt>
                <c:pt idx="57">
                  <c:v>0.0417431433216215</c:v>
                </c:pt>
                <c:pt idx="58">
                  <c:v>0.0419004667260999</c:v>
                </c:pt>
                <c:pt idx="59">
                  <c:v>0.0420577901305784</c:v>
                </c:pt>
                <c:pt idx="60">
                  <c:v>0.0416382610519692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2847920"/>
        <c:axId val="1834125664"/>
      </c:scatterChart>
      <c:valAx>
        <c:axId val="1832847920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one"/>
        <c:crossAx val="1834125664"/>
        <c:crosses val="autoZero"/>
        <c:crossBetween val="midCat"/>
      </c:valAx>
      <c:valAx>
        <c:axId val="1834125664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one"/>
        <c:crossAx val="183284792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47125912632795"/>
          <c:y val="0.125000440158927"/>
          <c:w val="0.856321238325281"/>
          <c:h val="0.75961805942732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2'!$J$7:$J$67</c:f>
              <c:numCache>
                <c:formatCode>0.000_ </c:formatCode>
                <c:ptCount val="61"/>
                <c:pt idx="0">
                  <c:v>1.0</c:v>
                </c:pt>
                <c:pt idx="1">
                  <c:v>0.970818214340471</c:v>
                </c:pt>
                <c:pt idx="2">
                  <c:v>0.971380385342669</c:v>
                </c:pt>
                <c:pt idx="3">
                  <c:v>0.973629069351459</c:v>
                </c:pt>
                <c:pt idx="4">
                  <c:v>0.971942556344866</c:v>
                </c:pt>
                <c:pt idx="5">
                  <c:v>0.973577962896714</c:v>
                </c:pt>
                <c:pt idx="6">
                  <c:v>0.973986814534676</c:v>
                </c:pt>
                <c:pt idx="7">
                  <c:v>0.97276025962079</c:v>
                </c:pt>
                <c:pt idx="8">
                  <c:v>0.968927275514898</c:v>
                </c:pt>
                <c:pt idx="9">
                  <c:v>0.966883017325088</c:v>
                </c:pt>
                <c:pt idx="10">
                  <c:v>0.956508407011806</c:v>
                </c:pt>
                <c:pt idx="11">
                  <c:v>0.928195431082946</c:v>
                </c:pt>
                <c:pt idx="12">
                  <c:v>0.881330812081566</c:v>
                </c:pt>
                <c:pt idx="13">
                  <c:v>0.824244902131139</c:v>
                </c:pt>
                <c:pt idx="14">
                  <c:v>0.761997240251444</c:v>
                </c:pt>
                <c:pt idx="15">
                  <c:v>0.693974548985537</c:v>
                </c:pt>
                <c:pt idx="16">
                  <c:v>0.625440793172178</c:v>
                </c:pt>
                <c:pt idx="17">
                  <c:v>0.554556140440538</c:v>
                </c:pt>
                <c:pt idx="18">
                  <c:v>0.489804262278326</c:v>
                </c:pt>
                <c:pt idx="19">
                  <c:v>0.427914345581847</c:v>
                </c:pt>
                <c:pt idx="20">
                  <c:v>0.369959625900751</c:v>
                </c:pt>
                <c:pt idx="21">
                  <c:v>0.317933254970103</c:v>
                </c:pt>
                <c:pt idx="22">
                  <c:v>0.271170848878213</c:v>
                </c:pt>
                <c:pt idx="23">
                  <c:v>0.231461133541166</c:v>
                </c:pt>
                <c:pt idx="24">
                  <c:v>0.195891041038483</c:v>
                </c:pt>
                <c:pt idx="25">
                  <c:v>0.167015894107426</c:v>
                </c:pt>
                <c:pt idx="26">
                  <c:v>0.142075944191751</c:v>
                </c:pt>
                <c:pt idx="27">
                  <c:v>0.121480042929422</c:v>
                </c:pt>
                <c:pt idx="28">
                  <c:v>0.104563806408749</c:v>
                </c:pt>
                <c:pt idx="29">
                  <c:v>0.0907650636275361</c:v>
                </c:pt>
                <c:pt idx="30">
                  <c:v>0.0794194306740941</c:v>
                </c:pt>
                <c:pt idx="31">
                  <c:v>0.07088465273164</c:v>
                </c:pt>
                <c:pt idx="32">
                  <c:v>0.0642408136147595</c:v>
                </c:pt>
                <c:pt idx="33">
                  <c:v>0.0587213165022742</c:v>
                </c:pt>
                <c:pt idx="34">
                  <c:v>0.0546328001226555</c:v>
                </c:pt>
                <c:pt idx="35">
                  <c:v>0.0515664128379414</c:v>
                </c:pt>
                <c:pt idx="36">
                  <c:v>0.0493688352838963</c:v>
                </c:pt>
                <c:pt idx="37">
                  <c:v>0.0471712577298513</c:v>
                </c:pt>
                <c:pt idx="38">
                  <c:v>0.0459958092707109</c:v>
                </c:pt>
                <c:pt idx="39">
                  <c:v>0.044922573721061</c:v>
                </c:pt>
                <c:pt idx="40">
                  <c:v>0.044053763990392</c:v>
                </c:pt>
                <c:pt idx="41">
                  <c:v>0.0436449123524301</c:v>
                </c:pt>
                <c:pt idx="42">
                  <c:v>0.0433382736239587</c:v>
                </c:pt>
                <c:pt idx="43">
                  <c:v>0.0425716768027802</c:v>
                </c:pt>
                <c:pt idx="44">
                  <c:v>0.0424694638932897</c:v>
                </c:pt>
                <c:pt idx="45">
                  <c:v>0.0423672509837992</c:v>
                </c:pt>
                <c:pt idx="46">
                  <c:v>0.042316144529054</c:v>
                </c:pt>
                <c:pt idx="47">
                  <c:v>0.0420606122553278</c:v>
                </c:pt>
                <c:pt idx="48">
                  <c:v>0.0421117187100731</c:v>
                </c:pt>
                <c:pt idx="49">
                  <c:v>0.0419583993458374</c:v>
                </c:pt>
                <c:pt idx="50">
                  <c:v>0.0419072928910921</c:v>
                </c:pt>
                <c:pt idx="51">
                  <c:v>0.0416006541626207</c:v>
                </c:pt>
                <c:pt idx="52">
                  <c:v>0.0414984412531303</c:v>
                </c:pt>
                <c:pt idx="53">
                  <c:v>0.0417028670721112</c:v>
                </c:pt>
                <c:pt idx="54">
                  <c:v>0.0413962283436398</c:v>
                </c:pt>
                <c:pt idx="55">
                  <c:v>0.0415495477078755</c:v>
                </c:pt>
                <c:pt idx="56">
                  <c:v>0.041651760617366</c:v>
                </c:pt>
                <c:pt idx="57">
                  <c:v>0.0414984412531303</c:v>
                </c:pt>
                <c:pt idx="58">
                  <c:v>0.0416006541626207</c:v>
                </c:pt>
                <c:pt idx="59">
                  <c:v>0.0414984412531303</c:v>
                </c:pt>
                <c:pt idx="60">
                  <c:v>0.0413451218888946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2'!$K$7:$K$67</c:f>
              <c:numCache>
                <c:formatCode>0.000_ </c:formatCode>
                <c:ptCount val="61"/>
                <c:pt idx="0">
                  <c:v>1.0</c:v>
                </c:pt>
                <c:pt idx="1">
                  <c:v>0.972506794898599</c:v>
                </c:pt>
                <c:pt idx="2">
                  <c:v>0.972872674053941</c:v>
                </c:pt>
                <c:pt idx="3">
                  <c:v>0.975799707296676</c:v>
                </c:pt>
                <c:pt idx="4">
                  <c:v>0.976636002508886</c:v>
                </c:pt>
                <c:pt idx="5">
                  <c:v>0.973761237716914</c:v>
                </c:pt>
                <c:pt idx="6">
                  <c:v>0.972977210955467</c:v>
                </c:pt>
                <c:pt idx="7">
                  <c:v>0.975224754338281</c:v>
                </c:pt>
                <c:pt idx="8">
                  <c:v>0.973708969266151</c:v>
                </c:pt>
                <c:pt idx="9">
                  <c:v>0.969161614049759</c:v>
                </c:pt>
                <c:pt idx="10">
                  <c:v>0.958969266150951</c:v>
                </c:pt>
                <c:pt idx="11">
                  <c:v>0.930378423583525</c:v>
                </c:pt>
                <c:pt idx="12">
                  <c:v>0.886368388040978</c:v>
                </c:pt>
                <c:pt idx="13">
                  <c:v>0.827984528538574</c:v>
                </c:pt>
                <c:pt idx="14">
                  <c:v>0.766307756638093</c:v>
                </c:pt>
                <c:pt idx="15">
                  <c:v>0.696738448672381</c:v>
                </c:pt>
                <c:pt idx="16">
                  <c:v>0.629103073384905</c:v>
                </c:pt>
                <c:pt idx="17">
                  <c:v>0.55948149696843</c:v>
                </c:pt>
                <c:pt idx="18">
                  <c:v>0.492682416893163</c:v>
                </c:pt>
                <c:pt idx="19">
                  <c:v>0.430064812878946</c:v>
                </c:pt>
                <c:pt idx="20">
                  <c:v>0.371576416475016</c:v>
                </c:pt>
                <c:pt idx="21">
                  <c:v>0.320405603177922</c:v>
                </c:pt>
                <c:pt idx="22">
                  <c:v>0.273102655237299</c:v>
                </c:pt>
                <c:pt idx="23">
                  <c:v>0.23290821660046</c:v>
                </c:pt>
                <c:pt idx="24">
                  <c:v>0.197365670081539</c:v>
                </c:pt>
                <c:pt idx="25">
                  <c:v>0.167781726949613</c:v>
                </c:pt>
                <c:pt idx="26">
                  <c:v>0.142692870583316</c:v>
                </c:pt>
                <c:pt idx="27">
                  <c:v>0.122046832531884</c:v>
                </c:pt>
                <c:pt idx="28">
                  <c:v>0.105530002090738</c:v>
                </c:pt>
                <c:pt idx="29">
                  <c:v>0.0915743257369851</c:v>
                </c:pt>
                <c:pt idx="30">
                  <c:v>0.081016098682835</c:v>
                </c:pt>
                <c:pt idx="31">
                  <c:v>0.0720259251515785</c:v>
                </c:pt>
                <c:pt idx="32">
                  <c:v>0.0650219527493205</c:v>
                </c:pt>
                <c:pt idx="33">
                  <c:v>0.0596905707714823</c:v>
                </c:pt>
                <c:pt idx="34">
                  <c:v>0.0557704369642484</c:v>
                </c:pt>
                <c:pt idx="35">
                  <c:v>0.0527388668199874</c:v>
                </c:pt>
                <c:pt idx="36">
                  <c:v>0.050334518084884</c:v>
                </c:pt>
                <c:pt idx="37">
                  <c:v>0.0485573907589379</c:v>
                </c:pt>
                <c:pt idx="38">
                  <c:v>0.0470416056868074</c:v>
                </c:pt>
                <c:pt idx="39">
                  <c:v>0.045996236671545</c:v>
                </c:pt>
                <c:pt idx="40">
                  <c:v>0.0454212837131507</c:v>
                </c:pt>
                <c:pt idx="41">
                  <c:v>0.0446372569517039</c:v>
                </c:pt>
                <c:pt idx="42">
                  <c:v>0.0444281831486515</c:v>
                </c:pt>
                <c:pt idx="43">
                  <c:v>0.0440100355425465</c:v>
                </c:pt>
                <c:pt idx="44">
                  <c:v>0.0437486932887309</c:v>
                </c:pt>
                <c:pt idx="45">
                  <c:v>0.0436441563872047</c:v>
                </c:pt>
                <c:pt idx="46">
                  <c:v>0.0432782772318628</c:v>
                </c:pt>
                <c:pt idx="47">
                  <c:v>0.0432782772318628</c:v>
                </c:pt>
                <c:pt idx="48">
                  <c:v>0.0431214718795735</c:v>
                </c:pt>
                <c:pt idx="49">
                  <c:v>0.043330545682626</c:v>
                </c:pt>
                <c:pt idx="50">
                  <c:v>0.0431214718795735</c:v>
                </c:pt>
                <c:pt idx="51">
                  <c:v>0.0428601296257579</c:v>
                </c:pt>
                <c:pt idx="52">
                  <c:v>0.0429646665272841</c:v>
                </c:pt>
                <c:pt idx="53">
                  <c:v>0.0430692034288104</c:v>
                </c:pt>
                <c:pt idx="54">
                  <c:v>0.0428078611749948</c:v>
                </c:pt>
                <c:pt idx="55">
                  <c:v>0.0428078611749948</c:v>
                </c:pt>
                <c:pt idx="56">
                  <c:v>0.0427555927242316</c:v>
                </c:pt>
                <c:pt idx="57">
                  <c:v>0.0429646665272841</c:v>
                </c:pt>
                <c:pt idx="58">
                  <c:v>0.0425465189211792</c:v>
                </c:pt>
                <c:pt idx="59">
                  <c:v>0.042494250470416</c:v>
                </c:pt>
                <c:pt idx="60">
                  <c:v>0.042494250470416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2'!$L$7:$L$67</c:f>
              <c:numCache>
                <c:formatCode>0.000_ </c:formatCode>
                <c:ptCount val="61"/>
                <c:pt idx="0">
                  <c:v>1.0</c:v>
                </c:pt>
                <c:pt idx="1">
                  <c:v>0.96792987612849</c:v>
                </c:pt>
                <c:pt idx="2">
                  <c:v>0.969609489817342</c:v>
                </c:pt>
                <c:pt idx="3">
                  <c:v>0.969871929456225</c:v>
                </c:pt>
                <c:pt idx="4">
                  <c:v>0.968927146756246</c:v>
                </c:pt>
                <c:pt idx="5">
                  <c:v>0.967404996850724</c:v>
                </c:pt>
                <c:pt idx="6">
                  <c:v>0.966827629645182</c:v>
                </c:pt>
                <c:pt idx="7">
                  <c:v>0.967982364056267</c:v>
                </c:pt>
                <c:pt idx="8">
                  <c:v>0.96546294352299</c:v>
                </c:pt>
                <c:pt idx="9">
                  <c:v>0.962418643711946</c:v>
                </c:pt>
                <c:pt idx="10">
                  <c:v>0.947512072223389</c:v>
                </c:pt>
                <c:pt idx="11">
                  <c:v>0.919011127440689</c:v>
                </c:pt>
                <c:pt idx="12">
                  <c:v>0.87313667856393</c:v>
                </c:pt>
                <c:pt idx="13">
                  <c:v>0.818181818181818</c:v>
                </c:pt>
                <c:pt idx="14">
                  <c:v>0.75356917908881</c:v>
                </c:pt>
                <c:pt idx="15">
                  <c:v>0.690006298551333</c:v>
                </c:pt>
                <c:pt idx="16">
                  <c:v>0.621981944152845</c:v>
                </c:pt>
                <c:pt idx="17">
                  <c:v>0.556477010287634</c:v>
                </c:pt>
                <c:pt idx="18">
                  <c:v>0.491549443627965</c:v>
                </c:pt>
                <c:pt idx="19">
                  <c:v>0.428983833718245</c:v>
                </c:pt>
                <c:pt idx="20">
                  <c:v>0.373346630275037</c:v>
                </c:pt>
                <c:pt idx="21">
                  <c:v>0.322538316187277</c:v>
                </c:pt>
                <c:pt idx="22">
                  <c:v>0.277451186227168</c:v>
                </c:pt>
                <c:pt idx="23">
                  <c:v>0.235933235355868</c:v>
                </c:pt>
                <c:pt idx="24">
                  <c:v>0.202235985723284</c:v>
                </c:pt>
                <c:pt idx="25">
                  <c:v>0.172422842746168</c:v>
                </c:pt>
                <c:pt idx="26">
                  <c:v>0.147753516691161</c:v>
                </c:pt>
                <c:pt idx="27">
                  <c:v>0.126758345580516</c:v>
                </c:pt>
                <c:pt idx="28">
                  <c:v>0.108859962208692</c:v>
                </c:pt>
                <c:pt idx="29">
                  <c:v>0.0950556372034432</c:v>
                </c:pt>
                <c:pt idx="30">
                  <c:v>0.0835607810203653</c:v>
                </c:pt>
                <c:pt idx="31">
                  <c:v>0.0741654419483519</c:v>
                </c:pt>
                <c:pt idx="32">
                  <c:v>0.0668696199874029</c:v>
                </c:pt>
                <c:pt idx="33">
                  <c:v>0.0614633634264119</c:v>
                </c:pt>
                <c:pt idx="34">
                  <c:v>0.0568444257820701</c:v>
                </c:pt>
                <c:pt idx="35">
                  <c:v>0.0534327104765904</c:v>
                </c:pt>
                <c:pt idx="36">
                  <c:v>0.0510707537266429</c:v>
                </c:pt>
                <c:pt idx="37">
                  <c:v>0.0487087969766954</c:v>
                </c:pt>
                <c:pt idx="38">
                  <c:v>0.0472916229267268</c:v>
                </c:pt>
                <c:pt idx="39">
                  <c:v>0.0460844005878648</c:v>
                </c:pt>
                <c:pt idx="40">
                  <c:v>0.0452970816712156</c:v>
                </c:pt>
                <c:pt idx="41">
                  <c:v>0.0446147386101197</c:v>
                </c:pt>
                <c:pt idx="42">
                  <c:v>0.0441423472601302</c:v>
                </c:pt>
                <c:pt idx="43">
                  <c:v>0.043617467982364</c:v>
                </c:pt>
                <c:pt idx="44">
                  <c:v>0.0435124921268108</c:v>
                </c:pt>
                <c:pt idx="45">
                  <c:v>0.0432500524879278</c:v>
                </c:pt>
                <c:pt idx="46">
                  <c:v>0.0429351249212681</c:v>
                </c:pt>
                <c:pt idx="47">
                  <c:v>0.0428301490657149</c:v>
                </c:pt>
                <c:pt idx="48">
                  <c:v>0.0428826369934915</c:v>
                </c:pt>
                <c:pt idx="49">
                  <c:v>0.042672685282385</c:v>
                </c:pt>
                <c:pt idx="50">
                  <c:v>0.042672685282385</c:v>
                </c:pt>
                <c:pt idx="51">
                  <c:v>0.0422527818601722</c:v>
                </c:pt>
                <c:pt idx="52">
                  <c:v>0.0423052697879488</c:v>
                </c:pt>
                <c:pt idx="53">
                  <c:v>0.0425152214990552</c:v>
                </c:pt>
                <c:pt idx="54">
                  <c:v>0.0425677094268318</c:v>
                </c:pt>
                <c:pt idx="55">
                  <c:v>0.0420428301490657</c:v>
                </c:pt>
                <c:pt idx="56">
                  <c:v>0.0422527818601722</c:v>
                </c:pt>
                <c:pt idx="57">
                  <c:v>0.0422527818601722</c:v>
                </c:pt>
                <c:pt idx="58">
                  <c:v>0.0420953180768423</c:v>
                </c:pt>
                <c:pt idx="59">
                  <c:v>0.0422527818601722</c:v>
                </c:pt>
                <c:pt idx="60">
                  <c:v>0.0419378542935125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2'!$M$7:$M$67</c:f>
              <c:numCache>
                <c:formatCode>0.000_ </c:formatCode>
                <c:ptCount val="61"/>
                <c:pt idx="0">
                  <c:v>1.0</c:v>
                </c:pt>
                <c:pt idx="1">
                  <c:v>0.970549566132001</c:v>
                </c:pt>
                <c:pt idx="2">
                  <c:v>0.970654746252958</c:v>
                </c:pt>
                <c:pt idx="3">
                  <c:v>0.968130423349987</c:v>
                </c:pt>
                <c:pt idx="4">
                  <c:v>0.970654746252958</c:v>
                </c:pt>
                <c:pt idx="5">
                  <c:v>0.969708125164344</c:v>
                </c:pt>
                <c:pt idx="6">
                  <c:v>0.970181435708651</c:v>
                </c:pt>
                <c:pt idx="7">
                  <c:v>0.968445963712858</c:v>
                </c:pt>
                <c:pt idx="8">
                  <c:v>0.967709702866158</c:v>
                </c:pt>
                <c:pt idx="9">
                  <c:v>0.964238758874573</c:v>
                </c:pt>
                <c:pt idx="10">
                  <c:v>0.951354194057323</c:v>
                </c:pt>
                <c:pt idx="11">
                  <c:v>0.920063108072574</c:v>
                </c:pt>
                <c:pt idx="12">
                  <c:v>0.87388903497239</c:v>
                </c:pt>
                <c:pt idx="13">
                  <c:v>0.820141993163292</c:v>
                </c:pt>
                <c:pt idx="14">
                  <c:v>0.757507231133316</c:v>
                </c:pt>
                <c:pt idx="15">
                  <c:v>0.691454115172232</c:v>
                </c:pt>
                <c:pt idx="16">
                  <c:v>0.622824086247699</c:v>
                </c:pt>
                <c:pt idx="17">
                  <c:v>0.555245858532737</c:v>
                </c:pt>
                <c:pt idx="18">
                  <c:v>0.490980804627925</c:v>
                </c:pt>
                <c:pt idx="19">
                  <c:v>0.429555613988956</c:v>
                </c:pt>
                <c:pt idx="20">
                  <c:v>0.37207467788588</c:v>
                </c:pt>
                <c:pt idx="21">
                  <c:v>0.320168288193531</c:v>
                </c:pt>
                <c:pt idx="22">
                  <c:v>0.276150407572969</c:v>
                </c:pt>
                <c:pt idx="23">
                  <c:v>0.235130160399684</c:v>
                </c:pt>
                <c:pt idx="24">
                  <c:v>0.200473310544307</c:v>
                </c:pt>
                <c:pt idx="25">
                  <c:v>0.170549566132001</c:v>
                </c:pt>
                <c:pt idx="26">
                  <c:v>0.145464107283723</c:v>
                </c:pt>
                <c:pt idx="27">
                  <c:v>0.124796213515646</c:v>
                </c:pt>
                <c:pt idx="28">
                  <c:v>0.10770444386011</c:v>
                </c:pt>
                <c:pt idx="29">
                  <c:v>0.0938206678937681</c:v>
                </c:pt>
                <c:pt idx="30">
                  <c:v>0.082461214830397</c:v>
                </c:pt>
                <c:pt idx="31">
                  <c:v>0.0735734946095188</c:v>
                </c:pt>
                <c:pt idx="32">
                  <c:v>0.0666841966868262</c:v>
                </c:pt>
                <c:pt idx="33">
                  <c:v>0.0608992900341835</c:v>
                </c:pt>
                <c:pt idx="34">
                  <c:v>0.0565869050749408</c:v>
                </c:pt>
                <c:pt idx="35">
                  <c:v>0.0532211412043124</c:v>
                </c:pt>
                <c:pt idx="36">
                  <c:v>0.0507494083618196</c:v>
                </c:pt>
                <c:pt idx="37">
                  <c:v>0.0486983960031554</c:v>
                </c:pt>
                <c:pt idx="38">
                  <c:v>0.047278464370234</c:v>
                </c:pt>
                <c:pt idx="39">
                  <c:v>0.0461740731001841</c:v>
                </c:pt>
                <c:pt idx="40">
                  <c:v>0.0454904023139627</c:v>
                </c:pt>
                <c:pt idx="41">
                  <c:v>0.0447015514067841</c:v>
                </c:pt>
                <c:pt idx="42">
                  <c:v>0.0440178806205627</c:v>
                </c:pt>
                <c:pt idx="43">
                  <c:v>0.0437549303181699</c:v>
                </c:pt>
                <c:pt idx="44">
                  <c:v>0.0435971601367341</c:v>
                </c:pt>
                <c:pt idx="45">
                  <c:v>0.0435445700762556</c:v>
                </c:pt>
                <c:pt idx="46">
                  <c:v>0.0430186694714699</c:v>
                </c:pt>
                <c:pt idx="47">
                  <c:v>0.0431764396529056</c:v>
                </c:pt>
                <c:pt idx="48">
                  <c:v>0.0428083092295556</c:v>
                </c:pt>
                <c:pt idx="49">
                  <c:v>0.0430186694714699</c:v>
                </c:pt>
                <c:pt idx="50">
                  <c:v>0.0430186694714699</c:v>
                </c:pt>
                <c:pt idx="51">
                  <c:v>0.042755719169077</c:v>
                </c:pt>
                <c:pt idx="52">
                  <c:v>0.0425979489876413</c:v>
                </c:pt>
                <c:pt idx="53">
                  <c:v>0.0425453589271628</c:v>
                </c:pt>
                <c:pt idx="54">
                  <c:v>0.0423349986852485</c:v>
                </c:pt>
                <c:pt idx="55">
                  <c:v>0.0425453589271628</c:v>
                </c:pt>
                <c:pt idx="56">
                  <c:v>0.0423349986852485</c:v>
                </c:pt>
                <c:pt idx="57">
                  <c:v>0.0424401788062056</c:v>
                </c:pt>
                <c:pt idx="58">
                  <c:v>0.0423875887457271</c:v>
                </c:pt>
                <c:pt idx="59">
                  <c:v>0.0423875887457271</c:v>
                </c:pt>
                <c:pt idx="60">
                  <c:v>0.0423349986852485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8938928"/>
        <c:axId val="1858947840"/>
      </c:scatterChart>
      <c:valAx>
        <c:axId val="1858938928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one"/>
        <c:crossAx val="1858947840"/>
        <c:crosses val="autoZero"/>
        <c:crossBetween val="midCat"/>
      </c:valAx>
      <c:valAx>
        <c:axId val="1858947840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one"/>
        <c:crossAx val="185893892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78443113772455"/>
          <c:y val="0.122642074375711"/>
          <c:w val="0.850299401197605"/>
          <c:h val="0.76415446341789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2'!$R$7:$R$67</c:f>
              <c:numCache>
                <c:formatCode>0.000_ </c:formatCode>
                <c:ptCount val="61"/>
                <c:pt idx="0">
                  <c:v>1.0</c:v>
                </c:pt>
                <c:pt idx="1">
                  <c:v>0.978238341968912</c:v>
                </c:pt>
                <c:pt idx="2">
                  <c:v>0.977098445595855</c:v>
                </c:pt>
                <c:pt idx="3">
                  <c:v>0.978341968911917</c:v>
                </c:pt>
                <c:pt idx="4">
                  <c:v>0.979896373056995</c:v>
                </c:pt>
                <c:pt idx="5">
                  <c:v>0.980362694300518</c:v>
                </c:pt>
                <c:pt idx="6">
                  <c:v>0.978186528497409</c:v>
                </c:pt>
                <c:pt idx="7">
                  <c:v>0.977253886010363</c:v>
                </c:pt>
                <c:pt idx="8">
                  <c:v>0.978860103626943</c:v>
                </c:pt>
                <c:pt idx="9">
                  <c:v>0.978186528497409</c:v>
                </c:pt>
                <c:pt idx="10">
                  <c:v>0.977927461139896</c:v>
                </c:pt>
                <c:pt idx="11">
                  <c:v>0.978445595854922</c:v>
                </c:pt>
                <c:pt idx="12">
                  <c:v>0.975699481865285</c:v>
                </c:pt>
                <c:pt idx="13">
                  <c:v>0.977253886010363</c:v>
                </c:pt>
                <c:pt idx="14">
                  <c:v>0.975854922279793</c:v>
                </c:pt>
                <c:pt idx="15">
                  <c:v>0.976269430051813</c:v>
                </c:pt>
                <c:pt idx="16">
                  <c:v>0.974870466321243</c:v>
                </c:pt>
                <c:pt idx="17">
                  <c:v>0.975854922279793</c:v>
                </c:pt>
                <c:pt idx="18">
                  <c:v>0.976269430051813</c:v>
                </c:pt>
                <c:pt idx="19">
                  <c:v>0.977253886010363</c:v>
                </c:pt>
                <c:pt idx="20">
                  <c:v>0.976683937823834</c:v>
                </c:pt>
                <c:pt idx="21">
                  <c:v>0.974818652849741</c:v>
                </c:pt>
                <c:pt idx="22">
                  <c:v>0.976373056994819</c:v>
                </c:pt>
                <c:pt idx="23">
                  <c:v>0.97419689119171</c:v>
                </c:pt>
                <c:pt idx="24">
                  <c:v>0.975233160621762</c:v>
                </c:pt>
                <c:pt idx="25">
                  <c:v>0.971502590673575</c:v>
                </c:pt>
                <c:pt idx="26">
                  <c:v>0.967305699481865</c:v>
                </c:pt>
                <c:pt idx="27">
                  <c:v>0.944300518134715</c:v>
                </c:pt>
                <c:pt idx="28">
                  <c:v>0.884248704663212</c:v>
                </c:pt>
                <c:pt idx="29">
                  <c:v>0.799689119170984</c:v>
                </c:pt>
                <c:pt idx="30">
                  <c:v>0.70139896373057</c:v>
                </c:pt>
                <c:pt idx="31">
                  <c:v>0.602383419689119</c:v>
                </c:pt>
                <c:pt idx="32">
                  <c:v>0.505284974093264</c:v>
                </c:pt>
                <c:pt idx="33">
                  <c:v>0.417253886010363</c:v>
                </c:pt>
                <c:pt idx="34">
                  <c:v>0.339689119170984</c:v>
                </c:pt>
                <c:pt idx="35">
                  <c:v>0.274663212435233</c:v>
                </c:pt>
                <c:pt idx="36">
                  <c:v>0.220414507772021</c:v>
                </c:pt>
                <c:pt idx="37">
                  <c:v>0.177564766839378</c:v>
                </c:pt>
                <c:pt idx="38">
                  <c:v>0.143160621761658</c:v>
                </c:pt>
                <c:pt idx="39">
                  <c:v>0.116735751295337</c:v>
                </c:pt>
                <c:pt idx="40">
                  <c:v>0.0968911917098445</c:v>
                </c:pt>
                <c:pt idx="41">
                  <c:v>0.0816580310880829</c:v>
                </c:pt>
                <c:pt idx="42">
                  <c:v>0.0704663212435233</c:v>
                </c:pt>
                <c:pt idx="43">
                  <c:v>0.0621243523316062</c:v>
                </c:pt>
                <c:pt idx="44">
                  <c:v>0.056580310880829</c:v>
                </c:pt>
                <c:pt idx="45">
                  <c:v>0.0523316062176166</c:v>
                </c:pt>
                <c:pt idx="46">
                  <c:v>0.0492227979274611</c:v>
                </c:pt>
                <c:pt idx="47">
                  <c:v>0.0470984455958549</c:v>
                </c:pt>
                <c:pt idx="48">
                  <c:v>0.0458549222797927</c:v>
                </c:pt>
                <c:pt idx="49">
                  <c:v>0.0447150259067357</c:v>
                </c:pt>
                <c:pt idx="50">
                  <c:v>0.0440414507772021</c:v>
                </c:pt>
                <c:pt idx="51">
                  <c:v>0.0433160621761658</c:v>
                </c:pt>
                <c:pt idx="52">
                  <c:v>0.0432642487046632</c:v>
                </c:pt>
                <c:pt idx="53">
                  <c:v>0.0428497409326425</c:v>
                </c:pt>
                <c:pt idx="54">
                  <c:v>0.0426943005181347</c:v>
                </c:pt>
                <c:pt idx="55">
                  <c:v>0.0424352331606218</c:v>
                </c:pt>
                <c:pt idx="56">
                  <c:v>0.0423316062176166</c:v>
                </c:pt>
                <c:pt idx="57">
                  <c:v>0.0423834196891192</c:v>
                </c:pt>
                <c:pt idx="58">
                  <c:v>0.0421243523316062</c:v>
                </c:pt>
                <c:pt idx="59">
                  <c:v>0.0419689119170984</c:v>
                </c:pt>
                <c:pt idx="60">
                  <c:v>0.0418134715025907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2'!$S$7:$S$67</c:f>
              <c:numCache>
                <c:formatCode>0.000_ </c:formatCode>
                <c:ptCount val="61"/>
                <c:pt idx="0">
                  <c:v>1.0</c:v>
                </c:pt>
                <c:pt idx="1">
                  <c:v>0.97554333595182</c:v>
                </c:pt>
                <c:pt idx="2">
                  <c:v>0.97528148730034</c:v>
                </c:pt>
                <c:pt idx="3">
                  <c:v>0.975595705682116</c:v>
                </c:pt>
                <c:pt idx="4">
                  <c:v>0.97643362136685</c:v>
                </c:pt>
                <c:pt idx="5">
                  <c:v>0.976695470018329</c:v>
                </c:pt>
                <c:pt idx="6">
                  <c:v>0.976852579209217</c:v>
                </c:pt>
                <c:pt idx="7">
                  <c:v>0.973972244042943</c:v>
                </c:pt>
                <c:pt idx="8">
                  <c:v>0.974286462424718</c:v>
                </c:pt>
                <c:pt idx="9">
                  <c:v>0.976538360827442</c:v>
                </c:pt>
                <c:pt idx="10">
                  <c:v>0.97376276512176</c:v>
                </c:pt>
                <c:pt idx="11">
                  <c:v>0.975124378109453</c:v>
                </c:pt>
                <c:pt idx="12">
                  <c:v>0.972453521864362</c:v>
                </c:pt>
                <c:pt idx="13">
                  <c:v>0.974548311076198</c:v>
                </c:pt>
                <c:pt idx="14">
                  <c:v>0.974443571615606</c:v>
                </c:pt>
                <c:pt idx="15">
                  <c:v>0.973972244042943</c:v>
                </c:pt>
                <c:pt idx="16">
                  <c:v>0.971615606179628</c:v>
                </c:pt>
                <c:pt idx="17">
                  <c:v>0.973396177009688</c:v>
                </c:pt>
                <c:pt idx="18">
                  <c:v>0.974495941345902</c:v>
                </c:pt>
                <c:pt idx="19">
                  <c:v>0.975019638648861</c:v>
                </c:pt>
                <c:pt idx="20">
                  <c:v>0.975176747839749</c:v>
                </c:pt>
                <c:pt idx="21">
                  <c:v>0.973343807279392</c:v>
                </c:pt>
                <c:pt idx="22">
                  <c:v>0.974076983503535</c:v>
                </c:pt>
                <c:pt idx="23">
                  <c:v>0.974705420267086</c:v>
                </c:pt>
                <c:pt idx="24">
                  <c:v>0.97350091647028</c:v>
                </c:pt>
                <c:pt idx="25">
                  <c:v>0.969835035349568</c:v>
                </c:pt>
                <c:pt idx="26">
                  <c:v>0.955328620057607</c:v>
                </c:pt>
                <c:pt idx="27">
                  <c:v>0.912175962293794</c:v>
                </c:pt>
                <c:pt idx="28">
                  <c:v>0.831317098716942</c:v>
                </c:pt>
                <c:pt idx="29">
                  <c:v>0.737889499869076</c:v>
                </c:pt>
                <c:pt idx="30">
                  <c:v>0.633621366849961</c:v>
                </c:pt>
                <c:pt idx="31">
                  <c:v>0.533595181984813</c:v>
                </c:pt>
                <c:pt idx="32">
                  <c:v>0.440691280439906</c:v>
                </c:pt>
                <c:pt idx="33">
                  <c:v>0.358627913066248</c:v>
                </c:pt>
                <c:pt idx="34">
                  <c:v>0.288347735009165</c:v>
                </c:pt>
                <c:pt idx="35">
                  <c:v>0.230426813301911</c:v>
                </c:pt>
                <c:pt idx="36">
                  <c:v>0.184550929562713</c:v>
                </c:pt>
                <c:pt idx="37">
                  <c:v>0.147996857816182</c:v>
                </c:pt>
                <c:pt idx="38">
                  <c:v>0.119455354804923</c:v>
                </c:pt>
                <c:pt idx="39">
                  <c:v>0.0980361351139041</c:v>
                </c:pt>
                <c:pt idx="40">
                  <c:v>0.082063367373658</c:v>
                </c:pt>
                <c:pt idx="41">
                  <c:v>0.0706991358994501</c:v>
                </c:pt>
                <c:pt idx="42">
                  <c:v>0.0623199790521079</c:v>
                </c:pt>
                <c:pt idx="43">
                  <c:v>0.0563498297983765</c:v>
                </c:pt>
                <c:pt idx="44">
                  <c:v>0.0519507724535219</c:v>
                </c:pt>
                <c:pt idx="45">
                  <c:v>0.049070437287248</c:v>
                </c:pt>
                <c:pt idx="46">
                  <c:v>0.0469232783451165</c:v>
                </c:pt>
                <c:pt idx="47">
                  <c:v>0.0454045561665357</c:v>
                </c:pt>
                <c:pt idx="48">
                  <c:v>0.0446713799423933</c:v>
                </c:pt>
                <c:pt idx="49">
                  <c:v>0.043885833987955</c:v>
                </c:pt>
                <c:pt idx="50">
                  <c:v>0.0436763550667714</c:v>
                </c:pt>
                <c:pt idx="51">
                  <c:v>0.0429431788426289</c:v>
                </c:pt>
                <c:pt idx="52">
                  <c:v>0.0429955485729248</c:v>
                </c:pt>
                <c:pt idx="53">
                  <c:v>0.0425242210002618</c:v>
                </c:pt>
                <c:pt idx="54">
                  <c:v>0.0425242210002618</c:v>
                </c:pt>
                <c:pt idx="55">
                  <c:v>0.0423671118093742</c:v>
                </c:pt>
                <c:pt idx="56">
                  <c:v>0.0423671118093742</c:v>
                </c:pt>
                <c:pt idx="57">
                  <c:v>0.0421052631578947</c:v>
                </c:pt>
                <c:pt idx="58">
                  <c:v>0.0424194815396701</c:v>
                </c:pt>
                <c:pt idx="59">
                  <c:v>0.0421576328881906</c:v>
                </c:pt>
                <c:pt idx="60">
                  <c:v>0.0420005236973029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2'!$T$7:$T$67</c:f>
              <c:numCache>
                <c:formatCode>0.000_ </c:formatCode>
                <c:ptCount val="61"/>
                <c:pt idx="0">
                  <c:v>1.0</c:v>
                </c:pt>
                <c:pt idx="1">
                  <c:v>0.973004262484871</c:v>
                </c:pt>
                <c:pt idx="2">
                  <c:v>0.972635899594801</c:v>
                </c:pt>
                <c:pt idx="3">
                  <c:v>0.973635741724991</c:v>
                </c:pt>
                <c:pt idx="4">
                  <c:v>0.973267378834921</c:v>
                </c:pt>
                <c:pt idx="5">
                  <c:v>0.970530968794401</c:v>
                </c:pt>
                <c:pt idx="6">
                  <c:v>0.974004104615061</c:v>
                </c:pt>
                <c:pt idx="7">
                  <c:v>0.971004578224491</c:v>
                </c:pt>
                <c:pt idx="8">
                  <c:v>0.972109666894701</c:v>
                </c:pt>
                <c:pt idx="9">
                  <c:v>0.972320159974741</c:v>
                </c:pt>
                <c:pt idx="10">
                  <c:v>0.969478503394201</c:v>
                </c:pt>
                <c:pt idx="11">
                  <c:v>0.968899647424091</c:v>
                </c:pt>
                <c:pt idx="12">
                  <c:v>0.969583749934221</c:v>
                </c:pt>
                <c:pt idx="13">
                  <c:v>0.971793927274641</c:v>
                </c:pt>
                <c:pt idx="14">
                  <c:v>0.968689154344051</c:v>
                </c:pt>
                <c:pt idx="15">
                  <c:v>0.970899331684471</c:v>
                </c:pt>
                <c:pt idx="16">
                  <c:v>0.968583907804031</c:v>
                </c:pt>
                <c:pt idx="17">
                  <c:v>0.969373256854181</c:v>
                </c:pt>
                <c:pt idx="18">
                  <c:v>0.968689154344051</c:v>
                </c:pt>
                <c:pt idx="19">
                  <c:v>0.967584065673841</c:v>
                </c:pt>
                <c:pt idx="20">
                  <c:v>0.965952744303531</c:v>
                </c:pt>
                <c:pt idx="21">
                  <c:v>0.966005367573541</c:v>
                </c:pt>
                <c:pt idx="22">
                  <c:v>0.968636531074041</c:v>
                </c:pt>
                <c:pt idx="23">
                  <c:v>0.966689470083671</c:v>
                </c:pt>
                <c:pt idx="24">
                  <c:v>0.968005051833921</c:v>
                </c:pt>
                <c:pt idx="25">
                  <c:v>0.963268957533021</c:v>
                </c:pt>
                <c:pt idx="26">
                  <c:v>0.961269273272641</c:v>
                </c:pt>
                <c:pt idx="27">
                  <c:v>0.946061148239752</c:v>
                </c:pt>
                <c:pt idx="28">
                  <c:v>0.897226753670473</c:v>
                </c:pt>
                <c:pt idx="29">
                  <c:v>0.820238909645845</c:v>
                </c:pt>
                <c:pt idx="30">
                  <c:v>0.731252960058938</c:v>
                </c:pt>
                <c:pt idx="31">
                  <c:v>0.637425669631111</c:v>
                </c:pt>
                <c:pt idx="32">
                  <c:v>0.542861653423144</c:v>
                </c:pt>
                <c:pt idx="33">
                  <c:v>0.453875703836236</c:v>
                </c:pt>
                <c:pt idx="34">
                  <c:v>0.373783086881019</c:v>
                </c:pt>
                <c:pt idx="35">
                  <c:v>0.306267431458191</c:v>
                </c:pt>
                <c:pt idx="36">
                  <c:v>0.248750197337263</c:v>
                </c:pt>
                <c:pt idx="37">
                  <c:v>0.201547124138294</c:v>
                </c:pt>
                <c:pt idx="38">
                  <c:v>0.163184760301005</c:v>
                </c:pt>
                <c:pt idx="39">
                  <c:v>0.132979003315266</c:v>
                </c:pt>
                <c:pt idx="40">
                  <c:v>0.109719517970847</c:v>
                </c:pt>
                <c:pt idx="41">
                  <c:v>0.0921959690575172</c:v>
                </c:pt>
                <c:pt idx="42">
                  <c:v>0.0784612955849076</c:v>
                </c:pt>
                <c:pt idx="43">
                  <c:v>0.0685681208230279</c:v>
                </c:pt>
                <c:pt idx="44">
                  <c:v>0.0613061095616482</c:v>
                </c:pt>
                <c:pt idx="45">
                  <c:v>0.0559911592906383</c:v>
                </c:pt>
                <c:pt idx="46">
                  <c:v>0.0524654001999684</c:v>
                </c:pt>
                <c:pt idx="47">
                  <c:v>0.0493080039993685</c:v>
                </c:pt>
                <c:pt idx="48">
                  <c:v>0.0472030731989686</c:v>
                </c:pt>
                <c:pt idx="49">
                  <c:v>0.0462558543387886</c:v>
                </c:pt>
                <c:pt idx="50">
                  <c:v>0.0453612587486186</c:v>
                </c:pt>
                <c:pt idx="51">
                  <c:v>0.0446245329684787</c:v>
                </c:pt>
                <c:pt idx="52">
                  <c:v>0.0440456769983687</c:v>
                </c:pt>
                <c:pt idx="53">
                  <c:v>0.0437825606483187</c:v>
                </c:pt>
                <c:pt idx="54">
                  <c:v>0.0435720675682787</c:v>
                </c:pt>
                <c:pt idx="55">
                  <c:v>0.0433089512182287</c:v>
                </c:pt>
                <c:pt idx="56">
                  <c:v>0.0429405883281587</c:v>
                </c:pt>
                <c:pt idx="57">
                  <c:v>0.0429405883281587</c:v>
                </c:pt>
                <c:pt idx="58">
                  <c:v>0.0429932115981687</c:v>
                </c:pt>
                <c:pt idx="59">
                  <c:v>0.0429405883281587</c:v>
                </c:pt>
                <c:pt idx="60">
                  <c:v>0.0426248487080987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2'!$U$7:$U$67</c:f>
              <c:numCache>
                <c:formatCode>0.000_ </c:formatCode>
                <c:ptCount val="61"/>
                <c:pt idx="0">
                  <c:v>1.0</c:v>
                </c:pt>
                <c:pt idx="1">
                  <c:v>0.969995803608896</c:v>
                </c:pt>
                <c:pt idx="2">
                  <c:v>0.971569450272765</c:v>
                </c:pt>
                <c:pt idx="3">
                  <c:v>0.973562736047</c:v>
                </c:pt>
                <c:pt idx="4">
                  <c:v>0.969943348720101</c:v>
                </c:pt>
                <c:pt idx="5">
                  <c:v>0.971097356273605</c:v>
                </c:pt>
                <c:pt idx="6">
                  <c:v>0.970205623164079</c:v>
                </c:pt>
                <c:pt idx="7">
                  <c:v>0.97031053294167</c:v>
                </c:pt>
                <c:pt idx="8">
                  <c:v>0.972041544271926</c:v>
                </c:pt>
                <c:pt idx="9">
                  <c:v>0.970939991607218</c:v>
                </c:pt>
                <c:pt idx="10">
                  <c:v>0.970992446496013</c:v>
                </c:pt>
                <c:pt idx="11">
                  <c:v>0.969261435165757</c:v>
                </c:pt>
                <c:pt idx="12">
                  <c:v>0.970625262274444</c:v>
                </c:pt>
                <c:pt idx="13">
                  <c:v>0.968107427612253</c:v>
                </c:pt>
                <c:pt idx="14">
                  <c:v>0.970782626940831</c:v>
                </c:pt>
                <c:pt idx="15">
                  <c:v>0.968054972723458</c:v>
                </c:pt>
                <c:pt idx="16">
                  <c:v>0.969156525388166</c:v>
                </c:pt>
                <c:pt idx="17">
                  <c:v>0.970782626940831</c:v>
                </c:pt>
                <c:pt idx="18">
                  <c:v>0.969051615610575</c:v>
                </c:pt>
                <c:pt idx="19">
                  <c:v>0.96742551405791</c:v>
                </c:pt>
                <c:pt idx="20">
                  <c:v>0.968317247167436</c:v>
                </c:pt>
                <c:pt idx="21">
                  <c:v>0.969890893831305</c:v>
                </c:pt>
                <c:pt idx="22">
                  <c:v>0.966848510281158</c:v>
                </c:pt>
                <c:pt idx="23">
                  <c:v>0.967058329836341</c:v>
                </c:pt>
                <c:pt idx="24">
                  <c:v>0.965327318506085</c:v>
                </c:pt>
                <c:pt idx="25">
                  <c:v>0.964697859840537</c:v>
                </c:pt>
                <c:pt idx="26">
                  <c:v>0.954941250524549</c:v>
                </c:pt>
                <c:pt idx="27">
                  <c:v>0.921002937473773</c:v>
                </c:pt>
                <c:pt idx="28">
                  <c:v>0.853860679815359</c:v>
                </c:pt>
                <c:pt idx="29">
                  <c:v>0.762798992866135</c:v>
                </c:pt>
                <c:pt idx="30">
                  <c:v>0.664760805707092</c:v>
                </c:pt>
                <c:pt idx="31">
                  <c:v>0.565673520772136</c:v>
                </c:pt>
                <c:pt idx="32">
                  <c:v>0.472251363827109</c:v>
                </c:pt>
                <c:pt idx="33">
                  <c:v>0.387117079311792</c:v>
                </c:pt>
                <c:pt idx="34">
                  <c:v>0.31514897188418</c:v>
                </c:pt>
                <c:pt idx="35">
                  <c:v>0.253986571548468</c:v>
                </c:pt>
                <c:pt idx="36">
                  <c:v>0.203787242971045</c:v>
                </c:pt>
                <c:pt idx="37">
                  <c:v>0.164026437263953</c:v>
                </c:pt>
                <c:pt idx="38">
                  <c:v>0.132396139320185</c:v>
                </c:pt>
                <c:pt idx="39">
                  <c:v>0.109158623583718</c:v>
                </c:pt>
                <c:pt idx="40">
                  <c:v>0.0909043222828367</c:v>
                </c:pt>
                <c:pt idx="41">
                  <c:v>0.0772660511959715</c:v>
                </c:pt>
                <c:pt idx="42">
                  <c:v>0.0671947125472094</c:v>
                </c:pt>
                <c:pt idx="43">
                  <c:v>0.0597985732270247</c:v>
                </c:pt>
                <c:pt idx="44">
                  <c:v>0.0546579941250524</c:v>
                </c:pt>
                <c:pt idx="45">
                  <c:v>0.0513533361309274</c:v>
                </c:pt>
                <c:pt idx="46">
                  <c:v>0.0488355014687369</c:v>
                </c:pt>
                <c:pt idx="47">
                  <c:v>0.0468422156945027</c:v>
                </c:pt>
                <c:pt idx="48">
                  <c:v>0.0455832983634075</c:v>
                </c:pt>
                <c:pt idx="49">
                  <c:v>0.0449013848090642</c:v>
                </c:pt>
                <c:pt idx="50">
                  <c:v>0.0442194712547209</c:v>
                </c:pt>
                <c:pt idx="51">
                  <c:v>0.0436949223667646</c:v>
                </c:pt>
                <c:pt idx="52">
                  <c:v>0.0434326479227864</c:v>
                </c:pt>
                <c:pt idx="53">
                  <c:v>0.0431179185900126</c:v>
                </c:pt>
                <c:pt idx="54">
                  <c:v>0.0428031892572388</c:v>
                </c:pt>
                <c:pt idx="55">
                  <c:v>0.0431179185900126</c:v>
                </c:pt>
                <c:pt idx="56">
                  <c:v>0.0425933697020562</c:v>
                </c:pt>
                <c:pt idx="57">
                  <c:v>0.0426982794796475</c:v>
                </c:pt>
                <c:pt idx="58">
                  <c:v>0.0426458245908519</c:v>
                </c:pt>
                <c:pt idx="59">
                  <c:v>0.0425409148132606</c:v>
                </c:pt>
                <c:pt idx="60">
                  <c:v>0.0426982794796475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9021456"/>
        <c:axId val="1859030368"/>
      </c:scatterChart>
      <c:valAx>
        <c:axId val="1859021456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one"/>
        <c:crossAx val="1859030368"/>
        <c:crosses val="autoZero"/>
        <c:crossBetween val="midCat"/>
      </c:valAx>
      <c:valAx>
        <c:axId val="1859030368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one"/>
        <c:crossAx val="185902145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 (2-90 min)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solidFill>
                  <a:srgbClr val="CC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5478384"/>
        <c:axId val="1835732272"/>
      </c:scatterChart>
      <c:valAx>
        <c:axId val="1855478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835732272"/>
        <c:crosses val="autoZero"/>
        <c:crossBetween val="midCat"/>
      </c:valAx>
      <c:valAx>
        <c:axId val="18357322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85547838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73807274788194"/>
          <c:y val="0.119266589317792"/>
          <c:w val="0.851188002267013"/>
          <c:h val="0.77064565405342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2'!$N$7:$N$67</c:f>
              <c:numCache>
                <c:formatCode>0.000_ </c:formatCode>
                <c:ptCount val="61"/>
                <c:pt idx="0">
                  <c:v>1.0</c:v>
                </c:pt>
                <c:pt idx="1">
                  <c:v>0.971709844559586</c:v>
                </c:pt>
                <c:pt idx="2">
                  <c:v>0.973367875647668</c:v>
                </c:pt>
                <c:pt idx="3">
                  <c:v>0.972849740932643</c:v>
                </c:pt>
                <c:pt idx="4">
                  <c:v>0.974870466321243</c:v>
                </c:pt>
                <c:pt idx="5">
                  <c:v>0.976217616580311</c:v>
                </c:pt>
                <c:pt idx="6">
                  <c:v>0.975906735751295</c:v>
                </c:pt>
                <c:pt idx="7">
                  <c:v>0.972590673575129</c:v>
                </c:pt>
                <c:pt idx="8">
                  <c:v>0.972953367875648</c:v>
                </c:pt>
                <c:pt idx="9">
                  <c:v>0.974715025906736</c:v>
                </c:pt>
                <c:pt idx="10">
                  <c:v>0.974455958549223</c:v>
                </c:pt>
                <c:pt idx="11">
                  <c:v>0.971865284974093</c:v>
                </c:pt>
                <c:pt idx="12">
                  <c:v>0.97160621761658</c:v>
                </c:pt>
                <c:pt idx="13">
                  <c:v>0.973212435233161</c:v>
                </c:pt>
                <c:pt idx="14">
                  <c:v>0.973316062176166</c:v>
                </c:pt>
                <c:pt idx="15">
                  <c:v>0.966476683937824</c:v>
                </c:pt>
                <c:pt idx="16">
                  <c:v>0.953886010362694</c:v>
                </c:pt>
                <c:pt idx="17">
                  <c:v>0.917668393782383</c:v>
                </c:pt>
                <c:pt idx="18">
                  <c:v>0.862124352331606</c:v>
                </c:pt>
                <c:pt idx="19">
                  <c:v>0.791554404145078</c:v>
                </c:pt>
                <c:pt idx="20">
                  <c:v>0.710725388601036</c:v>
                </c:pt>
                <c:pt idx="21">
                  <c:v>0.629948186528497</c:v>
                </c:pt>
                <c:pt idx="22">
                  <c:v>0.551450777202073</c:v>
                </c:pt>
                <c:pt idx="23">
                  <c:v>0.47699481865285</c:v>
                </c:pt>
                <c:pt idx="24">
                  <c:v>0.40699481865285</c:v>
                </c:pt>
                <c:pt idx="25">
                  <c:v>0.345699481865285</c:v>
                </c:pt>
                <c:pt idx="26">
                  <c:v>0.289533678756477</c:v>
                </c:pt>
                <c:pt idx="27">
                  <c:v>0.243471502590674</c:v>
                </c:pt>
                <c:pt idx="28">
                  <c:v>0.203316062176166</c:v>
                </c:pt>
                <c:pt idx="29">
                  <c:v>0.16979274611399</c:v>
                </c:pt>
                <c:pt idx="30">
                  <c:v>0.141709844559585</c:v>
                </c:pt>
                <c:pt idx="31">
                  <c:v>0.119844559585492</c:v>
                </c:pt>
                <c:pt idx="32">
                  <c:v>0.102176165803109</c:v>
                </c:pt>
                <c:pt idx="33">
                  <c:v>0.0878756476683938</c:v>
                </c:pt>
                <c:pt idx="34">
                  <c:v>0.0769430051813471</c:v>
                </c:pt>
                <c:pt idx="35">
                  <c:v>0.0681347150259067</c:v>
                </c:pt>
                <c:pt idx="36">
                  <c:v>0.0615544041450777</c:v>
                </c:pt>
                <c:pt idx="37">
                  <c:v>0.0566321243523316</c:v>
                </c:pt>
                <c:pt idx="38">
                  <c:v>0.0531088082901554</c:v>
                </c:pt>
                <c:pt idx="39">
                  <c:v>0.05</c:v>
                </c:pt>
                <c:pt idx="40">
                  <c:v>0.0480829015544041</c:v>
                </c:pt>
                <c:pt idx="41">
                  <c:v>0.0465284974093264</c:v>
                </c:pt>
                <c:pt idx="42">
                  <c:v>0.0454922279792746</c:v>
                </c:pt>
                <c:pt idx="43">
                  <c:v>0.0446632124352332</c:v>
                </c:pt>
                <c:pt idx="44">
                  <c:v>0.0440414507772021</c:v>
                </c:pt>
                <c:pt idx="45">
                  <c:v>0.0436787564766839</c:v>
                </c:pt>
                <c:pt idx="46">
                  <c:v>0.0434715025906736</c:v>
                </c:pt>
                <c:pt idx="47">
                  <c:v>0.0432124352331606</c:v>
                </c:pt>
                <c:pt idx="48">
                  <c:v>0.0427979274611399</c:v>
                </c:pt>
                <c:pt idx="49">
                  <c:v>0.0428497409326425</c:v>
                </c:pt>
                <c:pt idx="50">
                  <c:v>0.0427979274611399</c:v>
                </c:pt>
                <c:pt idx="51">
                  <c:v>0.0425388601036269</c:v>
                </c:pt>
                <c:pt idx="52">
                  <c:v>0.0424870466321243</c:v>
                </c:pt>
                <c:pt idx="53">
                  <c:v>0.0423316062176166</c:v>
                </c:pt>
                <c:pt idx="54">
                  <c:v>0.0421761658031088</c:v>
                </c:pt>
                <c:pt idx="55">
                  <c:v>0.0423316062176166</c:v>
                </c:pt>
                <c:pt idx="56">
                  <c:v>0.042279792746114</c:v>
                </c:pt>
                <c:pt idx="57">
                  <c:v>0.0422279792746114</c:v>
                </c:pt>
                <c:pt idx="58">
                  <c:v>0.042020725388601</c:v>
                </c:pt>
                <c:pt idx="59">
                  <c:v>0.0421761658031088</c:v>
                </c:pt>
                <c:pt idx="60">
                  <c:v>0.0419170984455958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2'!$O$7:$O$67</c:f>
              <c:numCache>
                <c:formatCode>0.000_ </c:formatCode>
                <c:ptCount val="61"/>
                <c:pt idx="0">
                  <c:v>1.0</c:v>
                </c:pt>
                <c:pt idx="1">
                  <c:v>0.977109934599813</c:v>
                </c:pt>
                <c:pt idx="2">
                  <c:v>0.975760406934496</c:v>
                </c:pt>
                <c:pt idx="3">
                  <c:v>0.979341845738607</c:v>
                </c:pt>
                <c:pt idx="4">
                  <c:v>0.977888508252881</c:v>
                </c:pt>
                <c:pt idx="5">
                  <c:v>0.978148032803903</c:v>
                </c:pt>
                <c:pt idx="6">
                  <c:v>0.976487075677359</c:v>
                </c:pt>
                <c:pt idx="7">
                  <c:v>0.975760406934496</c:v>
                </c:pt>
                <c:pt idx="8">
                  <c:v>0.978563272085539</c:v>
                </c:pt>
                <c:pt idx="9">
                  <c:v>0.974722308730406</c:v>
                </c:pt>
                <c:pt idx="10">
                  <c:v>0.976123741305927</c:v>
                </c:pt>
                <c:pt idx="11">
                  <c:v>0.974826118550815</c:v>
                </c:pt>
                <c:pt idx="12">
                  <c:v>0.97534516765286</c:v>
                </c:pt>
                <c:pt idx="13">
                  <c:v>0.976487075677359</c:v>
                </c:pt>
                <c:pt idx="14">
                  <c:v>0.975656597114087</c:v>
                </c:pt>
                <c:pt idx="15">
                  <c:v>0.971037060105886</c:v>
                </c:pt>
                <c:pt idx="16">
                  <c:v>0.953856534828195</c:v>
                </c:pt>
                <c:pt idx="17">
                  <c:v>0.914097373611544</c:v>
                </c:pt>
                <c:pt idx="18">
                  <c:v>0.850202429149798</c:v>
                </c:pt>
                <c:pt idx="19">
                  <c:v>0.778677462887989</c:v>
                </c:pt>
                <c:pt idx="20">
                  <c:v>0.695681511470985</c:v>
                </c:pt>
                <c:pt idx="21">
                  <c:v>0.614969376102979</c:v>
                </c:pt>
                <c:pt idx="22">
                  <c:v>0.535606768400291</c:v>
                </c:pt>
                <c:pt idx="23">
                  <c:v>0.459877504411917</c:v>
                </c:pt>
                <c:pt idx="24">
                  <c:v>0.391518737672584</c:v>
                </c:pt>
                <c:pt idx="25">
                  <c:v>0.329129035606768</c:v>
                </c:pt>
                <c:pt idx="26">
                  <c:v>0.276393646838991</c:v>
                </c:pt>
                <c:pt idx="27">
                  <c:v>0.229056368732482</c:v>
                </c:pt>
                <c:pt idx="28">
                  <c:v>0.191113879372989</c:v>
                </c:pt>
                <c:pt idx="29">
                  <c:v>0.158569500674764</c:v>
                </c:pt>
                <c:pt idx="30">
                  <c:v>0.132617045572511</c:v>
                </c:pt>
                <c:pt idx="31">
                  <c:v>0.112270320772345</c:v>
                </c:pt>
                <c:pt idx="32">
                  <c:v>0.0953493200456763</c:v>
                </c:pt>
                <c:pt idx="33">
                  <c:v>0.082476902314959</c:v>
                </c:pt>
                <c:pt idx="34">
                  <c:v>0.0720959202740579</c:v>
                </c:pt>
                <c:pt idx="35">
                  <c:v>0.0644139935637911</c:v>
                </c:pt>
                <c:pt idx="36">
                  <c:v>0.0587563583515</c:v>
                </c:pt>
                <c:pt idx="37">
                  <c:v>0.0545520606249351</c:v>
                </c:pt>
                <c:pt idx="38">
                  <c:v>0.0509187169106197</c:v>
                </c:pt>
                <c:pt idx="39">
                  <c:v>0.048686805771826</c:v>
                </c:pt>
                <c:pt idx="40">
                  <c:v>0.0470777535554863</c:v>
                </c:pt>
                <c:pt idx="41">
                  <c:v>0.0457801308003737</c:v>
                </c:pt>
                <c:pt idx="42">
                  <c:v>0.0447939375064881</c:v>
                </c:pt>
                <c:pt idx="43">
                  <c:v>0.0443267933146476</c:v>
                </c:pt>
                <c:pt idx="44">
                  <c:v>0.043755839302398</c:v>
                </c:pt>
                <c:pt idx="45">
                  <c:v>0.0429772656493304</c:v>
                </c:pt>
                <c:pt idx="46">
                  <c:v>0.0430291705595349</c:v>
                </c:pt>
                <c:pt idx="47">
                  <c:v>0.0429253607391259</c:v>
                </c:pt>
                <c:pt idx="48">
                  <c:v>0.0424582165472854</c:v>
                </c:pt>
                <c:pt idx="49">
                  <c:v>0.0425101214574899</c:v>
                </c:pt>
                <c:pt idx="50">
                  <c:v>0.0421986919962628</c:v>
                </c:pt>
                <c:pt idx="51">
                  <c:v>0.0425620263676944</c:v>
                </c:pt>
                <c:pt idx="52">
                  <c:v>0.0420429772656493</c:v>
                </c:pt>
                <c:pt idx="53">
                  <c:v>0.0422505969064673</c:v>
                </c:pt>
                <c:pt idx="54">
                  <c:v>0.0421467870860583</c:v>
                </c:pt>
                <c:pt idx="55">
                  <c:v>0.0420948821758538</c:v>
                </c:pt>
                <c:pt idx="56">
                  <c:v>0.0420429772656493</c:v>
                </c:pt>
                <c:pt idx="57">
                  <c:v>0.0417834527146268</c:v>
                </c:pt>
                <c:pt idx="58">
                  <c:v>0.0419910723554448</c:v>
                </c:pt>
                <c:pt idx="59">
                  <c:v>0.0419391674452403</c:v>
                </c:pt>
                <c:pt idx="60">
                  <c:v>0.0419391674452403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2'!$P$7:$P$67</c:f>
              <c:numCache>
                <c:formatCode>0.000_ </c:formatCode>
                <c:ptCount val="61"/>
                <c:pt idx="0">
                  <c:v>1.0</c:v>
                </c:pt>
                <c:pt idx="1">
                  <c:v>0.971344753522971</c:v>
                </c:pt>
                <c:pt idx="2">
                  <c:v>0.973911676881974</c:v>
                </c:pt>
                <c:pt idx="3">
                  <c:v>0.974487924982975</c:v>
                </c:pt>
                <c:pt idx="4">
                  <c:v>0.976007124521976</c:v>
                </c:pt>
                <c:pt idx="5">
                  <c:v>0.974907014510975</c:v>
                </c:pt>
                <c:pt idx="6">
                  <c:v>0.972444863533972</c:v>
                </c:pt>
                <c:pt idx="7">
                  <c:v>0.974068835454974</c:v>
                </c:pt>
                <c:pt idx="8">
                  <c:v>0.973859290690974</c:v>
                </c:pt>
                <c:pt idx="9">
                  <c:v>0.970978050185971</c:v>
                </c:pt>
                <c:pt idx="10">
                  <c:v>0.973440201162973</c:v>
                </c:pt>
                <c:pt idx="11">
                  <c:v>0.972235318769972</c:v>
                </c:pt>
                <c:pt idx="12">
                  <c:v>0.972602022106973</c:v>
                </c:pt>
                <c:pt idx="13">
                  <c:v>0.971501912095971</c:v>
                </c:pt>
                <c:pt idx="14">
                  <c:v>0.969301692073969</c:v>
                </c:pt>
                <c:pt idx="15">
                  <c:v>0.965844203467966</c:v>
                </c:pt>
                <c:pt idx="16">
                  <c:v>0.954266855256954</c:v>
                </c:pt>
                <c:pt idx="17">
                  <c:v>0.921054010162921</c:v>
                </c:pt>
                <c:pt idx="18">
                  <c:v>0.865943737230866</c:v>
                </c:pt>
                <c:pt idx="19">
                  <c:v>0.797789302739798</c:v>
                </c:pt>
                <c:pt idx="20">
                  <c:v>0.722457960081722</c:v>
                </c:pt>
                <c:pt idx="21">
                  <c:v>0.646550369322646</c:v>
                </c:pt>
                <c:pt idx="22">
                  <c:v>0.569437896170569</c:v>
                </c:pt>
                <c:pt idx="23">
                  <c:v>0.496411545916496</c:v>
                </c:pt>
                <c:pt idx="24">
                  <c:v>0.426790298077427</c:v>
                </c:pt>
                <c:pt idx="25">
                  <c:v>0.364293572214364</c:v>
                </c:pt>
                <c:pt idx="26">
                  <c:v>0.308921368327309</c:v>
                </c:pt>
                <c:pt idx="27">
                  <c:v>0.26041175546126</c:v>
                </c:pt>
                <c:pt idx="28">
                  <c:v>0.219026664571219</c:v>
                </c:pt>
                <c:pt idx="29">
                  <c:v>0.183508827073183</c:v>
                </c:pt>
                <c:pt idx="30">
                  <c:v>0.154644035832155</c:v>
                </c:pt>
                <c:pt idx="31">
                  <c:v>0.130651160354131</c:v>
                </c:pt>
                <c:pt idx="32">
                  <c:v>0.111425428257111</c:v>
                </c:pt>
                <c:pt idx="33">
                  <c:v>0.0956047985750956</c:v>
                </c:pt>
                <c:pt idx="34">
                  <c:v>0.0836083608360836</c:v>
                </c:pt>
                <c:pt idx="35">
                  <c:v>0.0736025983550736</c:v>
                </c:pt>
                <c:pt idx="36">
                  <c:v>0.066006600660066</c:v>
                </c:pt>
                <c:pt idx="37">
                  <c:v>0.0601393472680601</c:v>
                </c:pt>
                <c:pt idx="38">
                  <c:v>0.0557912934150558</c:v>
                </c:pt>
                <c:pt idx="39">
                  <c:v>0.0523861910000524</c:v>
                </c:pt>
                <c:pt idx="40">
                  <c:v>0.0499240400230499</c:v>
                </c:pt>
                <c:pt idx="41">
                  <c:v>0.0481952957200482</c:v>
                </c:pt>
                <c:pt idx="42">
                  <c:v>0.0466760961810467</c:v>
                </c:pt>
                <c:pt idx="43">
                  <c:v>0.0453664414060454</c:v>
                </c:pt>
                <c:pt idx="44">
                  <c:v>0.0452092828330452</c:v>
                </c:pt>
                <c:pt idx="45">
                  <c:v>0.0442663313950443</c:v>
                </c:pt>
                <c:pt idx="46">
                  <c:v>0.0438996280580439</c:v>
                </c:pt>
                <c:pt idx="47">
                  <c:v>0.0437948556760438</c:v>
                </c:pt>
                <c:pt idx="48">
                  <c:v>0.0434281523390434</c:v>
                </c:pt>
                <c:pt idx="49">
                  <c:v>0.0432186075750432</c:v>
                </c:pt>
                <c:pt idx="50">
                  <c:v>0.0429566766200429</c:v>
                </c:pt>
                <c:pt idx="51">
                  <c:v>0.0426947456650427</c:v>
                </c:pt>
                <c:pt idx="52">
                  <c:v>0.0426423594740426</c:v>
                </c:pt>
                <c:pt idx="53">
                  <c:v>0.0427471318560427</c:v>
                </c:pt>
                <c:pt idx="54">
                  <c:v>0.0426423594740426</c:v>
                </c:pt>
                <c:pt idx="55">
                  <c:v>0.0423280423280423</c:v>
                </c:pt>
                <c:pt idx="56">
                  <c:v>0.0425375870920425</c:v>
                </c:pt>
                <c:pt idx="57">
                  <c:v>0.0423804285190424</c:v>
                </c:pt>
                <c:pt idx="58">
                  <c:v>0.0421184975640421</c:v>
                </c:pt>
                <c:pt idx="59">
                  <c:v>0.0421708837550422</c:v>
                </c:pt>
                <c:pt idx="60">
                  <c:v>0.0421184975640421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2'!$Q$7:$Q$67</c:f>
              <c:numCache>
                <c:formatCode>0.000_ </c:formatCode>
                <c:ptCount val="61"/>
                <c:pt idx="0">
                  <c:v>1.0</c:v>
                </c:pt>
                <c:pt idx="1">
                  <c:v>0.976370061712116</c:v>
                </c:pt>
                <c:pt idx="2">
                  <c:v>0.974154754997626</c:v>
                </c:pt>
                <c:pt idx="3">
                  <c:v>0.975684371538583</c:v>
                </c:pt>
                <c:pt idx="4">
                  <c:v>0.977161242681576</c:v>
                </c:pt>
                <c:pt idx="5">
                  <c:v>0.977055751885648</c:v>
                </c:pt>
                <c:pt idx="6">
                  <c:v>0.974998681365051</c:v>
                </c:pt>
                <c:pt idx="7">
                  <c:v>0.974998681365051</c:v>
                </c:pt>
                <c:pt idx="8">
                  <c:v>0.975842607732475</c:v>
                </c:pt>
                <c:pt idx="9">
                  <c:v>0.976264570916188</c:v>
                </c:pt>
                <c:pt idx="10">
                  <c:v>0.975526135344691</c:v>
                </c:pt>
                <c:pt idx="11">
                  <c:v>0.97394377340577</c:v>
                </c:pt>
                <c:pt idx="12">
                  <c:v>0.97288886544649</c:v>
                </c:pt>
                <c:pt idx="13">
                  <c:v>0.97420750039559</c:v>
                </c:pt>
                <c:pt idx="14">
                  <c:v>0.973732791813914</c:v>
                </c:pt>
                <c:pt idx="15">
                  <c:v>0.966453926894878</c:v>
                </c:pt>
                <c:pt idx="16">
                  <c:v>0.949733635740282</c:v>
                </c:pt>
                <c:pt idx="17">
                  <c:v>0.91318107495121</c:v>
                </c:pt>
                <c:pt idx="18">
                  <c:v>0.854528192415212</c:v>
                </c:pt>
                <c:pt idx="19">
                  <c:v>0.781634052428926</c:v>
                </c:pt>
                <c:pt idx="20">
                  <c:v>0.704784007595337</c:v>
                </c:pt>
                <c:pt idx="21">
                  <c:v>0.623239622342951</c:v>
                </c:pt>
                <c:pt idx="22">
                  <c:v>0.546284086713434</c:v>
                </c:pt>
                <c:pt idx="23">
                  <c:v>0.472124057176011</c:v>
                </c:pt>
                <c:pt idx="24">
                  <c:v>0.403660530618703</c:v>
                </c:pt>
                <c:pt idx="25">
                  <c:v>0.341948415000791</c:v>
                </c:pt>
                <c:pt idx="26">
                  <c:v>0.288464581465267</c:v>
                </c:pt>
                <c:pt idx="27">
                  <c:v>0.242681576032491</c:v>
                </c:pt>
                <c:pt idx="28">
                  <c:v>0.202173110396118</c:v>
                </c:pt>
                <c:pt idx="29">
                  <c:v>0.169259982066565</c:v>
                </c:pt>
                <c:pt idx="30">
                  <c:v>0.14183237512527</c:v>
                </c:pt>
                <c:pt idx="31">
                  <c:v>0.120154016562055</c:v>
                </c:pt>
                <c:pt idx="32">
                  <c:v>0.102906271427818</c:v>
                </c:pt>
                <c:pt idx="33">
                  <c:v>0.0885595231816024</c:v>
                </c:pt>
                <c:pt idx="34">
                  <c:v>0.0776939712010127</c:v>
                </c:pt>
                <c:pt idx="35">
                  <c:v>0.0690437259349122</c:v>
                </c:pt>
                <c:pt idx="36">
                  <c:v>0.0625560419853368</c:v>
                </c:pt>
                <c:pt idx="37">
                  <c:v>0.0576507199746822</c:v>
                </c:pt>
                <c:pt idx="38">
                  <c:v>0.0542222691070204</c:v>
                </c:pt>
                <c:pt idx="39">
                  <c:v>0.0511630360251068</c:v>
                </c:pt>
                <c:pt idx="40">
                  <c:v>0.0491587109024737</c:v>
                </c:pt>
                <c:pt idx="41">
                  <c:v>0.047681839759481</c:v>
                </c:pt>
                <c:pt idx="42">
                  <c:v>0.0464159502083443</c:v>
                </c:pt>
                <c:pt idx="43">
                  <c:v>0.0454665330449918</c:v>
                </c:pt>
                <c:pt idx="44">
                  <c:v>0.0450973152592436</c:v>
                </c:pt>
                <c:pt idx="45">
                  <c:v>0.0448863336673875</c:v>
                </c:pt>
                <c:pt idx="46">
                  <c:v>0.0441478980958911</c:v>
                </c:pt>
                <c:pt idx="47">
                  <c:v>0.043884171106071</c:v>
                </c:pt>
                <c:pt idx="48">
                  <c:v>0.0434622079223588</c:v>
                </c:pt>
                <c:pt idx="49">
                  <c:v>0.043831425708107</c:v>
                </c:pt>
                <c:pt idx="50">
                  <c:v>0.0437786803101429</c:v>
                </c:pt>
                <c:pt idx="51">
                  <c:v>0.0433567171264307</c:v>
                </c:pt>
                <c:pt idx="52">
                  <c:v>0.0432512263305027</c:v>
                </c:pt>
                <c:pt idx="53">
                  <c:v>0.0432512263305027</c:v>
                </c:pt>
                <c:pt idx="54">
                  <c:v>0.0434622079223588</c:v>
                </c:pt>
                <c:pt idx="55">
                  <c:v>0.0433567171264307</c:v>
                </c:pt>
                <c:pt idx="56">
                  <c:v>0.0432512263305027</c:v>
                </c:pt>
                <c:pt idx="57">
                  <c:v>0.0431984809325386</c:v>
                </c:pt>
                <c:pt idx="58">
                  <c:v>0.0431457355345746</c:v>
                </c:pt>
                <c:pt idx="59">
                  <c:v>0.0429347539427185</c:v>
                </c:pt>
                <c:pt idx="60">
                  <c:v>0.0429874993406825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9096048"/>
        <c:axId val="1859104960"/>
      </c:scatterChart>
      <c:valAx>
        <c:axId val="1859096048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one"/>
        <c:crossAx val="1859104960"/>
        <c:crosses val="autoZero"/>
        <c:crossBetween val="midCat"/>
      </c:valAx>
      <c:valAx>
        <c:axId val="1859104960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one"/>
        <c:crossAx val="185909604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42857661033525"/>
          <c:y val="0.11818142473336"/>
          <c:w val="0.857143455038682"/>
          <c:h val="0.772724700179665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4'!$B$6:$B$66</c:f>
              <c:numCache>
                <c:formatCode>0.0000_ </c:formatCode>
                <c:ptCount val="61"/>
                <c:pt idx="0">
                  <c:v>1.0</c:v>
                </c:pt>
                <c:pt idx="1">
                  <c:v>0.949557976882511</c:v>
                </c:pt>
                <c:pt idx="2">
                  <c:v>0.929750346519735</c:v>
                </c:pt>
                <c:pt idx="3">
                  <c:v>0.902193731017485</c:v>
                </c:pt>
                <c:pt idx="4">
                  <c:v>0.865978273977948</c:v>
                </c:pt>
                <c:pt idx="5">
                  <c:v>0.82348671841963</c:v>
                </c:pt>
                <c:pt idx="6">
                  <c:v>0.774865963010179</c:v>
                </c:pt>
                <c:pt idx="7">
                  <c:v>0.720812890274165</c:v>
                </c:pt>
                <c:pt idx="8">
                  <c:v>0.663922389023368</c:v>
                </c:pt>
                <c:pt idx="9">
                  <c:v>0.606368633388471</c:v>
                </c:pt>
                <c:pt idx="10">
                  <c:v>0.547934429873451</c:v>
                </c:pt>
                <c:pt idx="11">
                  <c:v>0.490258252126672</c:v>
                </c:pt>
                <c:pt idx="12">
                  <c:v>0.434119741759696</c:v>
                </c:pt>
                <c:pt idx="13">
                  <c:v>0.381515491215599</c:v>
                </c:pt>
                <c:pt idx="14">
                  <c:v>0.333226853771279</c:v>
                </c:pt>
                <c:pt idx="15">
                  <c:v>0.288235607568189</c:v>
                </c:pt>
                <c:pt idx="16">
                  <c:v>0.248444087694396</c:v>
                </c:pt>
                <c:pt idx="17">
                  <c:v>0.21355663198291</c:v>
                </c:pt>
                <c:pt idx="18">
                  <c:v>0.18313622382939</c:v>
                </c:pt>
                <c:pt idx="19">
                  <c:v>0.157009125227479</c:v>
                </c:pt>
                <c:pt idx="20">
                  <c:v>0.134576687460764</c:v>
                </c:pt>
                <c:pt idx="21">
                  <c:v>0.116330261801024</c:v>
                </c:pt>
                <c:pt idx="22">
                  <c:v>0.10114727160138</c:v>
                </c:pt>
                <c:pt idx="23">
                  <c:v>0.0887419658527435</c:v>
                </c:pt>
                <c:pt idx="24">
                  <c:v>0.0788384286688637</c:v>
                </c:pt>
                <c:pt idx="25">
                  <c:v>0.0708792545719896</c:v>
                </c:pt>
                <c:pt idx="26">
                  <c:v>0.0648343958193353</c:v>
                </c:pt>
                <c:pt idx="27">
                  <c:v>0.0597564223236309</c:v>
                </c:pt>
                <c:pt idx="28">
                  <c:v>0.0560290846162278</c:v>
                </c:pt>
                <c:pt idx="29">
                  <c:v>0.0530340308836961</c:v>
                </c:pt>
                <c:pt idx="30">
                  <c:v>0.0507176023394709</c:v>
                </c:pt>
                <c:pt idx="31">
                  <c:v>0.0489506719263571</c:v>
                </c:pt>
                <c:pt idx="32">
                  <c:v>0.0476959383673496</c:v>
                </c:pt>
                <c:pt idx="33">
                  <c:v>0.0465842287955664</c:v>
                </c:pt>
                <c:pt idx="34">
                  <c:v>0.0457860937582429</c:v>
                </c:pt>
                <c:pt idx="35">
                  <c:v>0.0451844738501827</c:v>
                </c:pt>
                <c:pt idx="36">
                  <c:v>0.0448575207714471</c:v>
                </c:pt>
                <c:pt idx="37">
                  <c:v>0.0445041069500036</c:v>
                </c:pt>
                <c:pt idx="38">
                  <c:v>0.0442046118227563</c:v>
                </c:pt>
                <c:pt idx="39">
                  <c:v>0.0440082610230318</c:v>
                </c:pt>
                <c:pt idx="40">
                  <c:v>0.0437715781860047</c:v>
                </c:pt>
                <c:pt idx="41">
                  <c:v>0.0436539416363951</c:v>
                </c:pt>
                <c:pt idx="42">
                  <c:v>0.0434587155555566</c:v>
                </c:pt>
                <c:pt idx="43">
                  <c:v>0.0435232590407187</c:v>
                </c:pt>
                <c:pt idx="44">
                  <c:v>0.0433919484109806</c:v>
                </c:pt>
                <c:pt idx="45">
                  <c:v>0.0432883108089947</c:v>
                </c:pt>
                <c:pt idx="46">
                  <c:v>0.0434577004849787</c:v>
                </c:pt>
                <c:pt idx="47">
                  <c:v>0.043236484710822</c:v>
                </c:pt>
                <c:pt idx="48">
                  <c:v>0.0431965071109549</c:v>
                </c:pt>
                <c:pt idx="49">
                  <c:v>0.0431840889560263</c:v>
                </c:pt>
                <c:pt idx="50">
                  <c:v>0.0430789942798688</c:v>
                </c:pt>
                <c:pt idx="51">
                  <c:v>0.0430535048246596</c:v>
                </c:pt>
                <c:pt idx="52">
                  <c:v>0.0431821572791803</c:v>
                </c:pt>
                <c:pt idx="53">
                  <c:v>0.0429346812442197</c:v>
                </c:pt>
                <c:pt idx="54">
                  <c:v>0.0429209267045026</c:v>
                </c:pt>
                <c:pt idx="55">
                  <c:v>0.042948348360702</c:v>
                </c:pt>
                <c:pt idx="56">
                  <c:v>0.0429097327810582</c:v>
                </c:pt>
                <c:pt idx="57">
                  <c:v>0.0428170779607584</c:v>
                </c:pt>
                <c:pt idx="58">
                  <c:v>0.0427386627997808</c:v>
                </c:pt>
                <c:pt idx="59">
                  <c:v>0.0426990467439188</c:v>
                </c:pt>
                <c:pt idx="60">
                  <c:v>0.0426611943391559</c:v>
                </c:pt>
              </c:numCache>
            </c:numRef>
          </c:yVal>
          <c:smooth val="0"/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4'!$C$6:$C$66</c:f>
              <c:numCache>
                <c:formatCode>0.0000_ </c:formatCode>
                <c:ptCount val="61"/>
                <c:pt idx="0">
                  <c:v>1.0</c:v>
                </c:pt>
                <c:pt idx="1">
                  <c:v>0.97048673265375</c:v>
                </c:pt>
                <c:pt idx="2">
                  <c:v>0.971194002247574</c:v>
                </c:pt>
                <c:pt idx="3">
                  <c:v>0.971219027883156</c:v>
                </c:pt>
                <c:pt idx="4">
                  <c:v>0.970369688400983</c:v>
                </c:pt>
                <c:pt idx="5">
                  <c:v>0.96632671948263</c:v>
                </c:pt>
                <c:pt idx="6">
                  <c:v>0.958844505707667</c:v>
                </c:pt>
                <c:pt idx="7">
                  <c:v>0.937439298152161</c:v>
                </c:pt>
                <c:pt idx="8">
                  <c:v>0.901849961355795</c:v>
                </c:pt>
                <c:pt idx="9">
                  <c:v>0.855698054298978</c:v>
                </c:pt>
                <c:pt idx="10">
                  <c:v>0.803490192527418</c:v>
                </c:pt>
                <c:pt idx="11">
                  <c:v>0.745816642643249</c:v>
                </c:pt>
                <c:pt idx="12">
                  <c:v>0.683045429276956</c:v>
                </c:pt>
                <c:pt idx="13">
                  <c:v>0.618880897205563</c:v>
                </c:pt>
                <c:pt idx="14">
                  <c:v>0.555390271244623</c:v>
                </c:pt>
                <c:pt idx="15">
                  <c:v>0.495004549293706</c:v>
                </c:pt>
                <c:pt idx="16">
                  <c:v>0.436014617807666</c:v>
                </c:pt>
                <c:pt idx="17">
                  <c:v>0.381012608455783</c:v>
                </c:pt>
                <c:pt idx="18">
                  <c:v>0.330410791554412</c:v>
                </c:pt>
                <c:pt idx="19">
                  <c:v>0.28489532736668</c:v>
                </c:pt>
                <c:pt idx="20">
                  <c:v>0.244636725142503</c:v>
                </c:pt>
                <c:pt idx="21">
                  <c:v>0.209385008740048</c:v>
                </c:pt>
                <c:pt idx="22">
                  <c:v>0.178845073091565</c:v>
                </c:pt>
                <c:pt idx="23">
                  <c:v>0.152909455550035</c:v>
                </c:pt>
                <c:pt idx="24">
                  <c:v>0.131305042173508</c:v>
                </c:pt>
                <c:pt idx="25">
                  <c:v>0.113313322233424</c:v>
                </c:pt>
                <c:pt idx="26">
                  <c:v>0.0983091027088035</c:v>
                </c:pt>
                <c:pt idx="27">
                  <c:v>0.0862022029688433</c:v>
                </c:pt>
                <c:pt idx="28">
                  <c:v>0.0765462481461147</c:v>
                </c:pt>
                <c:pt idx="29">
                  <c:v>0.0689010546204257</c:v>
                </c:pt>
                <c:pt idx="30">
                  <c:v>0.0627813172552383</c:v>
                </c:pt>
                <c:pt idx="31">
                  <c:v>0.0579012082436794</c:v>
                </c:pt>
                <c:pt idx="32">
                  <c:v>0.0542998704934465</c:v>
                </c:pt>
                <c:pt idx="33">
                  <c:v>0.0512465911016228</c:v>
                </c:pt>
                <c:pt idx="34">
                  <c:v>0.0493544013690041</c:v>
                </c:pt>
                <c:pt idx="35">
                  <c:v>0.0475018243115183</c:v>
                </c:pt>
                <c:pt idx="36">
                  <c:v>0.0462487339593921</c:v>
                </c:pt>
                <c:pt idx="37">
                  <c:v>0.0454136289576835</c:v>
                </c:pt>
                <c:pt idx="38">
                  <c:v>0.0446821628703735</c:v>
                </c:pt>
                <c:pt idx="39">
                  <c:v>0.0440563057667591</c:v>
                </c:pt>
                <c:pt idx="40">
                  <c:v>0.0436770991705449</c:v>
                </c:pt>
                <c:pt idx="41">
                  <c:v>0.0433258404724184</c:v>
                </c:pt>
                <c:pt idx="42">
                  <c:v>0.0431950497357393</c:v>
                </c:pt>
                <c:pt idx="43">
                  <c:v>0.0429993019487232</c:v>
                </c:pt>
                <c:pt idx="44">
                  <c:v>0.0428297488789045</c:v>
                </c:pt>
                <c:pt idx="45">
                  <c:v>0.0426212006954896</c:v>
                </c:pt>
                <c:pt idx="46">
                  <c:v>0.042529148654813</c:v>
                </c:pt>
                <c:pt idx="47">
                  <c:v>0.042541932630148</c:v>
                </c:pt>
                <c:pt idx="48">
                  <c:v>0.0423990181947464</c:v>
                </c:pt>
                <c:pt idx="49">
                  <c:v>0.042385557345397</c:v>
                </c:pt>
                <c:pt idx="50">
                  <c:v>0.0423728525136537</c:v>
                </c:pt>
                <c:pt idx="51">
                  <c:v>0.0422938801276346</c:v>
                </c:pt>
                <c:pt idx="52">
                  <c:v>0.0422942196711811</c:v>
                </c:pt>
                <c:pt idx="53">
                  <c:v>0.0421254620570352</c:v>
                </c:pt>
                <c:pt idx="54">
                  <c:v>0.0420732098384416</c:v>
                </c:pt>
                <c:pt idx="55">
                  <c:v>0.041902968252378</c:v>
                </c:pt>
                <c:pt idx="56">
                  <c:v>0.0421513446738463</c:v>
                </c:pt>
                <c:pt idx="57">
                  <c:v>0.041981020581964</c:v>
                </c:pt>
                <c:pt idx="58">
                  <c:v>0.0418771397254151</c:v>
                </c:pt>
                <c:pt idx="59">
                  <c:v>0.0418646905147933</c:v>
                </c:pt>
                <c:pt idx="60">
                  <c:v>0.0417725413165167</c:v>
                </c:pt>
              </c:numCache>
            </c:numRef>
          </c:yVal>
          <c:smooth val="0"/>
        </c:ser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4'!$D$6:$D$66</c:f>
              <c:numCache>
                <c:formatCode>0.0000_ </c:formatCode>
                <c:ptCount val="61"/>
                <c:pt idx="0">
                  <c:v>1.0</c:v>
                </c:pt>
                <c:pt idx="1">
                  <c:v>0.97045111287489</c:v>
                </c:pt>
                <c:pt idx="2">
                  <c:v>0.971129323866727</c:v>
                </c:pt>
                <c:pt idx="3">
                  <c:v>0.971857782363587</c:v>
                </c:pt>
                <c:pt idx="4">
                  <c:v>0.972040112965739</c:v>
                </c:pt>
                <c:pt idx="5">
                  <c:v>0.971113080657174</c:v>
                </c:pt>
                <c:pt idx="6">
                  <c:v>0.970993272710994</c:v>
                </c:pt>
                <c:pt idx="7">
                  <c:v>0.971103335432049</c:v>
                </c:pt>
                <c:pt idx="8">
                  <c:v>0.968952222792549</c:v>
                </c:pt>
                <c:pt idx="9">
                  <c:v>0.965675508490342</c:v>
                </c:pt>
                <c:pt idx="10">
                  <c:v>0.953585984860867</c:v>
                </c:pt>
                <c:pt idx="11">
                  <c:v>0.924412022544933</c:v>
                </c:pt>
                <c:pt idx="12">
                  <c:v>0.878681228414716</c:v>
                </c:pt>
                <c:pt idx="13">
                  <c:v>0.822638310503706</c:v>
                </c:pt>
                <c:pt idx="14">
                  <c:v>0.759845351777915</c:v>
                </c:pt>
                <c:pt idx="15">
                  <c:v>0.693043352845371</c:v>
                </c:pt>
                <c:pt idx="16">
                  <c:v>0.624837474239407</c:v>
                </c:pt>
                <c:pt idx="17">
                  <c:v>0.556440126557335</c:v>
                </c:pt>
                <c:pt idx="18">
                  <c:v>0.491254231856845</c:v>
                </c:pt>
                <c:pt idx="19">
                  <c:v>0.429129651541998</c:v>
                </c:pt>
                <c:pt idx="20">
                  <c:v>0.371739337634171</c:v>
                </c:pt>
                <c:pt idx="21">
                  <c:v>0.320261365632208</c:v>
                </c:pt>
                <c:pt idx="22">
                  <c:v>0.274468774478912</c:v>
                </c:pt>
                <c:pt idx="23">
                  <c:v>0.233858186474295</c:v>
                </c:pt>
                <c:pt idx="24">
                  <c:v>0.198991501846903</c:v>
                </c:pt>
                <c:pt idx="25">
                  <c:v>0.169442507483802</c:v>
                </c:pt>
                <c:pt idx="26">
                  <c:v>0.144496609687488</c:v>
                </c:pt>
                <c:pt idx="27">
                  <c:v>0.123770358639367</c:v>
                </c:pt>
                <c:pt idx="28">
                  <c:v>0.106664553642072</c:v>
                </c:pt>
                <c:pt idx="29">
                  <c:v>0.0928039236154331</c:v>
                </c:pt>
                <c:pt idx="30">
                  <c:v>0.0816143813019229</c:v>
                </c:pt>
                <c:pt idx="31">
                  <c:v>0.0726623786102723</c:v>
                </c:pt>
                <c:pt idx="32">
                  <c:v>0.0657041457595773</c:v>
                </c:pt>
                <c:pt idx="33">
                  <c:v>0.060193635183588</c:v>
                </c:pt>
                <c:pt idx="34">
                  <c:v>0.0559586419859787</c:v>
                </c:pt>
                <c:pt idx="35">
                  <c:v>0.0527397828347079</c:v>
                </c:pt>
                <c:pt idx="36">
                  <c:v>0.0503808788643107</c:v>
                </c:pt>
                <c:pt idx="37">
                  <c:v>0.04828396036716</c:v>
                </c:pt>
                <c:pt idx="38">
                  <c:v>0.0469018755636198</c:v>
                </c:pt>
                <c:pt idx="39">
                  <c:v>0.0457943210201637</c:v>
                </c:pt>
                <c:pt idx="40">
                  <c:v>0.0450656329221802</c:v>
                </c:pt>
                <c:pt idx="41">
                  <c:v>0.0443996148302595</c:v>
                </c:pt>
                <c:pt idx="42">
                  <c:v>0.0439816711633258</c:v>
                </c:pt>
                <c:pt idx="43">
                  <c:v>0.0434885276614652</c:v>
                </c:pt>
                <c:pt idx="44">
                  <c:v>0.0433319523613914</c:v>
                </c:pt>
                <c:pt idx="45">
                  <c:v>0.0432015074837968</c:v>
                </c:pt>
                <c:pt idx="46">
                  <c:v>0.0428870540384137</c:v>
                </c:pt>
                <c:pt idx="47">
                  <c:v>0.0428363695514528</c:v>
                </c:pt>
                <c:pt idx="48">
                  <c:v>0.0427310342031734</c:v>
                </c:pt>
                <c:pt idx="49">
                  <c:v>0.0427450749455796</c:v>
                </c:pt>
                <c:pt idx="50">
                  <c:v>0.0426800298811301</c:v>
                </c:pt>
                <c:pt idx="51">
                  <c:v>0.042367321204407</c:v>
                </c:pt>
                <c:pt idx="52">
                  <c:v>0.0423415816390011</c:v>
                </c:pt>
                <c:pt idx="53">
                  <c:v>0.0424581627317849</c:v>
                </c:pt>
                <c:pt idx="54">
                  <c:v>0.0422766994076787</c:v>
                </c:pt>
                <c:pt idx="55">
                  <c:v>0.0422363994897747</c:v>
                </c:pt>
                <c:pt idx="56">
                  <c:v>0.0422487834717546</c:v>
                </c:pt>
                <c:pt idx="57">
                  <c:v>0.042289017111698</c:v>
                </c:pt>
                <c:pt idx="58">
                  <c:v>0.0421575199765923</c:v>
                </c:pt>
                <c:pt idx="59">
                  <c:v>0.0421582655823614</c:v>
                </c:pt>
                <c:pt idx="60">
                  <c:v>0.0420280563345179</c:v>
                </c:pt>
              </c:numCache>
            </c:numRef>
          </c:yVal>
          <c:smooth val="0"/>
        </c:ser>
        <c:ser>
          <c:idx val="3"/>
          <c:order val="3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4'!$E$6:$E$66</c:f>
              <c:numCache>
                <c:formatCode>0.0000_ </c:formatCode>
                <c:ptCount val="61"/>
                <c:pt idx="0">
                  <c:v>1.0</c:v>
                </c:pt>
                <c:pt idx="1">
                  <c:v>0.974133648598621</c:v>
                </c:pt>
                <c:pt idx="2">
                  <c:v>0.974298678615441</c:v>
                </c:pt>
                <c:pt idx="3">
                  <c:v>0.975590970798202</c:v>
                </c:pt>
                <c:pt idx="4">
                  <c:v>0.976481835444419</c:v>
                </c:pt>
                <c:pt idx="5">
                  <c:v>0.976582103945209</c:v>
                </c:pt>
                <c:pt idx="6">
                  <c:v>0.974959339081919</c:v>
                </c:pt>
                <c:pt idx="7">
                  <c:v>0.974354649332413</c:v>
                </c:pt>
                <c:pt idx="8">
                  <c:v>0.975304634596159</c:v>
                </c:pt>
                <c:pt idx="9">
                  <c:v>0.974169988934825</c:v>
                </c:pt>
                <c:pt idx="10">
                  <c:v>0.974886509090704</c:v>
                </c:pt>
                <c:pt idx="11">
                  <c:v>0.973217623925163</c:v>
                </c:pt>
                <c:pt idx="12">
                  <c:v>0.973110568205726</c:v>
                </c:pt>
                <c:pt idx="13">
                  <c:v>0.97385223085052</c:v>
                </c:pt>
                <c:pt idx="14">
                  <c:v>0.973001785794534</c:v>
                </c:pt>
                <c:pt idx="15">
                  <c:v>0.967452968601638</c:v>
                </c:pt>
                <c:pt idx="16">
                  <c:v>0.952935759047031</c:v>
                </c:pt>
                <c:pt idx="17">
                  <c:v>0.916500213127015</c:v>
                </c:pt>
                <c:pt idx="18">
                  <c:v>0.85819967778187</c:v>
                </c:pt>
                <c:pt idx="19">
                  <c:v>0.787413805550448</c:v>
                </c:pt>
                <c:pt idx="20">
                  <c:v>0.70841221693727</c:v>
                </c:pt>
                <c:pt idx="21">
                  <c:v>0.628676888574268</c:v>
                </c:pt>
                <c:pt idx="22">
                  <c:v>0.550694882121592</c:v>
                </c:pt>
                <c:pt idx="23">
                  <c:v>0.476351981539319</c:v>
                </c:pt>
                <c:pt idx="24">
                  <c:v>0.407241096255391</c:v>
                </c:pt>
                <c:pt idx="25">
                  <c:v>0.345267626171802</c:v>
                </c:pt>
                <c:pt idx="26">
                  <c:v>0.290828318847011</c:v>
                </c:pt>
                <c:pt idx="27">
                  <c:v>0.243905300704227</c:v>
                </c:pt>
                <c:pt idx="28">
                  <c:v>0.203907429129123</c:v>
                </c:pt>
                <c:pt idx="29">
                  <c:v>0.170282763982125</c:v>
                </c:pt>
                <c:pt idx="30">
                  <c:v>0.14270082527238</c:v>
                </c:pt>
                <c:pt idx="31">
                  <c:v>0.120730014318506</c:v>
                </c:pt>
                <c:pt idx="32">
                  <c:v>0.102964296383429</c:v>
                </c:pt>
                <c:pt idx="33">
                  <c:v>0.0886292179350127</c:v>
                </c:pt>
                <c:pt idx="34">
                  <c:v>0.0775853143731253</c:v>
                </c:pt>
                <c:pt idx="35">
                  <c:v>0.0687987582199209</c:v>
                </c:pt>
                <c:pt idx="36">
                  <c:v>0.0622183512854951</c:v>
                </c:pt>
                <c:pt idx="37">
                  <c:v>0.0572435630550023</c:v>
                </c:pt>
                <c:pt idx="38">
                  <c:v>0.0535102719307128</c:v>
                </c:pt>
                <c:pt idx="39">
                  <c:v>0.0505590081992463</c:v>
                </c:pt>
                <c:pt idx="40">
                  <c:v>0.0485608515088535</c:v>
                </c:pt>
                <c:pt idx="41">
                  <c:v>0.0470464409223073</c:v>
                </c:pt>
                <c:pt idx="42">
                  <c:v>0.0458445529687884</c:v>
                </c:pt>
                <c:pt idx="43">
                  <c:v>0.0449557450502295</c:v>
                </c:pt>
                <c:pt idx="44">
                  <c:v>0.0445259720429722</c:v>
                </c:pt>
                <c:pt idx="45">
                  <c:v>0.0439521717971115</c:v>
                </c:pt>
                <c:pt idx="46">
                  <c:v>0.0436370498260359</c:v>
                </c:pt>
                <c:pt idx="47">
                  <c:v>0.0434542056886003</c:v>
                </c:pt>
                <c:pt idx="48">
                  <c:v>0.0430366260674569</c:v>
                </c:pt>
                <c:pt idx="49">
                  <c:v>0.0431024739183206</c:v>
                </c:pt>
                <c:pt idx="50">
                  <c:v>0.0429329940968972</c:v>
                </c:pt>
                <c:pt idx="51">
                  <c:v>0.0427880873156987</c:v>
                </c:pt>
                <c:pt idx="52">
                  <c:v>0.0426059024255797</c:v>
                </c:pt>
                <c:pt idx="53">
                  <c:v>0.0426451403276573</c:v>
                </c:pt>
                <c:pt idx="54">
                  <c:v>0.0426068800713921</c:v>
                </c:pt>
                <c:pt idx="55">
                  <c:v>0.0425278119619859</c:v>
                </c:pt>
                <c:pt idx="56">
                  <c:v>0.0425278958585771</c:v>
                </c:pt>
                <c:pt idx="57">
                  <c:v>0.0423975853602048</c:v>
                </c:pt>
                <c:pt idx="58">
                  <c:v>0.0423190077106656</c:v>
                </c:pt>
                <c:pt idx="59">
                  <c:v>0.0423052427365274</c:v>
                </c:pt>
                <c:pt idx="60">
                  <c:v>0.0422405656988902</c:v>
                </c:pt>
              </c:numCache>
            </c:numRef>
          </c:yVal>
          <c:smooth val="0"/>
        </c:ser>
        <c:ser>
          <c:idx val="4"/>
          <c:order val="4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4'!$F$6:$F$66</c:f>
              <c:numCache>
                <c:formatCode>0.0000_ </c:formatCode>
                <c:ptCount val="61"/>
                <c:pt idx="0">
                  <c:v>1.0</c:v>
                </c:pt>
                <c:pt idx="1">
                  <c:v>0.974195436003625</c:v>
                </c:pt>
                <c:pt idx="2">
                  <c:v>0.97414632069094</c:v>
                </c:pt>
                <c:pt idx="3">
                  <c:v>0.975284038091506</c:v>
                </c:pt>
                <c:pt idx="4">
                  <c:v>0.974885180494716</c:v>
                </c:pt>
                <c:pt idx="5">
                  <c:v>0.974671622346713</c:v>
                </c:pt>
                <c:pt idx="6">
                  <c:v>0.974812208871442</c:v>
                </c:pt>
                <c:pt idx="7">
                  <c:v>0.973135310304867</c:v>
                </c:pt>
                <c:pt idx="8">
                  <c:v>0.974324444304572</c:v>
                </c:pt>
                <c:pt idx="9">
                  <c:v>0.974496260226702</c:v>
                </c:pt>
                <c:pt idx="10">
                  <c:v>0.973040294037968</c:v>
                </c:pt>
                <c:pt idx="11">
                  <c:v>0.972932764138556</c:v>
                </c:pt>
                <c:pt idx="12">
                  <c:v>0.972090503984578</c:v>
                </c:pt>
                <c:pt idx="13">
                  <c:v>0.972925887993364</c:v>
                </c:pt>
                <c:pt idx="14">
                  <c:v>0.97244256879507</c:v>
                </c:pt>
                <c:pt idx="15">
                  <c:v>0.972298994625671</c:v>
                </c:pt>
                <c:pt idx="16">
                  <c:v>0.971056626423267</c:v>
                </c:pt>
                <c:pt idx="17">
                  <c:v>0.972351745771123</c:v>
                </c:pt>
                <c:pt idx="18">
                  <c:v>0.972126535338085</c:v>
                </c:pt>
                <c:pt idx="19">
                  <c:v>0.971820776097744</c:v>
                </c:pt>
                <c:pt idx="20">
                  <c:v>0.971532669283637</c:v>
                </c:pt>
                <c:pt idx="21">
                  <c:v>0.971014680383495</c:v>
                </c:pt>
                <c:pt idx="22">
                  <c:v>0.971483770463388</c:v>
                </c:pt>
                <c:pt idx="23">
                  <c:v>0.970662527844702</c:v>
                </c:pt>
                <c:pt idx="24">
                  <c:v>0.970516611858012</c:v>
                </c:pt>
                <c:pt idx="25">
                  <c:v>0.967326110849175</c:v>
                </c:pt>
                <c:pt idx="26">
                  <c:v>0.959711210834166</c:v>
                </c:pt>
                <c:pt idx="27">
                  <c:v>0.930885141535508</c:v>
                </c:pt>
                <c:pt idx="28">
                  <c:v>0.866663309216496</c:v>
                </c:pt>
                <c:pt idx="29">
                  <c:v>0.78015413038801</c:v>
                </c:pt>
                <c:pt idx="30">
                  <c:v>0.68275852408664</c:v>
                </c:pt>
                <c:pt idx="31">
                  <c:v>0.584769448019295</c:v>
                </c:pt>
                <c:pt idx="32">
                  <c:v>0.490272317945856</c:v>
                </c:pt>
                <c:pt idx="33">
                  <c:v>0.40421864555616</c:v>
                </c:pt>
                <c:pt idx="34">
                  <c:v>0.329242228236337</c:v>
                </c:pt>
                <c:pt idx="35">
                  <c:v>0.266336007185951</c:v>
                </c:pt>
                <c:pt idx="36">
                  <c:v>0.21437571941076</c:v>
                </c:pt>
                <c:pt idx="37">
                  <c:v>0.172783796514452</c:v>
                </c:pt>
                <c:pt idx="38">
                  <c:v>0.139549219046943</c:v>
                </c:pt>
                <c:pt idx="39">
                  <c:v>0.114227378327056</c:v>
                </c:pt>
                <c:pt idx="40">
                  <c:v>0.0948945998342965</c:v>
                </c:pt>
                <c:pt idx="41">
                  <c:v>0.0804547968102554</c:v>
                </c:pt>
                <c:pt idx="42">
                  <c:v>0.0696105771069371</c:v>
                </c:pt>
                <c:pt idx="43">
                  <c:v>0.0617102190450089</c:v>
                </c:pt>
                <c:pt idx="44">
                  <c:v>0.0561237967552629</c:v>
                </c:pt>
                <c:pt idx="45">
                  <c:v>0.0521866347316076</c:v>
                </c:pt>
                <c:pt idx="46">
                  <c:v>0.0493617444853207</c:v>
                </c:pt>
                <c:pt idx="47">
                  <c:v>0.0471633053640655</c:v>
                </c:pt>
                <c:pt idx="48">
                  <c:v>0.0458281684461405</c:v>
                </c:pt>
                <c:pt idx="49">
                  <c:v>0.0449395247606359</c:v>
                </c:pt>
                <c:pt idx="50">
                  <c:v>0.0443246339618283</c:v>
                </c:pt>
                <c:pt idx="51">
                  <c:v>0.0436446740885095</c:v>
                </c:pt>
                <c:pt idx="52">
                  <c:v>0.0434345305496858</c:v>
                </c:pt>
                <c:pt idx="53">
                  <c:v>0.0430686102928089</c:v>
                </c:pt>
                <c:pt idx="54">
                  <c:v>0.0428984445859785</c:v>
                </c:pt>
                <c:pt idx="55">
                  <c:v>0.0428073036945593</c:v>
                </c:pt>
                <c:pt idx="56">
                  <c:v>0.0425581690143014</c:v>
                </c:pt>
                <c:pt idx="57">
                  <c:v>0.042531887663705</c:v>
                </c:pt>
                <c:pt idx="58">
                  <c:v>0.0425457175150742</c:v>
                </c:pt>
                <c:pt idx="59">
                  <c:v>0.0424020119866771</c:v>
                </c:pt>
                <c:pt idx="60">
                  <c:v>0.04228428084691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4870512"/>
        <c:axId val="1834874128"/>
      </c:scatterChart>
      <c:valAx>
        <c:axId val="1834870512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one"/>
        <c:crossAx val="1834874128"/>
        <c:crosses val="autoZero"/>
        <c:crossBetween val="midCat"/>
      </c:valAx>
      <c:valAx>
        <c:axId val="1834874128"/>
        <c:scaling>
          <c:orientation val="minMax"/>
        </c:scaling>
        <c:delete val="1"/>
        <c:axPos val="l"/>
        <c:numFmt formatCode="0.0000_ " sourceLinked="1"/>
        <c:majorTickMark val="out"/>
        <c:minorTickMark val="none"/>
        <c:tickLblPos val="none"/>
        <c:crossAx val="183487051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0235003533619"/>
          <c:y val="0.12264122696504"/>
          <c:w val="0.853802388583911"/>
          <c:h val="0.76414918339755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2'!$V$7:$V$67</c:f>
              <c:numCache>
                <c:formatCode>0.000_ </c:formatCode>
                <c:ptCount val="61"/>
                <c:pt idx="0">
                  <c:v>1.0</c:v>
                </c:pt>
                <c:pt idx="1">
                  <c:v>0.958621093292754</c:v>
                </c:pt>
                <c:pt idx="2">
                  <c:v>0.957567599204027</c:v>
                </c:pt>
                <c:pt idx="3">
                  <c:v>0.960201334425846</c:v>
                </c:pt>
                <c:pt idx="4">
                  <c:v>0.960084279527098</c:v>
                </c:pt>
                <c:pt idx="5">
                  <c:v>0.956104412969683</c:v>
                </c:pt>
                <c:pt idx="6">
                  <c:v>0.953178040500995</c:v>
                </c:pt>
                <c:pt idx="7">
                  <c:v>0.94872995434859</c:v>
                </c:pt>
                <c:pt idx="8">
                  <c:v>0.94188224277186</c:v>
                </c:pt>
                <c:pt idx="9">
                  <c:v>0.93269343322018</c:v>
                </c:pt>
                <c:pt idx="10">
                  <c:v>0.922626711927894</c:v>
                </c:pt>
                <c:pt idx="11">
                  <c:v>0.911974716141871</c:v>
                </c:pt>
                <c:pt idx="12">
                  <c:v>0.902551796792696</c:v>
                </c:pt>
                <c:pt idx="13">
                  <c:v>0.888797846189863</c:v>
                </c:pt>
                <c:pt idx="14">
                  <c:v>0.876799719068243</c:v>
                </c:pt>
                <c:pt idx="15">
                  <c:v>0.862460493971673</c:v>
                </c:pt>
                <c:pt idx="16">
                  <c:v>0.849525927660073</c:v>
                </c:pt>
                <c:pt idx="17">
                  <c:v>0.836064614304109</c:v>
                </c:pt>
                <c:pt idx="18">
                  <c:v>0.820379257871942</c:v>
                </c:pt>
                <c:pt idx="19">
                  <c:v>0.806215615123493</c:v>
                </c:pt>
                <c:pt idx="20">
                  <c:v>0.78824768816575</c:v>
                </c:pt>
                <c:pt idx="21">
                  <c:v>0.774610792461664</c:v>
                </c:pt>
                <c:pt idx="22">
                  <c:v>0.757052557649538</c:v>
                </c:pt>
                <c:pt idx="23">
                  <c:v>0.740898981622381</c:v>
                </c:pt>
                <c:pt idx="24">
                  <c:v>0.724862460493972</c:v>
                </c:pt>
                <c:pt idx="25">
                  <c:v>0.711108509891139</c:v>
                </c:pt>
                <c:pt idx="26">
                  <c:v>0.692145616294042</c:v>
                </c:pt>
                <c:pt idx="27">
                  <c:v>0.678918412735573</c:v>
                </c:pt>
                <c:pt idx="28">
                  <c:v>0.662647781809669</c:v>
                </c:pt>
                <c:pt idx="29">
                  <c:v>0.646552733231886</c:v>
                </c:pt>
                <c:pt idx="30">
                  <c:v>0.632506145382184</c:v>
                </c:pt>
                <c:pt idx="31">
                  <c:v>0.617932810488119</c:v>
                </c:pt>
                <c:pt idx="32">
                  <c:v>0.602774201100316</c:v>
                </c:pt>
                <c:pt idx="33">
                  <c:v>0.586737679971907</c:v>
                </c:pt>
                <c:pt idx="34">
                  <c:v>0.572866674470327</c:v>
                </c:pt>
                <c:pt idx="35">
                  <c:v>0.558527449373756</c:v>
                </c:pt>
                <c:pt idx="36">
                  <c:v>0.542900620390963</c:v>
                </c:pt>
                <c:pt idx="37">
                  <c:v>0.529966054079363</c:v>
                </c:pt>
                <c:pt idx="38">
                  <c:v>0.515451246634672</c:v>
                </c:pt>
                <c:pt idx="39">
                  <c:v>0.504155448905537</c:v>
                </c:pt>
                <c:pt idx="40">
                  <c:v>0.488879784618986</c:v>
                </c:pt>
                <c:pt idx="41">
                  <c:v>0.47740840454173</c:v>
                </c:pt>
                <c:pt idx="42">
                  <c:v>0.464122673533887</c:v>
                </c:pt>
                <c:pt idx="43">
                  <c:v>0.451773381716025</c:v>
                </c:pt>
                <c:pt idx="44">
                  <c:v>0.440887276132506</c:v>
                </c:pt>
                <c:pt idx="45">
                  <c:v>0.428069764719653</c:v>
                </c:pt>
                <c:pt idx="46">
                  <c:v>0.417008076788014</c:v>
                </c:pt>
                <c:pt idx="47">
                  <c:v>0.405068477115767</c:v>
                </c:pt>
                <c:pt idx="48">
                  <c:v>0.396055249912209</c:v>
                </c:pt>
                <c:pt idx="49">
                  <c:v>0.384408287486831</c:v>
                </c:pt>
                <c:pt idx="50">
                  <c:v>0.374283038745171</c:v>
                </c:pt>
                <c:pt idx="51">
                  <c:v>0.362987241016036</c:v>
                </c:pt>
                <c:pt idx="52">
                  <c:v>0.352510827578134</c:v>
                </c:pt>
                <c:pt idx="53">
                  <c:v>0.344434039564556</c:v>
                </c:pt>
                <c:pt idx="54">
                  <c:v>0.334074681025401</c:v>
                </c:pt>
                <c:pt idx="55">
                  <c:v>0.325119981271216</c:v>
                </c:pt>
                <c:pt idx="56">
                  <c:v>0.315345897225799</c:v>
                </c:pt>
                <c:pt idx="57">
                  <c:v>0.307386164110968</c:v>
                </c:pt>
                <c:pt idx="58">
                  <c:v>0.298548519255531</c:v>
                </c:pt>
                <c:pt idx="59">
                  <c:v>0.290413203792579</c:v>
                </c:pt>
                <c:pt idx="60">
                  <c:v>0.281048811892778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2'!$W$7:$W$67</c:f>
              <c:numCache>
                <c:formatCode>0.000_ </c:formatCode>
                <c:ptCount val="61"/>
                <c:pt idx="0">
                  <c:v>1.0</c:v>
                </c:pt>
                <c:pt idx="1">
                  <c:v>0.967978233570532</c:v>
                </c:pt>
                <c:pt idx="2">
                  <c:v>0.962379656760151</c:v>
                </c:pt>
                <c:pt idx="3">
                  <c:v>0.956885726245291</c:v>
                </c:pt>
                <c:pt idx="4">
                  <c:v>0.947310590205107</c:v>
                </c:pt>
                <c:pt idx="5">
                  <c:v>0.93381121808288</c:v>
                </c:pt>
                <c:pt idx="6">
                  <c:v>0.915079531184596</c:v>
                </c:pt>
                <c:pt idx="7">
                  <c:v>0.893731686898284</c:v>
                </c:pt>
                <c:pt idx="8">
                  <c:v>0.87222687316869</c:v>
                </c:pt>
                <c:pt idx="9">
                  <c:v>0.84653620761825</c:v>
                </c:pt>
                <c:pt idx="10">
                  <c:v>0.820583926329008</c:v>
                </c:pt>
                <c:pt idx="11">
                  <c:v>0.791544579321892</c:v>
                </c:pt>
                <c:pt idx="12">
                  <c:v>0.76653411469234</c:v>
                </c:pt>
                <c:pt idx="13">
                  <c:v>0.738436584344914</c:v>
                </c:pt>
                <c:pt idx="14">
                  <c:v>0.709920468815404</c:v>
                </c:pt>
                <c:pt idx="15">
                  <c:v>0.68203223105902</c:v>
                </c:pt>
                <c:pt idx="16">
                  <c:v>0.652417329426538</c:v>
                </c:pt>
                <c:pt idx="17">
                  <c:v>0.625575554625366</c:v>
                </c:pt>
                <c:pt idx="18">
                  <c:v>0.598838426119715</c:v>
                </c:pt>
                <c:pt idx="19">
                  <c:v>0.573043114273755</c:v>
                </c:pt>
                <c:pt idx="20">
                  <c:v>0.546567601506907</c:v>
                </c:pt>
                <c:pt idx="21">
                  <c:v>0.521661783172876</c:v>
                </c:pt>
                <c:pt idx="22">
                  <c:v>0.498744244453746</c:v>
                </c:pt>
                <c:pt idx="23">
                  <c:v>0.475617413143575</c:v>
                </c:pt>
                <c:pt idx="24">
                  <c:v>0.453641691084136</c:v>
                </c:pt>
                <c:pt idx="25">
                  <c:v>0.431195060694851</c:v>
                </c:pt>
                <c:pt idx="26">
                  <c:v>0.412254081205525</c:v>
                </c:pt>
                <c:pt idx="27">
                  <c:v>0.393103809125157</c:v>
                </c:pt>
                <c:pt idx="28">
                  <c:v>0.373325659271662</c:v>
                </c:pt>
                <c:pt idx="29">
                  <c:v>0.356320636249477</c:v>
                </c:pt>
                <c:pt idx="30">
                  <c:v>0.339210966931771</c:v>
                </c:pt>
                <c:pt idx="31">
                  <c:v>0.322101297614064</c:v>
                </c:pt>
                <c:pt idx="32">
                  <c:v>0.307346169945584</c:v>
                </c:pt>
                <c:pt idx="33">
                  <c:v>0.291125994139807</c:v>
                </c:pt>
                <c:pt idx="34">
                  <c:v>0.277626622017581</c:v>
                </c:pt>
                <c:pt idx="35">
                  <c:v>0.26470280452072</c:v>
                </c:pt>
                <c:pt idx="36">
                  <c:v>0.252302218501465</c:v>
                </c:pt>
                <c:pt idx="37">
                  <c:v>0.239744663038928</c:v>
                </c:pt>
                <c:pt idx="38">
                  <c:v>0.228756802009209</c:v>
                </c:pt>
                <c:pt idx="39">
                  <c:v>0.216774801172038</c:v>
                </c:pt>
                <c:pt idx="40">
                  <c:v>0.20678107994977</c:v>
                </c:pt>
                <c:pt idx="41">
                  <c:v>0.19668271243198</c:v>
                </c:pt>
                <c:pt idx="42">
                  <c:v>0.187421515278359</c:v>
                </c:pt>
                <c:pt idx="43">
                  <c:v>0.178212641272499</c:v>
                </c:pt>
                <c:pt idx="44">
                  <c:v>0.170364169108414</c:v>
                </c:pt>
                <c:pt idx="45">
                  <c:v>0.161992465466722</c:v>
                </c:pt>
                <c:pt idx="46">
                  <c:v>0.1544579321892</c:v>
                </c:pt>
                <c:pt idx="47">
                  <c:v>0.147132691502721</c:v>
                </c:pt>
                <c:pt idx="48">
                  <c:v>0.140173712850565</c:v>
                </c:pt>
                <c:pt idx="49">
                  <c:v>0.133894935119297</c:v>
                </c:pt>
                <c:pt idx="50">
                  <c:v>0.127877773126831</c:v>
                </c:pt>
                <c:pt idx="51">
                  <c:v>0.122017580577648</c:v>
                </c:pt>
                <c:pt idx="52">
                  <c:v>0.116419003767267</c:v>
                </c:pt>
                <c:pt idx="53">
                  <c:v>0.111500627877773</c:v>
                </c:pt>
                <c:pt idx="54">
                  <c:v>0.106686898283801</c:v>
                </c:pt>
                <c:pt idx="55">
                  <c:v>0.102396400167434</c:v>
                </c:pt>
                <c:pt idx="56">
                  <c:v>0.0978966094600251</c:v>
                </c:pt>
                <c:pt idx="57">
                  <c:v>0.0935537881958978</c:v>
                </c:pt>
                <c:pt idx="58">
                  <c:v>0.0900481372959397</c:v>
                </c:pt>
                <c:pt idx="59">
                  <c:v>0.0863331938049393</c:v>
                </c:pt>
                <c:pt idx="60">
                  <c:v>0.0834030975303474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2'!$X$7:$X$67</c:f>
              <c:numCache>
                <c:formatCode>0.000_ </c:formatCode>
                <c:ptCount val="61"/>
                <c:pt idx="0">
                  <c:v>1.0</c:v>
                </c:pt>
                <c:pt idx="1">
                  <c:v>0.957456564936057</c:v>
                </c:pt>
                <c:pt idx="2">
                  <c:v>0.947215570387731</c:v>
                </c:pt>
                <c:pt idx="3">
                  <c:v>0.932694757222194</c:v>
                </c:pt>
                <c:pt idx="4">
                  <c:v>0.91027665970347</c:v>
                </c:pt>
                <c:pt idx="5">
                  <c:v>0.883273042237734</c:v>
                </c:pt>
                <c:pt idx="6">
                  <c:v>0.850613950170683</c:v>
                </c:pt>
                <c:pt idx="7">
                  <c:v>0.812452234167219</c:v>
                </c:pt>
                <c:pt idx="8">
                  <c:v>0.774647169715188</c:v>
                </c:pt>
                <c:pt idx="9">
                  <c:v>0.735925001273755</c:v>
                </c:pt>
                <c:pt idx="10">
                  <c:v>0.692668263106944</c:v>
                </c:pt>
                <c:pt idx="11">
                  <c:v>0.647526366739695</c:v>
                </c:pt>
                <c:pt idx="12">
                  <c:v>0.606001936108422</c:v>
                </c:pt>
                <c:pt idx="13">
                  <c:v>0.565649360574718</c:v>
                </c:pt>
                <c:pt idx="14">
                  <c:v>0.52330972639731</c:v>
                </c:pt>
                <c:pt idx="15">
                  <c:v>0.483262852193407</c:v>
                </c:pt>
                <c:pt idx="16">
                  <c:v>0.443572629540938</c:v>
                </c:pt>
                <c:pt idx="17">
                  <c:v>0.407347021959546</c:v>
                </c:pt>
                <c:pt idx="18">
                  <c:v>0.373210373465125</c:v>
                </c:pt>
                <c:pt idx="19">
                  <c:v>0.339328476078871</c:v>
                </c:pt>
                <c:pt idx="20">
                  <c:v>0.308452641768992</c:v>
                </c:pt>
                <c:pt idx="21">
                  <c:v>0.280277169205686</c:v>
                </c:pt>
                <c:pt idx="22">
                  <c:v>0.254292556172619</c:v>
                </c:pt>
                <c:pt idx="23">
                  <c:v>0.22988740001019</c:v>
                </c:pt>
                <c:pt idx="24">
                  <c:v>0.207775003821267</c:v>
                </c:pt>
                <c:pt idx="25">
                  <c:v>0.187496815611148</c:v>
                </c:pt>
                <c:pt idx="26">
                  <c:v>0.169817088704336</c:v>
                </c:pt>
                <c:pt idx="27">
                  <c:v>0.152952565343659</c:v>
                </c:pt>
                <c:pt idx="28">
                  <c:v>0.138075100626688</c:v>
                </c:pt>
                <c:pt idx="29">
                  <c:v>0.12457329189382</c:v>
                </c:pt>
                <c:pt idx="30">
                  <c:v>0.113415193356091</c:v>
                </c:pt>
                <c:pt idx="31">
                  <c:v>0.10266469659143</c:v>
                </c:pt>
                <c:pt idx="32">
                  <c:v>0.0939522086921078</c:v>
                </c:pt>
                <c:pt idx="33">
                  <c:v>0.0857492230091201</c:v>
                </c:pt>
                <c:pt idx="34">
                  <c:v>0.078819992866969</c:v>
                </c:pt>
                <c:pt idx="35">
                  <c:v>0.0727059662709533</c:v>
                </c:pt>
                <c:pt idx="36">
                  <c:v>0.0679166454374076</c:v>
                </c:pt>
                <c:pt idx="37">
                  <c:v>0.0635349263769297</c:v>
                </c:pt>
                <c:pt idx="38">
                  <c:v>0.0596627095327865</c:v>
                </c:pt>
                <c:pt idx="39">
                  <c:v>0.056758546899679</c:v>
                </c:pt>
                <c:pt idx="40">
                  <c:v>0.0539562847098385</c:v>
                </c:pt>
                <c:pt idx="41">
                  <c:v>0.0519182758444999</c:v>
                </c:pt>
                <c:pt idx="42">
                  <c:v>0.0503388189738625</c:v>
                </c:pt>
                <c:pt idx="43">
                  <c:v>0.0484536607734244</c:v>
                </c:pt>
                <c:pt idx="44">
                  <c:v>0.0474856065623885</c:v>
                </c:pt>
                <c:pt idx="45">
                  <c:v>0.0463647016864523</c:v>
                </c:pt>
                <c:pt idx="46">
                  <c:v>0.0457532990268508</c:v>
                </c:pt>
                <c:pt idx="47">
                  <c:v>0.0450399959239823</c:v>
                </c:pt>
                <c:pt idx="48">
                  <c:v>0.0445814439292811</c:v>
                </c:pt>
                <c:pt idx="49">
                  <c:v>0.0438681408264126</c:v>
                </c:pt>
                <c:pt idx="50">
                  <c:v>0.0435114892749783</c:v>
                </c:pt>
                <c:pt idx="51">
                  <c:v>0.0433586386100779</c:v>
                </c:pt>
                <c:pt idx="52">
                  <c:v>0.0433076883884445</c:v>
                </c:pt>
                <c:pt idx="53">
                  <c:v>0.0429510368370102</c:v>
                </c:pt>
                <c:pt idx="54">
                  <c:v>0.0427472359504764</c:v>
                </c:pt>
                <c:pt idx="55">
                  <c:v>0.0426453355072094</c:v>
                </c:pt>
                <c:pt idx="56">
                  <c:v>0.0424924848423091</c:v>
                </c:pt>
                <c:pt idx="57">
                  <c:v>0.0423905843990421</c:v>
                </c:pt>
                <c:pt idx="58">
                  <c:v>0.0423905843990421</c:v>
                </c:pt>
                <c:pt idx="59">
                  <c:v>0.0422886839557752</c:v>
                </c:pt>
                <c:pt idx="60">
                  <c:v>0.0421358332908748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2'!$Y$7:$Y$67</c:f>
              <c:numCache>
                <c:formatCode>0.000_ </c:formatCode>
                <c:ptCount val="61"/>
                <c:pt idx="0">
                  <c:v>1.0</c:v>
                </c:pt>
                <c:pt idx="1">
                  <c:v>0.952158513423336</c:v>
                </c:pt>
                <c:pt idx="2">
                  <c:v>0.934910938863508</c:v>
                </c:pt>
                <c:pt idx="3">
                  <c:v>0.90975822596376</c:v>
                </c:pt>
                <c:pt idx="4">
                  <c:v>0.881422924901186</c:v>
                </c:pt>
                <c:pt idx="5">
                  <c:v>0.843693855551563</c:v>
                </c:pt>
                <c:pt idx="6">
                  <c:v>0.801190903957702</c:v>
                </c:pt>
                <c:pt idx="7">
                  <c:v>0.753657409783892</c:v>
                </c:pt>
                <c:pt idx="8">
                  <c:v>0.701298701298701</c:v>
                </c:pt>
                <c:pt idx="9">
                  <c:v>0.650069298290642</c:v>
                </c:pt>
                <c:pt idx="10">
                  <c:v>0.595554642985473</c:v>
                </c:pt>
                <c:pt idx="11">
                  <c:v>0.5413993121503</c:v>
                </c:pt>
                <c:pt idx="12">
                  <c:v>0.488321954725117</c:v>
                </c:pt>
                <c:pt idx="13">
                  <c:v>0.43801652892562</c:v>
                </c:pt>
                <c:pt idx="14">
                  <c:v>0.389097068938966</c:v>
                </c:pt>
                <c:pt idx="15">
                  <c:v>0.343770853652277</c:v>
                </c:pt>
                <c:pt idx="16">
                  <c:v>0.302499871669832</c:v>
                </c:pt>
                <c:pt idx="17">
                  <c:v>0.264411477850213</c:v>
                </c:pt>
                <c:pt idx="18">
                  <c:v>0.230994302140547</c:v>
                </c:pt>
                <c:pt idx="19">
                  <c:v>0.200246393922283</c:v>
                </c:pt>
                <c:pt idx="20">
                  <c:v>0.174272367948257</c:v>
                </c:pt>
                <c:pt idx="21">
                  <c:v>0.15112160566706</c:v>
                </c:pt>
                <c:pt idx="22">
                  <c:v>0.132180072891535</c:v>
                </c:pt>
                <c:pt idx="23">
                  <c:v>0.115137826600277</c:v>
                </c:pt>
                <c:pt idx="24">
                  <c:v>0.101534828807556</c:v>
                </c:pt>
                <c:pt idx="25">
                  <c:v>0.089882449566244</c:v>
                </c:pt>
                <c:pt idx="26">
                  <c:v>0.0799240285406293</c:v>
                </c:pt>
                <c:pt idx="27">
                  <c:v>0.0722755505364201</c:v>
                </c:pt>
                <c:pt idx="28">
                  <c:v>0.0658077100764848</c:v>
                </c:pt>
                <c:pt idx="29">
                  <c:v>0.0608284995636774</c:v>
                </c:pt>
                <c:pt idx="30">
                  <c:v>0.0564652738565782</c:v>
                </c:pt>
                <c:pt idx="31">
                  <c:v>0.0533853498280376</c:v>
                </c:pt>
                <c:pt idx="32">
                  <c:v>0.0506647502694933</c:v>
                </c:pt>
                <c:pt idx="33">
                  <c:v>0.0485601355166572</c:v>
                </c:pt>
                <c:pt idx="34">
                  <c:v>0.047174169703814</c:v>
                </c:pt>
                <c:pt idx="35">
                  <c:v>0.0459422000923977</c:v>
                </c:pt>
                <c:pt idx="36">
                  <c:v>0.0446075663466968</c:v>
                </c:pt>
                <c:pt idx="37">
                  <c:v>0.0444535701452697</c:v>
                </c:pt>
                <c:pt idx="38">
                  <c:v>0.0436322570709922</c:v>
                </c:pt>
                <c:pt idx="39">
                  <c:v>0.0431702684667111</c:v>
                </c:pt>
                <c:pt idx="40">
                  <c:v>0.0431189363995688</c:v>
                </c:pt>
                <c:pt idx="41">
                  <c:v>0.0427596119295724</c:v>
                </c:pt>
                <c:pt idx="42">
                  <c:v>0.0424516195267183</c:v>
                </c:pt>
                <c:pt idx="43">
                  <c:v>0.0421436271238643</c:v>
                </c:pt>
                <c:pt idx="44">
                  <c:v>0.0419896309224372</c:v>
                </c:pt>
                <c:pt idx="45">
                  <c:v>0.0421949591910066</c:v>
                </c:pt>
                <c:pt idx="46">
                  <c:v>0.0421949591910066</c:v>
                </c:pt>
                <c:pt idx="47">
                  <c:v>0.0418356347210102</c:v>
                </c:pt>
                <c:pt idx="48">
                  <c:v>0.0418869667881526</c:v>
                </c:pt>
                <c:pt idx="49">
                  <c:v>0.0418356347210102</c:v>
                </c:pt>
                <c:pt idx="50">
                  <c:v>0.0419896309224372</c:v>
                </c:pt>
                <c:pt idx="51">
                  <c:v>0.0414763102510138</c:v>
                </c:pt>
                <c:pt idx="52">
                  <c:v>0.0414249781838715</c:v>
                </c:pt>
                <c:pt idx="53">
                  <c:v>0.0415789743852985</c:v>
                </c:pt>
                <c:pt idx="54">
                  <c:v>0.0416303064524408</c:v>
                </c:pt>
                <c:pt idx="55">
                  <c:v>0.0414763102510138</c:v>
                </c:pt>
                <c:pt idx="56">
                  <c:v>0.0413736461167291</c:v>
                </c:pt>
                <c:pt idx="57">
                  <c:v>0.0411169857810174</c:v>
                </c:pt>
                <c:pt idx="58">
                  <c:v>0.0411683178481597</c:v>
                </c:pt>
                <c:pt idx="59">
                  <c:v>0.0414249781838715</c:v>
                </c:pt>
                <c:pt idx="60">
                  <c:v>0.0408603254453057</c:v>
                </c:pt>
              </c:numCache>
            </c:numRef>
          </c:yVal>
          <c:smooth val="0"/>
        </c:ser>
        <c:ser>
          <c:idx val="8"/>
          <c:order val="4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4'!$C$6:$C$66</c:f>
              <c:numCache>
                <c:formatCode>0.0000_ </c:formatCode>
                <c:ptCount val="61"/>
                <c:pt idx="0">
                  <c:v>1.0</c:v>
                </c:pt>
                <c:pt idx="1">
                  <c:v>0.97048673265375</c:v>
                </c:pt>
                <c:pt idx="2">
                  <c:v>0.971194002247574</c:v>
                </c:pt>
                <c:pt idx="3">
                  <c:v>0.971219027883156</c:v>
                </c:pt>
                <c:pt idx="4">
                  <c:v>0.970369688400983</c:v>
                </c:pt>
                <c:pt idx="5">
                  <c:v>0.96632671948263</c:v>
                </c:pt>
                <c:pt idx="6">
                  <c:v>0.958844505707667</c:v>
                </c:pt>
                <c:pt idx="7">
                  <c:v>0.937439298152161</c:v>
                </c:pt>
                <c:pt idx="8">
                  <c:v>0.901849961355795</c:v>
                </c:pt>
                <c:pt idx="9">
                  <c:v>0.855698054298978</c:v>
                </c:pt>
                <c:pt idx="10">
                  <c:v>0.803490192527418</c:v>
                </c:pt>
                <c:pt idx="11">
                  <c:v>0.745816642643249</c:v>
                </c:pt>
                <c:pt idx="12">
                  <c:v>0.683045429276956</c:v>
                </c:pt>
                <c:pt idx="13">
                  <c:v>0.618880897205563</c:v>
                </c:pt>
                <c:pt idx="14">
                  <c:v>0.555390271244623</c:v>
                </c:pt>
                <c:pt idx="15">
                  <c:v>0.495004549293706</c:v>
                </c:pt>
                <c:pt idx="16">
                  <c:v>0.436014617807666</c:v>
                </c:pt>
                <c:pt idx="17">
                  <c:v>0.381012608455783</c:v>
                </c:pt>
                <c:pt idx="18">
                  <c:v>0.330410791554412</c:v>
                </c:pt>
                <c:pt idx="19">
                  <c:v>0.28489532736668</c:v>
                </c:pt>
                <c:pt idx="20">
                  <c:v>0.244636725142503</c:v>
                </c:pt>
                <c:pt idx="21">
                  <c:v>0.209385008740048</c:v>
                </c:pt>
                <c:pt idx="22">
                  <c:v>0.178845073091565</c:v>
                </c:pt>
                <c:pt idx="23">
                  <c:v>0.152909455550035</c:v>
                </c:pt>
                <c:pt idx="24">
                  <c:v>0.131305042173508</c:v>
                </c:pt>
                <c:pt idx="25">
                  <c:v>0.113313322233424</c:v>
                </c:pt>
                <c:pt idx="26">
                  <c:v>0.0983091027088035</c:v>
                </c:pt>
                <c:pt idx="27">
                  <c:v>0.0862022029688433</c:v>
                </c:pt>
                <c:pt idx="28">
                  <c:v>0.0765462481461147</c:v>
                </c:pt>
                <c:pt idx="29">
                  <c:v>0.0689010546204257</c:v>
                </c:pt>
                <c:pt idx="30">
                  <c:v>0.0627813172552383</c:v>
                </c:pt>
                <c:pt idx="31">
                  <c:v>0.0579012082436794</c:v>
                </c:pt>
                <c:pt idx="32">
                  <c:v>0.0542998704934465</c:v>
                </c:pt>
                <c:pt idx="33">
                  <c:v>0.0512465911016228</c:v>
                </c:pt>
                <c:pt idx="34">
                  <c:v>0.0493544013690041</c:v>
                </c:pt>
                <c:pt idx="35">
                  <c:v>0.0475018243115183</c:v>
                </c:pt>
                <c:pt idx="36">
                  <c:v>0.0462487339593921</c:v>
                </c:pt>
                <c:pt idx="37">
                  <c:v>0.0454136289576835</c:v>
                </c:pt>
                <c:pt idx="38">
                  <c:v>0.0446821628703735</c:v>
                </c:pt>
                <c:pt idx="39">
                  <c:v>0.0440563057667591</c:v>
                </c:pt>
                <c:pt idx="40">
                  <c:v>0.0436770991705449</c:v>
                </c:pt>
                <c:pt idx="41">
                  <c:v>0.0433258404724184</c:v>
                </c:pt>
                <c:pt idx="42">
                  <c:v>0.0431950497357393</c:v>
                </c:pt>
                <c:pt idx="43">
                  <c:v>0.0429993019487232</c:v>
                </c:pt>
                <c:pt idx="44">
                  <c:v>0.0428297488789045</c:v>
                </c:pt>
                <c:pt idx="45">
                  <c:v>0.0426212006954896</c:v>
                </c:pt>
                <c:pt idx="46">
                  <c:v>0.042529148654813</c:v>
                </c:pt>
                <c:pt idx="47">
                  <c:v>0.042541932630148</c:v>
                </c:pt>
                <c:pt idx="48">
                  <c:v>0.0423990181947464</c:v>
                </c:pt>
                <c:pt idx="49">
                  <c:v>0.042385557345397</c:v>
                </c:pt>
                <c:pt idx="50">
                  <c:v>0.0423728525136537</c:v>
                </c:pt>
                <c:pt idx="51">
                  <c:v>0.0422938801276346</c:v>
                </c:pt>
                <c:pt idx="52">
                  <c:v>0.0422942196711811</c:v>
                </c:pt>
                <c:pt idx="53">
                  <c:v>0.0421254620570352</c:v>
                </c:pt>
                <c:pt idx="54">
                  <c:v>0.0420732098384416</c:v>
                </c:pt>
                <c:pt idx="55">
                  <c:v>0.041902968252378</c:v>
                </c:pt>
                <c:pt idx="56">
                  <c:v>0.0421513446738463</c:v>
                </c:pt>
                <c:pt idx="57">
                  <c:v>0.041981020581964</c:v>
                </c:pt>
                <c:pt idx="58">
                  <c:v>0.0418771397254151</c:v>
                </c:pt>
                <c:pt idx="59">
                  <c:v>0.0418646905147933</c:v>
                </c:pt>
                <c:pt idx="60">
                  <c:v>0.0417725413165167</c:v>
                </c:pt>
              </c:numCache>
            </c:numRef>
          </c:yVal>
          <c:smooth val="0"/>
        </c:ser>
        <c:ser>
          <c:idx val="9"/>
          <c:order val="5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4'!$F$6:$F$66</c:f>
              <c:numCache>
                <c:formatCode>0.0000_ </c:formatCode>
                <c:ptCount val="61"/>
                <c:pt idx="0">
                  <c:v>1.0</c:v>
                </c:pt>
                <c:pt idx="1">
                  <c:v>0.974195436003625</c:v>
                </c:pt>
                <c:pt idx="2">
                  <c:v>0.97414632069094</c:v>
                </c:pt>
                <c:pt idx="3">
                  <c:v>0.975284038091506</c:v>
                </c:pt>
                <c:pt idx="4">
                  <c:v>0.974885180494716</c:v>
                </c:pt>
                <c:pt idx="5">
                  <c:v>0.974671622346713</c:v>
                </c:pt>
                <c:pt idx="6">
                  <c:v>0.974812208871442</c:v>
                </c:pt>
                <c:pt idx="7">
                  <c:v>0.973135310304867</c:v>
                </c:pt>
                <c:pt idx="8">
                  <c:v>0.974324444304572</c:v>
                </c:pt>
                <c:pt idx="9">
                  <c:v>0.974496260226702</c:v>
                </c:pt>
                <c:pt idx="10">
                  <c:v>0.973040294037968</c:v>
                </c:pt>
                <c:pt idx="11">
                  <c:v>0.972932764138556</c:v>
                </c:pt>
                <c:pt idx="12">
                  <c:v>0.972090503984578</c:v>
                </c:pt>
                <c:pt idx="13">
                  <c:v>0.972925887993364</c:v>
                </c:pt>
                <c:pt idx="14">
                  <c:v>0.97244256879507</c:v>
                </c:pt>
                <c:pt idx="15">
                  <c:v>0.972298994625671</c:v>
                </c:pt>
                <c:pt idx="16">
                  <c:v>0.971056626423267</c:v>
                </c:pt>
                <c:pt idx="17">
                  <c:v>0.972351745771123</c:v>
                </c:pt>
                <c:pt idx="18">
                  <c:v>0.972126535338085</c:v>
                </c:pt>
                <c:pt idx="19">
                  <c:v>0.971820776097744</c:v>
                </c:pt>
                <c:pt idx="20">
                  <c:v>0.971532669283637</c:v>
                </c:pt>
                <c:pt idx="21">
                  <c:v>0.971014680383495</c:v>
                </c:pt>
                <c:pt idx="22">
                  <c:v>0.971483770463388</c:v>
                </c:pt>
                <c:pt idx="23">
                  <c:v>0.970662527844702</c:v>
                </c:pt>
                <c:pt idx="24">
                  <c:v>0.970516611858012</c:v>
                </c:pt>
                <c:pt idx="25">
                  <c:v>0.967326110849175</c:v>
                </c:pt>
                <c:pt idx="26">
                  <c:v>0.959711210834166</c:v>
                </c:pt>
                <c:pt idx="27">
                  <c:v>0.930885141535508</c:v>
                </c:pt>
                <c:pt idx="28">
                  <c:v>0.866663309216496</c:v>
                </c:pt>
                <c:pt idx="29">
                  <c:v>0.78015413038801</c:v>
                </c:pt>
                <c:pt idx="30">
                  <c:v>0.68275852408664</c:v>
                </c:pt>
                <c:pt idx="31">
                  <c:v>0.584769448019295</c:v>
                </c:pt>
                <c:pt idx="32">
                  <c:v>0.490272317945856</c:v>
                </c:pt>
                <c:pt idx="33">
                  <c:v>0.40421864555616</c:v>
                </c:pt>
                <c:pt idx="34">
                  <c:v>0.329242228236337</c:v>
                </c:pt>
                <c:pt idx="35">
                  <c:v>0.266336007185951</c:v>
                </c:pt>
                <c:pt idx="36">
                  <c:v>0.21437571941076</c:v>
                </c:pt>
                <c:pt idx="37">
                  <c:v>0.172783796514452</c:v>
                </c:pt>
                <c:pt idx="38">
                  <c:v>0.139549219046943</c:v>
                </c:pt>
                <c:pt idx="39">
                  <c:v>0.114227378327056</c:v>
                </c:pt>
                <c:pt idx="40">
                  <c:v>0.0948945998342965</c:v>
                </c:pt>
                <c:pt idx="41">
                  <c:v>0.0804547968102554</c:v>
                </c:pt>
                <c:pt idx="42">
                  <c:v>0.0696105771069371</c:v>
                </c:pt>
                <c:pt idx="43">
                  <c:v>0.0617102190450089</c:v>
                </c:pt>
                <c:pt idx="44">
                  <c:v>0.0561237967552629</c:v>
                </c:pt>
                <c:pt idx="45">
                  <c:v>0.0521866347316076</c:v>
                </c:pt>
                <c:pt idx="46">
                  <c:v>0.0493617444853207</c:v>
                </c:pt>
                <c:pt idx="47">
                  <c:v>0.0471633053640655</c:v>
                </c:pt>
                <c:pt idx="48">
                  <c:v>0.0458281684461405</c:v>
                </c:pt>
                <c:pt idx="49">
                  <c:v>0.0449395247606359</c:v>
                </c:pt>
                <c:pt idx="50">
                  <c:v>0.0443246339618283</c:v>
                </c:pt>
                <c:pt idx="51">
                  <c:v>0.0436446740885095</c:v>
                </c:pt>
                <c:pt idx="52">
                  <c:v>0.0434345305496858</c:v>
                </c:pt>
                <c:pt idx="53">
                  <c:v>0.0430686102928089</c:v>
                </c:pt>
                <c:pt idx="54">
                  <c:v>0.0428984445859785</c:v>
                </c:pt>
                <c:pt idx="55">
                  <c:v>0.0428073036945593</c:v>
                </c:pt>
                <c:pt idx="56">
                  <c:v>0.0425581690143014</c:v>
                </c:pt>
                <c:pt idx="57">
                  <c:v>0.042531887663705</c:v>
                </c:pt>
                <c:pt idx="58">
                  <c:v>0.0425457175150742</c:v>
                </c:pt>
                <c:pt idx="59">
                  <c:v>0.0424020119866771</c:v>
                </c:pt>
                <c:pt idx="60">
                  <c:v>0.04228428084691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9227424"/>
        <c:axId val="1859231216"/>
      </c:scatterChart>
      <c:valAx>
        <c:axId val="1859227424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one"/>
        <c:crossAx val="1859231216"/>
        <c:crosses val="autoZero"/>
        <c:crossBetween val="midCat"/>
      </c:valAx>
      <c:valAx>
        <c:axId val="1859231216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one"/>
        <c:crossAx val="185922742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9229657986926"/>
          <c:y val="0.123808948061067"/>
          <c:w val="0.852069775000903"/>
          <c:h val="0.76190121883733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2'!$Z$7:$Z$67</c:f>
              <c:numCache>
                <c:formatCode>0.000_ </c:formatCode>
                <c:ptCount val="61"/>
                <c:pt idx="0">
                  <c:v>1.0</c:v>
                </c:pt>
                <c:pt idx="1">
                  <c:v>0.960893854748603</c:v>
                </c:pt>
                <c:pt idx="2">
                  <c:v>0.964392528638339</c:v>
                </c:pt>
                <c:pt idx="3">
                  <c:v>0.961909598781107</c:v>
                </c:pt>
                <c:pt idx="4">
                  <c:v>0.961119575644715</c:v>
                </c:pt>
                <c:pt idx="5">
                  <c:v>0.953557925624965</c:v>
                </c:pt>
                <c:pt idx="6">
                  <c:v>0.948140624118278</c:v>
                </c:pt>
                <c:pt idx="7">
                  <c:v>0.941933299475199</c:v>
                </c:pt>
                <c:pt idx="8">
                  <c:v>0.931606568478077</c:v>
                </c:pt>
                <c:pt idx="9">
                  <c:v>0.918571186727611</c:v>
                </c:pt>
                <c:pt idx="10">
                  <c:v>0.905535804977146</c:v>
                </c:pt>
                <c:pt idx="11">
                  <c:v>0.891823260538344</c:v>
                </c:pt>
                <c:pt idx="12">
                  <c:v>0.876361379154675</c:v>
                </c:pt>
                <c:pt idx="13">
                  <c:v>0.859037300378082</c:v>
                </c:pt>
                <c:pt idx="14">
                  <c:v>0.842446814513854</c:v>
                </c:pt>
                <c:pt idx="15">
                  <c:v>0.820777608487106</c:v>
                </c:pt>
                <c:pt idx="16">
                  <c:v>0.802719936798149</c:v>
                </c:pt>
                <c:pt idx="17">
                  <c:v>0.782122905027933</c:v>
                </c:pt>
                <c:pt idx="18">
                  <c:v>0.759494385192709</c:v>
                </c:pt>
                <c:pt idx="19">
                  <c:v>0.738389481406241</c:v>
                </c:pt>
                <c:pt idx="20">
                  <c:v>0.718243891428249</c:v>
                </c:pt>
                <c:pt idx="21">
                  <c:v>0.697985441002201</c:v>
                </c:pt>
                <c:pt idx="22">
                  <c:v>0.675244060718921</c:v>
                </c:pt>
                <c:pt idx="23">
                  <c:v>0.655493482309125</c:v>
                </c:pt>
                <c:pt idx="24">
                  <c:v>0.633654985610293</c:v>
                </c:pt>
                <c:pt idx="25">
                  <c:v>0.612380791151741</c:v>
                </c:pt>
                <c:pt idx="26">
                  <c:v>0.590937306021105</c:v>
                </c:pt>
                <c:pt idx="27">
                  <c:v>0.571130297387281</c:v>
                </c:pt>
                <c:pt idx="28">
                  <c:v>0.550646126065121</c:v>
                </c:pt>
                <c:pt idx="29">
                  <c:v>0.532532024152136</c:v>
                </c:pt>
                <c:pt idx="30">
                  <c:v>0.512668585294284</c:v>
                </c:pt>
                <c:pt idx="31">
                  <c:v>0.494723774053383</c:v>
                </c:pt>
                <c:pt idx="32">
                  <c:v>0.476891823260538</c:v>
                </c:pt>
                <c:pt idx="33">
                  <c:v>0.457818407539078</c:v>
                </c:pt>
                <c:pt idx="34">
                  <c:v>0.442356526155409</c:v>
                </c:pt>
                <c:pt idx="35">
                  <c:v>0.426273912307432</c:v>
                </c:pt>
                <c:pt idx="36">
                  <c:v>0.409288414875007</c:v>
                </c:pt>
                <c:pt idx="37">
                  <c:v>0.393375091699114</c:v>
                </c:pt>
                <c:pt idx="38">
                  <c:v>0.379041814796005</c:v>
                </c:pt>
                <c:pt idx="39">
                  <c:v>0.363918514756504</c:v>
                </c:pt>
                <c:pt idx="40">
                  <c:v>0.34998024942159</c:v>
                </c:pt>
                <c:pt idx="41">
                  <c:v>0.336606286326957</c:v>
                </c:pt>
                <c:pt idx="42">
                  <c:v>0.323401613904407</c:v>
                </c:pt>
                <c:pt idx="43">
                  <c:v>0.312228429546865</c:v>
                </c:pt>
                <c:pt idx="44">
                  <c:v>0.300265222052932</c:v>
                </c:pt>
                <c:pt idx="45">
                  <c:v>0.28852773545511</c:v>
                </c:pt>
                <c:pt idx="46">
                  <c:v>0.277467411545624</c:v>
                </c:pt>
                <c:pt idx="47">
                  <c:v>0.267422831668642</c:v>
                </c:pt>
                <c:pt idx="48">
                  <c:v>0.257716833135828</c:v>
                </c:pt>
                <c:pt idx="49">
                  <c:v>0.248687997291349</c:v>
                </c:pt>
                <c:pt idx="50">
                  <c:v>0.238191975622143</c:v>
                </c:pt>
                <c:pt idx="51">
                  <c:v>0.230009593138085</c:v>
                </c:pt>
                <c:pt idx="52">
                  <c:v>0.221827210654026</c:v>
                </c:pt>
                <c:pt idx="53">
                  <c:v>0.214491281530388</c:v>
                </c:pt>
                <c:pt idx="54">
                  <c:v>0.206308899046329</c:v>
                </c:pt>
                <c:pt idx="55">
                  <c:v>0.198352237458383</c:v>
                </c:pt>
                <c:pt idx="56">
                  <c:v>0.191354889678912</c:v>
                </c:pt>
                <c:pt idx="57">
                  <c:v>0.185034704587777</c:v>
                </c:pt>
                <c:pt idx="58">
                  <c:v>0.177868066136223</c:v>
                </c:pt>
                <c:pt idx="59">
                  <c:v>0.171942892613284</c:v>
                </c:pt>
                <c:pt idx="60">
                  <c:v>0.166243439986457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2'!$AA$7:$AA$67</c:f>
              <c:numCache>
                <c:formatCode>0.000_ </c:formatCode>
                <c:ptCount val="61"/>
                <c:pt idx="0">
                  <c:v>1.0</c:v>
                </c:pt>
                <c:pt idx="1">
                  <c:v>0.96568703674908</c:v>
                </c:pt>
                <c:pt idx="2">
                  <c:v>0.964391229979785</c:v>
                </c:pt>
                <c:pt idx="3">
                  <c:v>0.95666822163479</c:v>
                </c:pt>
                <c:pt idx="4">
                  <c:v>0.947753071062043</c:v>
                </c:pt>
                <c:pt idx="5">
                  <c:v>0.93458767428601</c:v>
                </c:pt>
                <c:pt idx="6">
                  <c:v>0.914943243663505</c:v>
                </c:pt>
                <c:pt idx="7">
                  <c:v>0.892085212253149</c:v>
                </c:pt>
                <c:pt idx="8">
                  <c:v>0.866169076867257</c:v>
                </c:pt>
                <c:pt idx="9">
                  <c:v>0.840408438293682</c:v>
                </c:pt>
                <c:pt idx="10">
                  <c:v>0.810190224433732</c:v>
                </c:pt>
                <c:pt idx="11">
                  <c:v>0.778676203804489</c:v>
                </c:pt>
                <c:pt idx="12">
                  <c:v>0.746177370030581</c:v>
                </c:pt>
                <c:pt idx="13">
                  <c:v>0.715959156170632</c:v>
                </c:pt>
                <c:pt idx="14">
                  <c:v>0.681387031565853</c:v>
                </c:pt>
                <c:pt idx="15">
                  <c:v>0.64873270097963</c:v>
                </c:pt>
                <c:pt idx="16">
                  <c:v>0.616026538122635</c:v>
                </c:pt>
                <c:pt idx="17">
                  <c:v>0.584616182034935</c:v>
                </c:pt>
                <c:pt idx="18">
                  <c:v>0.554138806821127</c:v>
                </c:pt>
                <c:pt idx="19">
                  <c:v>0.525216399730472</c:v>
                </c:pt>
                <c:pt idx="20">
                  <c:v>0.497382470326025</c:v>
                </c:pt>
                <c:pt idx="21">
                  <c:v>0.468667392318457</c:v>
                </c:pt>
                <c:pt idx="22">
                  <c:v>0.44285492147411</c:v>
                </c:pt>
                <c:pt idx="23">
                  <c:v>0.418701083294459</c:v>
                </c:pt>
                <c:pt idx="24">
                  <c:v>0.394910071010211</c:v>
                </c:pt>
                <c:pt idx="25">
                  <c:v>0.372259368682942</c:v>
                </c:pt>
                <c:pt idx="26">
                  <c:v>0.350541647229565</c:v>
                </c:pt>
                <c:pt idx="27">
                  <c:v>0.331467371585549</c:v>
                </c:pt>
                <c:pt idx="28">
                  <c:v>0.312704089566164</c:v>
                </c:pt>
                <c:pt idx="29">
                  <c:v>0.294510962525268</c:v>
                </c:pt>
                <c:pt idx="30">
                  <c:v>0.277561809982895</c:v>
                </c:pt>
                <c:pt idx="31">
                  <c:v>0.262426786917535</c:v>
                </c:pt>
                <c:pt idx="32">
                  <c:v>0.247965583372208</c:v>
                </c:pt>
                <c:pt idx="33">
                  <c:v>0.233400715285337</c:v>
                </c:pt>
                <c:pt idx="34">
                  <c:v>0.220183486238532</c:v>
                </c:pt>
                <c:pt idx="35">
                  <c:v>0.208262063961022</c:v>
                </c:pt>
                <c:pt idx="36">
                  <c:v>0.196755299849686</c:v>
                </c:pt>
                <c:pt idx="37">
                  <c:v>0.186648007049189</c:v>
                </c:pt>
                <c:pt idx="38">
                  <c:v>0.176022391540973</c:v>
                </c:pt>
                <c:pt idx="39">
                  <c:v>0.165707769657389</c:v>
                </c:pt>
                <c:pt idx="40">
                  <c:v>0.157932929041621</c:v>
                </c:pt>
                <c:pt idx="41">
                  <c:v>0.149328772093505</c:v>
                </c:pt>
                <c:pt idx="42">
                  <c:v>0.142072254185456</c:v>
                </c:pt>
                <c:pt idx="43">
                  <c:v>0.134763904006635</c:v>
                </c:pt>
                <c:pt idx="44">
                  <c:v>0.127818379723216</c:v>
                </c:pt>
                <c:pt idx="45">
                  <c:v>0.121391178147515</c:v>
                </c:pt>
                <c:pt idx="46">
                  <c:v>0.115223137925673</c:v>
                </c:pt>
                <c:pt idx="47">
                  <c:v>0.109988078577722</c:v>
                </c:pt>
                <c:pt idx="48">
                  <c:v>0.104597522417457</c:v>
                </c:pt>
                <c:pt idx="49">
                  <c:v>0.0998289535064531</c:v>
                </c:pt>
                <c:pt idx="50">
                  <c:v>0.0954232104908516</c:v>
                </c:pt>
                <c:pt idx="51">
                  <c:v>0.0913802933706525</c:v>
                </c:pt>
                <c:pt idx="52">
                  <c:v>0.0873373762504535</c:v>
                </c:pt>
                <c:pt idx="53">
                  <c:v>0.0834499559425698</c:v>
                </c:pt>
                <c:pt idx="54">
                  <c:v>0.0803918519670347</c:v>
                </c:pt>
                <c:pt idx="55">
                  <c:v>0.0769190898253252</c:v>
                </c:pt>
                <c:pt idx="56">
                  <c:v>0.0746384699113668</c:v>
                </c:pt>
                <c:pt idx="57">
                  <c:v>0.0715285336650599</c:v>
                </c:pt>
                <c:pt idx="58">
                  <c:v>0.0694034105634168</c:v>
                </c:pt>
                <c:pt idx="59">
                  <c:v>0.0668636292955994</c:v>
                </c:pt>
                <c:pt idx="60">
                  <c:v>0.0647385061939563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2'!$AB$7:$AB$67</c:f>
              <c:numCache>
                <c:formatCode>0.000_ </c:formatCode>
                <c:ptCount val="61"/>
                <c:pt idx="0">
                  <c:v>1.0</c:v>
                </c:pt>
                <c:pt idx="1">
                  <c:v>0.955108280254777</c:v>
                </c:pt>
                <c:pt idx="2">
                  <c:v>0.942420382165605</c:v>
                </c:pt>
                <c:pt idx="3">
                  <c:v>0.92856050955414</c:v>
                </c:pt>
                <c:pt idx="4">
                  <c:v>0.905222929936306</c:v>
                </c:pt>
                <c:pt idx="5">
                  <c:v>0.877707006369427</c:v>
                </c:pt>
                <c:pt idx="6">
                  <c:v>0.843821656050955</c:v>
                </c:pt>
                <c:pt idx="7">
                  <c:v>0.808254777070064</c:v>
                </c:pt>
                <c:pt idx="8">
                  <c:v>0.768</c:v>
                </c:pt>
                <c:pt idx="9">
                  <c:v>0.726624203821656</c:v>
                </c:pt>
                <c:pt idx="10">
                  <c:v>0.682649681528662</c:v>
                </c:pt>
                <c:pt idx="11">
                  <c:v>0.638726114649681</c:v>
                </c:pt>
                <c:pt idx="12">
                  <c:v>0.595210191082803</c:v>
                </c:pt>
                <c:pt idx="13">
                  <c:v>0.55087898089172</c:v>
                </c:pt>
                <c:pt idx="14">
                  <c:v>0.506751592356688</c:v>
                </c:pt>
                <c:pt idx="15">
                  <c:v>0.465732484076433</c:v>
                </c:pt>
                <c:pt idx="16">
                  <c:v>0.425834394904459</c:v>
                </c:pt>
                <c:pt idx="17">
                  <c:v>0.388229299363057</c:v>
                </c:pt>
                <c:pt idx="18">
                  <c:v>0.352407643312102</c:v>
                </c:pt>
                <c:pt idx="19">
                  <c:v>0.318114649681529</c:v>
                </c:pt>
                <c:pt idx="20">
                  <c:v>0.28743949044586</c:v>
                </c:pt>
                <c:pt idx="21">
                  <c:v>0.259006369426752</c:v>
                </c:pt>
                <c:pt idx="22">
                  <c:v>0.232815286624204</c:v>
                </c:pt>
                <c:pt idx="23">
                  <c:v>0.208866242038217</c:v>
                </c:pt>
                <c:pt idx="24">
                  <c:v>0.187006369426752</c:v>
                </c:pt>
                <c:pt idx="25">
                  <c:v>0.168203821656051</c:v>
                </c:pt>
                <c:pt idx="26">
                  <c:v>0.150726114649682</c:v>
                </c:pt>
                <c:pt idx="27">
                  <c:v>0.135031847133758</c:v>
                </c:pt>
                <c:pt idx="28">
                  <c:v>0.121324840764331</c:v>
                </c:pt>
                <c:pt idx="29">
                  <c:v>0.109757961783439</c:v>
                </c:pt>
                <c:pt idx="30">
                  <c:v>0.0996178343949044</c:v>
                </c:pt>
                <c:pt idx="31">
                  <c:v>0.0905477707006369</c:v>
                </c:pt>
                <c:pt idx="32">
                  <c:v>0.082343949044586</c:v>
                </c:pt>
                <c:pt idx="33">
                  <c:v>0.0756687898089172</c:v>
                </c:pt>
                <c:pt idx="34">
                  <c:v>0.0699617834394904</c:v>
                </c:pt>
                <c:pt idx="35">
                  <c:v>0.0650700636942675</c:v>
                </c:pt>
                <c:pt idx="36">
                  <c:v>0.0608407643312102</c:v>
                </c:pt>
                <c:pt idx="37">
                  <c:v>0.0577834394904458</c:v>
                </c:pt>
                <c:pt idx="38">
                  <c:v>0.0544203821656051</c:v>
                </c:pt>
                <c:pt idx="39">
                  <c:v>0.0523312101910828</c:v>
                </c:pt>
                <c:pt idx="40">
                  <c:v>0.0503949044585987</c:v>
                </c:pt>
                <c:pt idx="41">
                  <c:v>0.0487643312101911</c:v>
                </c:pt>
                <c:pt idx="42">
                  <c:v>0.0475923566878981</c:v>
                </c:pt>
                <c:pt idx="43">
                  <c:v>0.0465732484076433</c:v>
                </c:pt>
                <c:pt idx="44">
                  <c:v>0.045452229299363</c:v>
                </c:pt>
                <c:pt idx="45">
                  <c:v>0.0449936305732484</c:v>
                </c:pt>
                <c:pt idx="46">
                  <c:v>0.0442802547770701</c:v>
                </c:pt>
                <c:pt idx="47">
                  <c:v>0.0439745222929936</c:v>
                </c:pt>
                <c:pt idx="48">
                  <c:v>0.0435668789808917</c:v>
                </c:pt>
                <c:pt idx="49">
                  <c:v>0.0434649681528662</c:v>
                </c:pt>
                <c:pt idx="50">
                  <c:v>0.0429044585987261</c:v>
                </c:pt>
                <c:pt idx="51">
                  <c:v>0.0426496815286624</c:v>
                </c:pt>
                <c:pt idx="52">
                  <c:v>0.0427515923566879</c:v>
                </c:pt>
                <c:pt idx="53">
                  <c:v>0.0427006369426752</c:v>
                </c:pt>
                <c:pt idx="54">
                  <c:v>0.0422420382165605</c:v>
                </c:pt>
                <c:pt idx="55">
                  <c:v>0.0424968152866242</c:v>
                </c:pt>
                <c:pt idx="56">
                  <c:v>0.0422420382165605</c:v>
                </c:pt>
                <c:pt idx="57">
                  <c:v>0.0422929936305732</c:v>
                </c:pt>
                <c:pt idx="58">
                  <c:v>0.042343949044586</c:v>
                </c:pt>
                <c:pt idx="59">
                  <c:v>0.0420382165605095</c:v>
                </c:pt>
                <c:pt idx="60">
                  <c:v>0.0417834394904459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2'!$AC$7:$AC$67</c:f>
              <c:numCache>
                <c:formatCode>0.000_ </c:formatCode>
                <c:ptCount val="61"/>
                <c:pt idx="0">
                  <c:v>1.0</c:v>
                </c:pt>
                <c:pt idx="1">
                  <c:v>0.949094443875985</c:v>
                </c:pt>
                <c:pt idx="2">
                  <c:v>0.932569323646782</c:v>
                </c:pt>
                <c:pt idx="3">
                  <c:v>0.907960708073263</c:v>
                </c:pt>
                <c:pt idx="4">
                  <c:v>0.878901053924077</c:v>
                </c:pt>
                <c:pt idx="5">
                  <c:v>0.844315972577509</c:v>
                </c:pt>
                <c:pt idx="6">
                  <c:v>0.800521845901975</c:v>
                </c:pt>
                <c:pt idx="7">
                  <c:v>0.752225519287834</c:v>
                </c:pt>
                <c:pt idx="8">
                  <c:v>0.701985060882022</c:v>
                </c:pt>
                <c:pt idx="9">
                  <c:v>0.650516729765681</c:v>
                </c:pt>
                <c:pt idx="10">
                  <c:v>0.597667041849995</c:v>
                </c:pt>
                <c:pt idx="11">
                  <c:v>0.544510385756677</c:v>
                </c:pt>
                <c:pt idx="12">
                  <c:v>0.490330502404584</c:v>
                </c:pt>
                <c:pt idx="13">
                  <c:v>0.437531975851837</c:v>
                </c:pt>
                <c:pt idx="14">
                  <c:v>0.390821651488796</c:v>
                </c:pt>
                <c:pt idx="15">
                  <c:v>0.344111327125755</c:v>
                </c:pt>
                <c:pt idx="16">
                  <c:v>0.301954364064259</c:v>
                </c:pt>
                <c:pt idx="17">
                  <c:v>0.263378696408472</c:v>
                </c:pt>
                <c:pt idx="18">
                  <c:v>0.229254067328354</c:v>
                </c:pt>
                <c:pt idx="19">
                  <c:v>0.199733960912719</c:v>
                </c:pt>
                <c:pt idx="20">
                  <c:v>0.173078890821651</c:v>
                </c:pt>
                <c:pt idx="21">
                  <c:v>0.149851632047478</c:v>
                </c:pt>
                <c:pt idx="22">
                  <c:v>0.130154507316075</c:v>
                </c:pt>
                <c:pt idx="23">
                  <c:v>0.113987516627443</c:v>
                </c:pt>
                <c:pt idx="24">
                  <c:v>0.100020464545175</c:v>
                </c:pt>
                <c:pt idx="25">
                  <c:v>0.088509157883966</c:v>
                </c:pt>
                <c:pt idx="26">
                  <c:v>0.0787884989256114</c:v>
                </c:pt>
                <c:pt idx="27">
                  <c:v>0.0713701012994986</c:v>
                </c:pt>
                <c:pt idx="28">
                  <c:v>0.0650260922950987</c:v>
                </c:pt>
                <c:pt idx="29">
                  <c:v>0.0602169241788601</c:v>
                </c:pt>
                <c:pt idx="30">
                  <c:v>0.0562263378696408</c:v>
                </c:pt>
                <c:pt idx="31">
                  <c:v>0.0529008492786248</c:v>
                </c:pt>
                <c:pt idx="32">
                  <c:v>0.0508032333981377</c:v>
                </c:pt>
                <c:pt idx="33">
                  <c:v>0.0490637470582216</c:v>
                </c:pt>
                <c:pt idx="34">
                  <c:v>0.0471707766294894</c:v>
                </c:pt>
                <c:pt idx="35">
                  <c:v>0.0457894198301443</c:v>
                </c:pt>
                <c:pt idx="36">
                  <c:v>0.0452266448378185</c:v>
                </c:pt>
                <c:pt idx="37">
                  <c:v>0.0447150312084314</c:v>
                </c:pt>
                <c:pt idx="38">
                  <c:v>0.043896449401412</c:v>
                </c:pt>
                <c:pt idx="39">
                  <c:v>0.0437429653125959</c:v>
                </c:pt>
                <c:pt idx="40">
                  <c:v>0.0431801903202701</c:v>
                </c:pt>
                <c:pt idx="41">
                  <c:v>0.0430778675943927</c:v>
                </c:pt>
                <c:pt idx="42">
                  <c:v>0.0429755448685153</c:v>
                </c:pt>
                <c:pt idx="43">
                  <c:v>0.0425662539650056</c:v>
                </c:pt>
                <c:pt idx="44">
                  <c:v>0.0426174153279443</c:v>
                </c:pt>
                <c:pt idx="45">
                  <c:v>0.0424639312391282</c:v>
                </c:pt>
                <c:pt idx="46">
                  <c:v>0.0423616085132508</c:v>
                </c:pt>
                <c:pt idx="47">
                  <c:v>0.0423104471503121</c:v>
                </c:pt>
                <c:pt idx="48">
                  <c:v>0.0422592857873734</c:v>
                </c:pt>
                <c:pt idx="49">
                  <c:v>0.0421058016985572</c:v>
                </c:pt>
                <c:pt idx="50">
                  <c:v>0.0422081244244347</c:v>
                </c:pt>
                <c:pt idx="51">
                  <c:v>0.0421058016985572</c:v>
                </c:pt>
                <c:pt idx="52">
                  <c:v>0.0421058016985572</c:v>
                </c:pt>
                <c:pt idx="53">
                  <c:v>0.0417476721579863</c:v>
                </c:pt>
                <c:pt idx="54">
                  <c:v>0.0420034789726798</c:v>
                </c:pt>
                <c:pt idx="55">
                  <c:v>0.0420034789726798</c:v>
                </c:pt>
                <c:pt idx="56">
                  <c:v>0.0417476721579863</c:v>
                </c:pt>
                <c:pt idx="57">
                  <c:v>0.041798833520925</c:v>
                </c:pt>
                <c:pt idx="58">
                  <c:v>0.041798833520925</c:v>
                </c:pt>
                <c:pt idx="59">
                  <c:v>0.041798833520925</c:v>
                </c:pt>
                <c:pt idx="60">
                  <c:v>0.0418499948838637</c:v>
                </c:pt>
              </c:numCache>
            </c:numRef>
          </c:yVal>
          <c:smooth val="0"/>
        </c:ser>
        <c:ser>
          <c:idx val="8"/>
          <c:order val="4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4'!$C$6:$C$66</c:f>
              <c:numCache>
                <c:formatCode>0.0000_ </c:formatCode>
                <c:ptCount val="61"/>
                <c:pt idx="0">
                  <c:v>1.0</c:v>
                </c:pt>
                <c:pt idx="1">
                  <c:v>0.97048673265375</c:v>
                </c:pt>
                <c:pt idx="2">
                  <c:v>0.971194002247574</c:v>
                </c:pt>
                <c:pt idx="3">
                  <c:v>0.971219027883156</c:v>
                </c:pt>
                <c:pt idx="4">
                  <c:v>0.970369688400983</c:v>
                </c:pt>
                <c:pt idx="5">
                  <c:v>0.96632671948263</c:v>
                </c:pt>
                <c:pt idx="6">
                  <c:v>0.958844505707667</c:v>
                </c:pt>
                <c:pt idx="7">
                  <c:v>0.937439298152161</c:v>
                </c:pt>
                <c:pt idx="8">
                  <c:v>0.901849961355795</c:v>
                </c:pt>
                <c:pt idx="9">
                  <c:v>0.855698054298978</c:v>
                </c:pt>
                <c:pt idx="10">
                  <c:v>0.803490192527418</c:v>
                </c:pt>
                <c:pt idx="11">
                  <c:v>0.745816642643249</c:v>
                </c:pt>
                <c:pt idx="12">
                  <c:v>0.683045429276956</c:v>
                </c:pt>
                <c:pt idx="13">
                  <c:v>0.618880897205563</c:v>
                </c:pt>
                <c:pt idx="14">
                  <c:v>0.555390271244623</c:v>
                </c:pt>
                <c:pt idx="15">
                  <c:v>0.495004549293706</c:v>
                </c:pt>
                <c:pt idx="16">
                  <c:v>0.436014617807666</c:v>
                </c:pt>
                <c:pt idx="17">
                  <c:v>0.381012608455783</c:v>
                </c:pt>
                <c:pt idx="18">
                  <c:v>0.330410791554412</c:v>
                </c:pt>
                <c:pt idx="19">
                  <c:v>0.28489532736668</c:v>
                </c:pt>
                <c:pt idx="20">
                  <c:v>0.244636725142503</c:v>
                </c:pt>
                <c:pt idx="21">
                  <c:v>0.209385008740048</c:v>
                </c:pt>
                <c:pt idx="22">
                  <c:v>0.178845073091565</c:v>
                </c:pt>
                <c:pt idx="23">
                  <c:v>0.152909455550035</c:v>
                </c:pt>
                <c:pt idx="24">
                  <c:v>0.131305042173508</c:v>
                </c:pt>
                <c:pt idx="25">
                  <c:v>0.113313322233424</c:v>
                </c:pt>
                <c:pt idx="26">
                  <c:v>0.0983091027088035</c:v>
                </c:pt>
                <c:pt idx="27">
                  <c:v>0.0862022029688433</c:v>
                </c:pt>
                <c:pt idx="28">
                  <c:v>0.0765462481461147</c:v>
                </c:pt>
                <c:pt idx="29">
                  <c:v>0.0689010546204257</c:v>
                </c:pt>
                <c:pt idx="30">
                  <c:v>0.0627813172552383</c:v>
                </c:pt>
                <c:pt idx="31">
                  <c:v>0.0579012082436794</c:v>
                </c:pt>
                <c:pt idx="32">
                  <c:v>0.0542998704934465</c:v>
                </c:pt>
                <c:pt idx="33">
                  <c:v>0.0512465911016228</c:v>
                </c:pt>
                <c:pt idx="34">
                  <c:v>0.0493544013690041</c:v>
                </c:pt>
                <c:pt idx="35">
                  <c:v>0.0475018243115183</c:v>
                </c:pt>
                <c:pt idx="36">
                  <c:v>0.0462487339593921</c:v>
                </c:pt>
                <c:pt idx="37">
                  <c:v>0.0454136289576835</c:v>
                </c:pt>
                <c:pt idx="38">
                  <c:v>0.0446821628703735</c:v>
                </c:pt>
                <c:pt idx="39">
                  <c:v>0.0440563057667591</c:v>
                </c:pt>
                <c:pt idx="40">
                  <c:v>0.0436770991705449</c:v>
                </c:pt>
                <c:pt idx="41">
                  <c:v>0.0433258404724184</c:v>
                </c:pt>
                <c:pt idx="42">
                  <c:v>0.0431950497357393</c:v>
                </c:pt>
                <c:pt idx="43">
                  <c:v>0.0429993019487232</c:v>
                </c:pt>
                <c:pt idx="44">
                  <c:v>0.0428297488789045</c:v>
                </c:pt>
                <c:pt idx="45">
                  <c:v>0.0426212006954896</c:v>
                </c:pt>
                <c:pt idx="46">
                  <c:v>0.042529148654813</c:v>
                </c:pt>
                <c:pt idx="47">
                  <c:v>0.042541932630148</c:v>
                </c:pt>
                <c:pt idx="48">
                  <c:v>0.0423990181947464</c:v>
                </c:pt>
                <c:pt idx="49">
                  <c:v>0.042385557345397</c:v>
                </c:pt>
                <c:pt idx="50">
                  <c:v>0.0423728525136537</c:v>
                </c:pt>
                <c:pt idx="51">
                  <c:v>0.0422938801276346</c:v>
                </c:pt>
                <c:pt idx="52">
                  <c:v>0.0422942196711811</c:v>
                </c:pt>
                <c:pt idx="53">
                  <c:v>0.0421254620570352</c:v>
                </c:pt>
                <c:pt idx="54">
                  <c:v>0.0420732098384416</c:v>
                </c:pt>
                <c:pt idx="55">
                  <c:v>0.041902968252378</c:v>
                </c:pt>
                <c:pt idx="56">
                  <c:v>0.0421513446738463</c:v>
                </c:pt>
                <c:pt idx="57">
                  <c:v>0.041981020581964</c:v>
                </c:pt>
                <c:pt idx="58">
                  <c:v>0.0418771397254151</c:v>
                </c:pt>
                <c:pt idx="59">
                  <c:v>0.0418646905147933</c:v>
                </c:pt>
                <c:pt idx="60">
                  <c:v>0.0417725413165167</c:v>
                </c:pt>
              </c:numCache>
            </c:numRef>
          </c:yVal>
          <c:smooth val="0"/>
        </c:ser>
        <c:ser>
          <c:idx val="9"/>
          <c:order val="5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4'!$F$6:$F$66</c:f>
              <c:numCache>
                <c:formatCode>0.0000_ </c:formatCode>
                <c:ptCount val="61"/>
                <c:pt idx="0">
                  <c:v>1.0</c:v>
                </c:pt>
                <c:pt idx="1">
                  <c:v>0.974195436003625</c:v>
                </c:pt>
                <c:pt idx="2">
                  <c:v>0.97414632069094</c:v>
                </c:pt>
                <c:pt idx="3">
                  <c:v>0.975284038091506</c:v>
                </c:pt>
                <c:pt idx="4">
                  <c:v>0.974885180494716</c:v>
                </c:pt>
                <c:pt idx="5">
                  <c:v>0.974671622346713</c:v>
                </c:pt>
                <c:pt idx="6">
                  <c:v>0.974812208871442</c:v>
                </c:pt>
                <c:pt idx="7">
                  <c:v>0.973135310304867</c:v>
                </c:pt>
                <c:pt idx="8">
                  <c:v>0.974324444304572</c:v>
                </c:pt>
                <c:pt idx="9">
                  <c:v>0.974496260226702</c:v>
                </c:pt>
                <c:pt idx="10">
                  <c:v>0.973040294037968</c:v>
                </c:pt>
                <c:pt idx="11">
                  <c:v>0.972932764138556</c:v>
                </c:pt>
                <c:pt idx="12">
                  <c:v>0.972090503984578</c:v>
                </c:pt>
                <c:pt idx="13">
                  <c:v>0.972925887993364</c:v>
                </c:pt>
                <c:pt idx="14">
                  <c:v>0.97244256879507</c:v>
                </c:pt>
                <c:pt idx="15">
                  <c:v>0.972298994625671</c:v>
                </c:pt>
                <c:pt idx="16">
                  <c:v>0.971056626423267</c:v>
                </c:pt>
                <c:pt idx="17">
                  <c:v>0.972351745771123</c:v>
                </c:pt>
                <c:pt idx="18">
                  <c:v>0.972126535338085</c:v>
                </c:pt>
                <c:pt idx="19">
                  <c:v>0.971820776097744</c:v>
                </c:pt>
                <c:pt idx="20">
                  <c:v>0.971532669283637</c:v>
                </c:pt>
                <c:pt idx="21">
                  <c:v>0.971014680383495</c:v>
                </c:pt>
                <c:pt idx="22">
                  <c:v>0.971483770463388</c:v>
                </c:pt>
                <c:pt idx="23">
                  <c:v>0.970662527844702</c:v>
                </c:pt>
                <c:pt idx="24">
                  <c:v>0.970516611858012</c:v>
                </c:pt>
                <c:pt idx="25">
                  <c:v>0.967326110849175</c:v>
                </c:pt>
                <c:pt idx="26">
                  <c:v>0.959711210834166</c:v>
                </c:pt>
                <c:pt idx="27">
                  <c:v>0.930885141535508</c:v>
                </c:pt>
                <c:pt idx="28">
                  <c:v>0.866663309216496</c:v>
                </c:pt>
                <c:pt idx="29">
                  <c:v>0.78015413038801</c:v>
                </c:pt>
                <c:pt idx="30">
                  <c:v>0.68275852408664</c:v>
                </c:pt>
                <c:pt idx="31">
                  <c:v>0.584769448019295</c:v>
                </c:pt>
                <c:pt idx="32">
                  <c:v>0.490272317945856</c:v>
                </c:pt>
                <c:pt idx="33">
                  <c:v>0.40421864555616</c:v>
                </c:pt>
                <c:pt idx="34">
                  <c:v>0.329242228236337</c:v>
                </c:pt>
                <c:pt idx="35">
                  <c:v>0.266336007185951</c:v>
                </c:pt>
                <c:pt idx="36">
                  <c:v>0.21437571941076</c:v>
                </c:pt>
                <c:pt idx="37">
                  <c:v>0.172783796514452</c:v>
                </c:pt>
                <c:pt idx="38">
                  <c:v>0.139549219046943</c:v>
                </c:pt>
                <c:pt idx="39">
                  <c:v>0.114227378327056</c:v>
                </c:pt>
                <c:pt idx="40">
                  <c:v>0.0948945998342965</c:v>
                </c:pt>
                <c:pt idx="41">
                  <c:v>0.0804547968102554</c:v>
                </c:pt>
                <c:pt idx="42">
                  <c:v>0.0696105771069371</c:v>
                </c:pt>
                <c:pt idx="43">
                  <c:v>0.0617102190450089</c:v>
                </c:pt>
                <c:pt idx="44">
                  <c:v>0.0561237967552629</c:v>
                </c:pt>
                <c:pt idx="45">
                  <c:v>0.0521866347316076</c:v>
                </c:pt>
                <c:pt idx="46">
                  <c:v>0.0493617444853207</c:v>
                </c:pt>
                <c:pt idx="47">
                  <c:v>0.0471633053640655</c:v>
                </c:pt>
                <c:pt idx="48">
                  <c:v>0.0458281684461405</c:v>
                </c:pt>
                <c:pt idx="49">
                  <c:v>0.0449395247606359</c:v>
                </c:pt>
                <c:pt idx="50">
                  <c:v>0.0443246339618283</c:v>
                </c:pt>
                <c:pt idx="51">
                  <c:v>0.0436446740885095</c:v>
                </c:pt>
                <c:pt idx="52">
                  <c:v>0.0434345305496858</c:v>
                </c:pt>
                <c:pt idx="53">
                  <c:v>0.0430686102928089</c:v>
                </c:pt>
                <c:pt idx="54">
                  <c:v>0.0428984445859785</c:v>
                </c:pt>
                <c:pt idx="55">
                  <c:v>0.0428073036945593</c:v>
                </c:pt>
                <c:pt idx="56">
                  <c:v>0.0425581690143014</c:v>
                </c:pt>
                <c:pt idx="57">
                  <c:v>0.042531887663705</c:v>
                </c:pt>
                <c:pt idx="58">
                  <c:v>0.0425457175150742</c:v>
                </c:pt>
                <c:pt idx="59">
                  <c:v>0.0424020119866771</c:v>
                </c:pt>
                <c:pt idx="60">
                  <c:v>0.04228428084691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4592896"/>
        <c:axId val="1852151504"/>
      </c:scatterChart>
      <c:valAx>
        <c:axId val="1834592896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one"/>
        <c:crossAx val="1852151504"/>
        <c:crosses val="autoZero"/>
        <c:crossBetween val="midCat"/>
      </c:valAx>
      <c:valAx>
        <c:axId val="1852151504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one"/>
        <c:crossAx val="183459289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38637900552716"/>
          <c:y val="0.12264122696504"/>
          <c:w val="0.857956330642001"/>
          <c:h val="0.764149183397554"/>
        </c:manualLayout>
      </c:layout>
      <c:scatterChart>
        <c:scatterStyle val="lineMarker"/>
        <c:varyColors val="0"/>
        <c:ser>
          <c:idx val="8"/>
          <c:order val="0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4'!$C$6:$C$66</c:f>
              <c:numCache>
                <c:formatCode>0.0000_ </c:formatCode>
                <c:ptCount val="61"/>
                <c:pt idx="0">
                  <c:v>1.0</c:v>
                </c:pt>
                <c:pt idx="1">
                  <c:v>0.97048673265375</c:v>
                </c:pt>
                <c:pt idx="2">
                  <c:v>0.971194002247574</c:v>
                </c:pt>
                <c:pt idx="3">
                  <c:v>0.971219027883156</c:v>
                </c:pt>
                <c:pt idx="4">
                  <c:v>0.970369688400983</c:v>
                </c:pt>
                <c:pt idx="5">
                  <c:v>0.96632671948263</c:v>
                </c:pt>
                <c:pt idx="6">
                  <c:v>0.958844505707667</c:v>
                </c:pt>
                <c:pt idx="7">
                  <c:v>0.937439298152161</c:v>
                </c:pt>
                <c:pt idx="8">
                  <c:v>0.901849961355795</c:v>
                </c:pt>
                <c:pt idx="9">
                  <c:v>0.855698054298978</c:v>
                </c:pt>
                <c:pt idx="10">
                  <c:v>0.803490192527418</c:v>
                </c:pt>
                <c:pt idx="11">
                  <c:v>0.745816642643249</c:v>
                </c:pt>
                <c:pt idx="12">
                  <c:v>0.683045429276956</c:v>
                </c:pt>
                <c:pt idx="13">
                  <c:v>0.618880897205563</c:v>
                </c:pt>
                <c:pt idx="14">
                  <c:v>0.555390271244623</c:v>
                </c:pt>
                <c:pt idx="15">
                  <c:v>0.495004549293706</c:v>
                </c:pt>
                <c:pt idx="16">
                  <c:v>0.436014617807666</c:v>
                </c:pt>
                <c:pt idx="17">
                  <c:v>0.381012608455783</c:v>
                </c:pt>
                <c:pt idx="18">
                  <c:v>0.330410791554412</c:v>
                </c:pt>
                <c:pt idx="19">
                  <c:v>0.28489532736668</c:v>
                </c:pt>
                <c:pt idx="20">
                  <c:v>0.244636725142503</c:v>
                </c:pt>
                <c:pt idx="21">
                  <c:v>0.209385008740048</c:v>
                </c:pt>
                <c:pt idx="22">
                  <c:v>0.178845073091565</c:v>
                </c:pt>
                <c:pt idx="23">
                  <c:v>0.152909455550035</c:v>
                </c:pt>
                <c:pt idx="24">
                  <c:v>0.131305042173508</c:v>
                </c:pt>
                <c:pt idx="25">
                  <c:v>0.113313322233424</c:v>
                </c:pt>
                <c:pt idx="26">
                  <c:v>0.0983091027088035</c:v>
                </c:pt>
                <c:pt idx="27">
                  <c:v>0.0862022029688433</c:v>
                </c:pt>
                <c:pt idx="28">
                  <c:v>0.0765462481461147</c:v>
                </c:pt>
                <c:pt idx="29">
                  <c:v>0.0689010546204257</c:v>
                </c:pt>
                <c:pt idx="30">
                  <c:v>0.0627813172552383</c:v>
                </c:pt>
                <c:pt idx="31">
                  <c:v>0.0579012082436794</c:v>
                </c:pt>
                <c:pt idx="32">
                  <c:v>0.0542998704934465</c:v>
                </c:pt>
                <c:pt idx="33">
                  <c:v>0.0512465911016228</c:v>
                </c:pt>
                <c:pt idx="34">
                  <c:v>0.0493544013690041</c:v>
                </c:pt>
                <c:pt idx="35">
                  <c:v>0.0475018243115183</c:v>
                </c:pt>
                <c:pt idx="36">
                  <c:v>0.0462487339593921</c:v>
                </c:pt>
                <c:pt idx="37">
                  <c:v>0.0454136289576835</c:v>
                </c:pt>
                <c:pt idx="38">
                  <c:v>0.0446821628703735</c:v>
                </c:pt>
                <c:pt idx="39">
                  <c:v>0.0440563057667591</c:v>
                </c:pt>
                <c:pt idx="40">
                  <c:v>0.0436770991705449</c:v>
                </c:pt>
                <c:pt idx="41">
                  <c:v>0.0433258404724184</c:v>
                </c:pt>
                <c:pt idx="42">
                  <c:v>0.0431950497357393</c:v>
                </c:pt>
                <c:pt idx="43">
                  <c:v>0.0429993019487232</c:v>
                </c:pt>
                <c:pt idx="44">
                  <c:v>0.0428297488789045</c:v>
                </c:pt>
                <c:pt idx="45">
                  <c:v>0.0426212006954896</c:v>
                </c:pt>
                <c:pt idx="46">
                  <c:v>0.042529148654813</c:v>
                </c:pt>
                <c:pt idx="47">
                  <c:v>0.042541932630148</c:v>
                </c:pt>
                <c:pt idx="48">
                  <c:v>0.0423990181947464</c:v>
                </c:pt>
                <c:pt idx="49">
                  <c:v>0.042385557345397</c:v>
                </c:pt>
                <c:pt idx="50">
                  <c:v>0.0423728525136537</c:v>
                </c:pt>
                <c:pt idx="51">
                  <c:v>0.0422938801276346</c:v>
                </c:pt>
                <c:pt idx="52">
                  <c:v>0.0422942196711811</c:v>
                </c:pt>
                <c:pt idx="53">
                  <c:v>0.0421254620570352</c:v>
                </c:pt>
                <c:pt idx="54">
                  <c:v>0.0420732098384416</c:v>
                </c:pt>
                <c:pt idx="55">
                  <c:v>0.041902968252378</c:v>
                </c:pt>
                <c:pt idx="56">
                  <c:v>0.0421513446738463</c:v>
                </c:pt>
                <c:pt idx="57">
                  <c:v>0.041981020581964</c:v>
                </c:pt>
                <c:pt idx="58">
                  <c:v>0.0418771397254151</c:v>
                </c:pt>
                <c:pt idx="59">
                  <c:v>0.0418646905147933</c:v>
                </c:pt>
                <c:pt idx="60">
                  <c:v>0.0417725413165167</c:v>
                </c:pt>
              </c:numCache>
            </c:numRef>
          </c:yVal>
          <c:smooth val="0"/>
        </c:ser>
        <c:ser>
          <c:idx val="9"/>
          <c:order val="1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4'!$F$6:$F$66</c:f>
              <c:numCache>
                <c:formatCode>0.0000_ </c:formatCode>
                <c:ptCount val="61"/>
                <c:pt idx="0">
                  <c:v>1.0</c:v>
                </c:pt>
                <c:pt idx="1">
                  <c:v>0.974195436003625</c:v>
                </c:pt>
                <c:pt idx="2">
                  <c:v>0.97414632069094</c:v>
                </c:pt>
                <c:pt idx="3">
                  <c:v>0.975284038091506</c:v>
                </c:pt>
                <c:pt idx="4">
                  <c:v>0.974885180494716</c:v>
                </c:pt>
                <c:pt idx="5">
                  <c:v>0.974671622346713</c:v>
                </c:pt>
                <c:pt idx="6">
                  <c:v>0.974812208871442</c:v>
                </c:pt>
                <c:pt idx="7">
                  <c:v>0.973135310304867</c:v>
                </c:pt>
                <c:pt idx="8">
                  <c:v>0.974324444304572</c:v>
                </c:pt>
                <c:pt idx="9">
                  <c:v>0.974496260226702</c:v>
                </c:pt>
                <c:pt idx="10">
                  <c:v>0.973040294037968</c:v>
                </c:pt>
                <c:pt idx="11">
                  <c:v>0.972932764138556</c:v>
                </c:pt>
                <c:pt idx="12">
                  <c:v>0.972090503984578</c:v>
                </c:pt>
                <c:pt idx="13">
                  <c:v>0.972925887993364</c:v>
                </c:pt>
                <c:pt idx="14">
                  <c:v>0.97244256879507</c:v>
                </c:pt>
                <c:pt idx="15">
                  <c:v>0.972298994625671</c:v>
                </c:pt>
                <c:pt idx="16">
                  <c:v>0.971056626423267</c:v>
                </c:pt>
                <c:pt idx="17">
                  <c:v>0.972351745771123</c:v>
                </c:pt>
                <c:pt idx="18">
                  <c:v>0.972126535338085</c:v>
                </c:pt>
                <c:pt idx="19">
                  <c:v>0.971820776097744</c:v>
                </c:pt>
                <c:pt idx="20">
                  <c:v>0.971532669283637</c:v>
                </c:pt>
                <c:pt idx="21">
                  <c:v>0.971014680383495</c:v>
                </c:pt>
                <c:pt idx="22">
                  <c:v>0.971483770463388</c:v>
                </c:pt>
                <c:pt idx="23">
                  <c:v>0.970662527844702</c:v>
                </c:pt>
                <c:pt idx="24">
                  <c:v>0.970516611858012</c:v>
                </c:pt>
                <c:pt idx="25">
                  <c:v>0.967326110849175</c:v>
                </c:pt>
                <c:pt idx="26">
                  <c:v>0.959711210834166</c:v>
                </c:pt>
                <c:pt idx="27">
                  <c:v>0.930885141535508</c:v>
                </c:pt>
                <c:pt idx="28">
                  <c:v>0.866663309216496</c:v>
                </c:pt>
                <c:pt idx="29">
                  <c:v>0.78015413038801</c:v>
                </c:pt>
                <c:pt idx="30">
                  <c:v>0.68275852408664</c:v>
                </c:pt>
                <c:pt idx="31">
                  <c:v>0.584769448019295</c:v>
                </c:pt>
                <c:pt idx="32">
                  <c:v>0.490272317945856</c:v>
                </c:pt>
                <c:pt idx="33">
                  <c:v>0.40421864555616</c:v>
                </c:pt>
                <c:pt idx="34">
                  <c:v>0.329242228236337</c:v>
                </c:pt>
                <c:pt idx="35">
                  <c:v>0.266336007185951</c:v>
                </c:pt>
                <c:pt idx="36">
                  <c:v>0.21437571941076</c:v>
                </c:pt>
                <c:pt idx="37">
                  <c:v>0.172783796514452</c:v>
                </c:pt>
                <c:pt idx="38">
                  <c:v>0.139549219046943</c:v>
                </c:pt>
                <c:pt idx="39">
                  <c:v>0.114227378327056</c:v>
                </c:pt>
                <c:pt idx="40">
                  <c:v>0.0948945998342965</c:v>
                </c:pt>
                <c:pt idx="41">
                  <c:v>0.0804547968102554</c:v>
                </c:pt>
                <c:pt idx="42">
                  <c:v>0.0696105771069371</c:v>
                </c:pt>
                <c:pt idx="43">
                  <c:v>0.0617102190450089</c:v>
                </c:pt>
                <c:pt idx="44">
                  <c:v>0.0561237967552629</c:v>
                </c:pt>
                <c:pt idx="45">
                  <c:v>0.0521866347316076</c:v>
                </c:pt>
                <c:pt idx="46">
                  <c:v>0.0493617444853207</c:v>
                </c:pt>
                <c:pt idx="47">
                  <c:v>0.0471633053640655</c:v>
                </c:pt>
                <c:pt idx="48">
                  <c:v>0.0458281684461405</c:v>
                </c:pt>
                <c:pt idx="49">
                  <c:v>0.0449395247606359</c:v>
                </c:pt>
                <c:pt idx="50">
                  <c:v>0.0443246339618283</c:v>
                </c:pt>
                <c:pt idx="51">
                  <c:v>0.0436446740885095</c:v>
                </c:pt>
                <c:pt idx="52">
                  <c:v>0.0434345305496858</c:v>
                </c:pt>
                <c:pt idx="53">
                  <c:v>0.0430686102928089</c:v>
                </c:pt>
                <c:pt idx="54">
                  <c:v>0.0428984445859785</c:v>
                </c:pt>
                <c:pt idx="55">
                  <c:v>0.0428073036945593</c:v>
                </c:pt>
                <c:pt idx="56">
                  <c:v>0.0425581690143014</c:v>
                </c:pt>
                <c:pt idx="57">
                  <c:v>0.042531887663705</c:v>
                </c:pt>
                <c:pt idx="58">
                  <c:v>0.0425457175150742</c:v>
                </c:pt>
                <c:pt idx="59">
                  <c:v>0.0424020119866771</c:v>
                </c:pt>
                <c:pt idx="60">
                  <c:v>0.04228428084691</c:v>
                </c:pt>
              </c:numCache>
            </c:numRef>
          </c:yVal>
          <c:smooth val="0"/>
        </c:ser>
        <c:ser>
          <c:idx val="0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2'!$AD$7:$AD$67</c:f>
              <c:numCache>
                <c:formatCode>0.000_ </c:formatCode>
                <c:ptCount val="61"/>
                <c:pt idx="0">
                  <c:v>1.0</c:v>
                </c:pt>
                <c:pt idx="1">
                  <c:v>0.946876413529678</c:v>
                </c:pt>
                <c:pt idx="2">
                  <c:v>0.93094436347188</c:v>
                </c:pt>
                <c:pt idx="3">
                  <c:v>0.907574006131578</c:v>
                </c:pt>
                <c:pt idx="4">
                  <c:v>0.8766145650098</c:v>
                </c:pt>
                <c:pt idx="5">
                  <c:v>0.836759310448811</c:v>
                </c:pt>
                <c:pt idx="6">
                  <c:v>0.792229984419762</c:v>
                </c:pt>
                <c:pt idx="7">
                  <c:v>0.741468563099965</c:v>
                </c:pt>
                <c:pt idx="8">
                  <c:v>0.687038246971905</c:v>
                </c:pt>
                <c:pt idx="9">
                  <c:v>0.630798612856209</c:v>
                </c:pt>
                <c:pt idx="10">
                  <c:v>0.573855355078655</c:v>
                </c:pt>
                <c:pt idx="11">
                  <c:v>0.516610544303161</c:v>
                </c:pt>
                <c:pt idx="12">
                  <c:v>0.460370910187465</c:v>
                </c:pt>
                <c:pt idx="13">
                  <c:v>0.406543700055285</c:v>
                </c:pt>
                <c:pt idx="14">
                  <c:v>0.3547268432427</c:v>
                </c:pt>
                <c:pt idx="15">
                  <c:v>0.307935869729105</c:v>
                </c:pt>
                <c:pt idx="16">
                  <c:v>0.26586922651656</c:v>
                </c:pt>
                <c:pt idx="17">
                  <c:v>0.228828466603005</c:v>
                </c:pt>
                <c:pt idx="18">
                  <c:v>0.194602201336885</c:v>
                </c:pt>
                <c:pt idx="19">
                  <c:v>0.166507513695532</c:v>
                </c:pt>
                <c:pt idx="20">
                  <c:v>0.142232497361411</c:v>
                </c:pt>
                <c:pt idx="21">
                  <c:v>0.122380258330402</c:v>
                </c:pt>
                <c:pt idx="22">
                  <c:v>0.105292255113836</c:v>
                </c:pt>
                <c:pt idx="23">
                  <c:v>0.0913202995426446</c:v>
                </c:pt>
                <c:pt idx="24">
                  <c:v>0.0809669799467256</c:v>
                </c:pt>
                <c:pt idx="25">
                  <c:v>0.0717193546765844</c:v>
                </c:pt>
                <c:pt idx="26">
                  <c:v>0.0646831180579987</c:v>
                </c:pt>
                <c:pt idx="27">
                  <c:v>0.0592551640950897</c:v>
                </c:pt>
                <c:pt idx="28">
                  <c:v>0.0547318691259989</c:v>
                </c:pt>
                <c:pt idx="29">
                  <c:v>0.051716339146605</c:v>
                </c:pt>
                <c:pt idx="30">
                  <c:v>0.0492536563301</c:v>
                </c:pt>
                <c:pt idx="31">
                  <c:v>0.0473438206764839</c:v>
                </c:pt>
                <c:pt idx="32">
                  <c:v>0.0456350203548274</c:v>
                </c:pt>
                <c:pt idx="33">
                  <c:v>0.0446298436950294</c:v>
                </c:pt>
                <c:pt idx="34">
                  <c:v>0.0436246670352314</c:v>
                </c:pt>
                <c:pt idx="35">
                  <c:v>0.0431220787053325</c:v>
                </c:pt>
                <c:pt idx="36">
                  <c:v>0.0427200080414133</c:v>
                </c:pt>
                <c:pt idx="37">
                  <c:v>0.0422676785445042</c:v>
                </c:pt>
                <c:pt idx="38">
                  <c:v>0.041865607880585</c:v>
                </c:pt>
                <c:pt idx="39">
                  <c:v>0.0417148313816153</c:v>
                </c:pt>
                <c:pt idx="40">
                  <c:v>0.0414635372166658</c:v>
                </c:pt>
                <c:pt idx="41">
                  <c:v>0.0411117253857365</c:v>
                </c:pt>
                <c:pt idx="42">
                  <c:v>0.0412625018847062</c:v>
                </c:pt>
                <c:pt idx="43">
                  <c:v>0.041363019550686</c:v>
                </c:pt>
                <c:pt idx="44">
                  <c:v>0.0412625018847062</c:v>
                </c:pt>
                <c:pt idx="45">
                  <c:v>0.040860431220787</c:v>
                </c:pt>
                <c:pt idx="46">
                  <c:v>0.0410112077197567</c:v>
                </c:pt>
                <c:pt idx="47">
                  <c:v>0.0409609488867668</c:v>
                </c:pt>
                <c:pt idx="48">
                  <c:v>0.0409106900537769</c:v>
                </c:pt>
                <c:pt idx="49">
                  <c:v>0.0410614665527466</c:v>
                </c:pt>
                <c:pt idx="50">
                  <c:v>0.0407599135548072</c:v>
                </c:pt>
                <c:pt idx="51">
                  <c:v>0.0407599135548072</c:v>
                </c:pt>
                <c:pt idx="52">
                  <c:v>0.040408101723878</c:v>
                </c:pt>
                <c:pt idx="53">
                  <c:v>0.0405086193898578</c:v>
                </c:pt>
                <c:pt idx="54">
                  <c:v>0.0402573252249083</c:v>
                </c:pt>
                <c:pt idx="55">
                  <c:v>0.0406091370558376</c:v>
                </c:pt>
                <c:pt idx="56">
                  <c:v>0.0405086193898578</c:v>
                </c:pt>
                <c:pt idx="57">
                  <c:v>0.0405086193898578</c:v>
                </c:pt>
                <c:pt idx="58">
                  <c:v>0.0401065487259386</c:v>
                </c:pt>
                <c:pt idx="59">
                  <c:v>0.0400562898929487</c:v>
                </c:pt>
                <c:pt idx="60">
                  <c:v>0.040408101723878</c:v>
                </c:pt>
              </c:numCache>
            </c:numRef>
          </c:yVal>
          <c:smooth val="0"/>
        </c:ser>
        <c:ser>
          <c:idx val="1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2'!$AE$7:$AE$67</c:f>
              <c:numCache>
                <c:formatCode>0.000_ </c:formatCode>
                <c:ptCount val="61"/>
                <c:pt idx="0">
                  <c:v>1.0</c:v>
                </c:pt>
                <c:pt idx="1">
                  <c:v>0.950534427044494</c:v>
                </c:pt>
                <c:pt idx="2">
                  <c:v>0.930499627143922</c:v>
                </c:pt>
                <c:pt idx="3">
                  <c:v>0.90981854337559</c:v>
                </c:pt>
                <c:pt idx="4">
                  <c:v>0.877255779269202</c:v>
                </c:pt>
                <c:pt idx="5">
                  <c:v>0.839075316927666</c:v>
                </c:pt>
                <c:pt idx="6">
                  <c:v>0.794034302759135</c:v>
                </c:pt>
                <c:pt idx="7">
                  <c:v>0.744469301516281</c:v>
                </c:pt>
                <c:pt idx="8">
                  <c:v>0.689236887894606</c:v>
                </c:pt>
                <c:pt idx="9">
                  <c:v>0.634849614715386</c:v>
                </c:pt>
                <c:pt idx="10">
                  <c:v>0.577827491921452</c:v>
                </c:pt>
                <c:pt idx="11">
                  <c:v>0.518965945811583</c:v>
                </c:pt>
                <c:pt idx="12">
                  <c:v>0.463484961471539</c:v>
                </c:pt>
                <c:pt idx="13">
                  <c:v>0.409147402435993</c:v>
                </c:pt>
                <c:pt idx="14">
                  <c:v>0.359482972905792</c:v>
                </c:pt>
                <c:pt idx="15">
                  <c:v>0.312353964702958</c:v>
                </c:pt>
                <c:pt idx="16">
                  <c:v>0.269699229430773</c:v>
                </c:pt>
                <c:pt idx="17">
                  <c:v>0.231021625652498</c:v>
                </c:pt>
                <c:pt idx="18">
                  <c:v>0.198160576684067</c:v>
                </c:pt>
                <c:pt idx="19">
                  <c:v>0.169326373353219</c:v>
                </c:pt>
                <c:pt idx="20">
                  <c:v>0.144717872234651</c:v>
                </c:pt>
                <c:pt idx="21">
                  <c:v>0.124285359184688</c:v>
                </c:pt>
                <c:pt idx="22">
                  <c:v>0.107084265473527</c:v>
                </c:pt>
                <c:pt idx="23">
                  <c:v>0.0929157345264728</c:v>
                </c:pt>
                <c:pt idx="24">
                  <c:v>0.0813820531941337</c:v>
                </c:pt>
                <c:pt idx="25">
                  <c:v>0.0720855083271191</c:v>
                </c:pt>
                <c:pt idx="26">
                  <c:v>0.0650260999254288</c:v>
                </c:pt>
                <c:pt idx="27">
                  <c:v>0.0589112602535421</c:v>
                </c:pt>
                <c:pt idx="28">
                  <c:v>0.0548347004722844</c:v>
                </c:pt>
                <c:pt idx="29">
                  <c:v>0.0514541387024608</c:v>
                </c:pt>
                <c:pt idx="30">
                  <c:v>0.0486701466567238</c:v>
                </c:pt>
                <c:pt idx="31">
                  <c:v>0.0470792940591598</c:v>
                </c:pt>
                <c:pt idx="32">
                  <c:v>0.0453392990305742</c:v>
                </c:pt>
                <c:pt idx="33">
                  <c:v>0.0445935868754661</c:v>
                </c:pt>
                <c:pt idx="34">
                  <c:v>0.0434004474272931</c:v>
                </c:pt>
                <c:pt idx="35">
                  <c:v>0.0427044494158588</c:v>
                </c:pt>
                <c:pt idx="36">
                  <c:v>0.0422073079791201</c:v>
                </c:pt>
                <c:pt idx="37">
                  <c:v>0.0421078796917723</c:v>
                </c:pt>
                <c:pt idx="38">
                  <c:v>0.0416107382550335</c:v>
                </c:pt>
                <c:pt idx="39">
                  <c:v>0.0413124533929903</c:v>
                </c:pt>
                <c:pt idx="40">
                  <c:v>0.0411135968182948</c:v>
                </c:pt>
                <c:pt idx="41">
                  <c:v>0.0411135968182948</c:v>
                </c:pt>
                <c:pt idx="42">
                  <c:v>0.0412130251056425</c:v>
                </c:pt>
                <c:pt idx="43">
                  <c:v>0.0410638826746209</c:v>
                </c:pt>
                <c:pt idx="44">
                  <c:v>0.0408650260999254</c:v>
                </c:pt>
                <c:pt idx="45">
                  <c:v>0.0407655978125777</c:v>
                </c:pt>
                <c:pt idx="46">
                  <c:v>0.0406661695252299</c:v>
                </c:pt>
                <c:pt idx="47">
                  <c:v>0.0405667412378822</c:v>
                </c:pt>
                <c:pt idx="48">
                  <c:v>0.0406661695252299</c:v>
                </c:pt>
                <c:pt idx="49">
                  <c:v>0.0405667412378822</c:v>
                </c:pt>
                <c:pt idx="50">
                  <c:v>0.0404673129505344</c:v>
                </c:pt>
                <c:pt idx="51">
                  <c:v>0.0403181705195128</c:v>
                </c:pt>
                <c:pt idx="52">
                  <c:v>0.0403678846631867</c:v>
                </c:pt>
                <c:pt idx="53">
                  <c:v>0.0404673129505344</c:v>
                </c:pt>
                <c:pt idx="54">
                  <c:v>0.0401690280884912</c:v>
                </c:pt>
                <c:pt idx="55">
                  <c:v>0.0401193139448173</c:v>
                </c:pt>
                <c:pt idx="56">
                  <c:v>0.0401690280884912</c:v>
                </c:pt>
                <c:pt idx="57">
                  <c:v>0.0401690280884912</c:v>
                </c:pt>
                <c:pt idx="58">
                  <c:v>0.040218742232165</c:v>
                </c:pt>
                <c:pt idx="59">
                  <c:v>0.0401193139448173</c:v>
                </c:pt>
                <c:pt idx="60">
                  <c:v>0.040218742232165</c:v>
                </c:pt>
              </c:numCache>
            </c:numRef>
          </c:yVal>
          <c:smooth val="0"/>
        </c:ser>
        <c:ser>
          <c:idx val="2"/>
          <c:order val="4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2'!$AF$7:$AF$67</c:f>
              <c:numCache>
                <c:formatCode>0.000_ </c:formatCode>
                <c:ptCount val="61"/>
                <c:pt idx="0">
                  <c:v>1.0</c:v>
                </c:pt>
                <c:pt idx="1">
                  <c:v>0.94344915838173</c:v>
                </c:pt>
                <c:pt idx="2">
                  <c:v>0.929619056993799</c:v>
                </c:pt>
                <c:pt idx="3">
                  <c:v>0.906732946156118</c:v>
                </c:pt>
                <c:pt idx="4">
                  <c:v>0.874741608426026</c:v>
                </c:pt>
                <c:pt idx="5">
                  <c:v>0.834038783344817</c:v>
                </c:pt>
                <c:pt idx="6">
                  <c:v>0.792942218722315</c:v>
                </c:pt>
                <c:pt idx="7">
                  <c:v>0.744659907471208</c:v>
                </c:pt>
                <c:pt idx="8">
                  <c:v>0.691505069396594</c:v>
                </c:pt>
                <c:pt idx="9">
                  <c:v>0.636332316172852</c:v>
                </c:pt>
                <c:pt idx="10">
                  <c:v>0.579486169898612</c:v>
                </c:pt>
                <c:pt idx="11">
                  <c:v>0.523476720149621</c:v>
                </c:pt>
                <c:pt idx="12">
                  <c:v>0.468107097155232</c:v>
                </c:pt>
                <c:pt idx="13">
                  <c:v>0.415099911408603</c:v>
                </c:pt>
                <c:pt idx="14">
                  <c:v>0.36371690126981</c:v>
                </c:pt>
                <c:pt idx="15">
                  <c:v>0.317501722610493</c:v>
                </c:pt>
                <c:pt idx="16">
                  <c:v>0.275322374249434</c:v>
                </c:pt>
                <c:pt idx="17">
                  <c:v>0.237523378285264</c:v>
                </c:pt>
                <c:pt idx="18">
                  <c:v>0.203268038192735</c:v>
                </c:pt>
                <c:pt idx="19">
                  <c:v>0.17408209469436</c:v>
                </c:pt>
                <c:pt idx="20">
                  <c:v>0.148931981494242</c:v>
                </c:pt>
                <c:pt idx="21">
                  <c:v>0.128162220691013</c:v>
                </c:pt>
                <c:pt idx="22">
                  <c:v>0.110394723890147</c:v>
                </c:pt>
                <c:pt idx="23">
                  <c:v>0.0954818387636578</c:v>
                </c:pt>
                <c:pt idx="24">
                  <c:v>0.0843094792794566</c:v>
                </c:pt>
                <c:pt idx="25">
                  <c:v>0.0746136430751058</c:v>
                </c:pt>
                <c:pt idx="26">
                  <c:v>0.0665911999212521</c:v>
                </c:pt>
                <c:pt idx="27">
                  <c:v>0.0606851068018506</c:v>
                </c:pt>
                <c:pt idx="28">
                  <c:v>0.055861797421006</c:v>
                </c:pt>
                <c:pt idx="29">
                  <c:v>0.0525642287626735</c:v>
                </c:pt>
                <c:pt idx="30">
                  <c:v>0.0496111822029727</c:v>
                </c:pt>
                <c:pt idx="31">
                  <c:v>0.0474948321685205</c:v>
                </c:pt>
                <c:pt idx="32">
                  <c:v>0.0456737867900384</c:v>
                </c:pt>
                <c:pt idx="33">
                  <c:v>0.0444433507234964</c:v>
                </c:pt>
                <c:pt idx="34">
                  <c:v>0.0436066541982478</c:v>
                </c:pt>
                <c:pt idx="35">
                  <c:v>0.0427699576729993</c:v>
                </c:pt>
                <c:pt idx="36">
                  <c:v>0.0421793483610592</c:v>
                </c:pt>
                <c:pt idx="37">
                  <c:v>0.0416871739344424</c:v>
                </c:pt>
                <c:pt idx="38">
                  <c:v>0.041736391377104</c:v>
                </c:pt>
                <c:pt idx="39">
                  <c:v>0.0415395216064573</c:v>
                </c:pt>
                <c:pt idx="40">
                  <c:v>0.0409981297371788</c:v>
                </c:pt>
                <c:pt idx="41">
                  <c:v>0.0408504774091938</c:v>
                </c:pt>
                <c:pt idx="42">
                  <c:v>0.0407520425238705</c:v>
                </c:pt>
                <c:pt idx="43">
                  <c:v>0.0406043901958854</c:v>
                </c:pt>
                <c:pt idx="44">
                  <c:v>0.0406043901958854</c:v>
                </c:pt>
                <c:pt idx="45">
                  <c:v>0.0404567378679004</c:v>
                </c:pt>
                <c:pt idx="46">
                  <c:v>0.0405059553105621</c:v>
                </c:pt>
                <c:pt idx="47">
                  <c:v>0.040358302982577</c:v>
                </c:pt>
                <c:pt idx="48">
                  <c:v>0.040358302982577</c:v>
                </c:pt>
                <c:pt idx="49">
                  <c:v>0.040210650654592</c:v>
                </c:pt>
                <c:pt idx="50">
                  <c:v>0.0400629983266069</c:v>
                </c:pt>
                <c:pt idx="51">
                  <c:v>0.0402598680972537</c:v>
                </c:pt>
                <c:pt idx="52">
                  <c:v>0.0401122157692686</c:v>
                </c:pt>
                <c:pt idx="53">
                  <c:v>0.0400629983266069</c:v>
                </c:pt>
                <c:pt idx="54">
                  <c:v>0.0401614332119303</c:v>
                </c:pt>
                <c:pt idx="55">
                  <c:v>0.0398661285559602</c:v>
                </c:pt>
                <c:pt idx="56">
                  <c:v>0.0397676936706369</c:v>
                </c:pt>
                <c:pt idx="57">
                  <c:v>0.0396692587853135</c:v>
                </c:pt>
                <c:pt idx="58">
                  <c:v>0.0396692587853135</c:v>
                </c:pt>
                <c:pt idx="59">
                  <c:v>0.0398661285559602</c:v>
                </c:pt>
                <c:pt idx="60">
                  <c:v>0.0395216064573285</c:v>
                </c:pt>
              </c:numCache>
            </c:numRef>
          </c:yVal>
          <c:smooth val="0"/>
        </c:ser>
        <c:ser>
          <c:idx val="3"/>
          <c:order val="5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2'!$AG$7:$AG$67</c:f>
              <c:numCache>
                <c:formatCode>0.000_ </c:formatCode>
                <c:ptCount val="61"/>
                <c:pt idx="0">
                  <c:v>1.0</c:v>
                </c:pt>
                <c:pt idx="1">
                  <c:v>0.946516607738658</c:v>
                </c:pt>
                <c:pt idx="2">
                  <c:v>0.92998356655545</c:v>
                </c:pt>
                <c:pt idx="3">
                  <c:v>0.907524525671032</c:v>
                </c:pt>
                <c:pt idx="4">
                  <c:v>0.87311388875056</c:v>
                </c:pt>
                <c:pt idx="5">
                  <c:v>0.834271201633385</c:v>
                </c:pt>
                <c:pt idx="6">
                  <c:v>0.790647876101788</c:v>
                </c:pt>
                <c:pt idx="7">
                  <c:v>0.740451172750361</c:v>
                </c:pt>
                <c:pt idx="8">
                  <c:v>0.688312335043075</c:v>
                </c:pt>
                <c:pt idx="9">
                  <c:v>0.632289228624072</c:v>
                </c:pt>
                <c:pt idx="10">
                  <c:v>0.577112693590957</c:v>
                </c:pt>
                <c:pt idx="11">
                  <c:v>0.520541805686968</c:v>
                </c:pt>
                <c:pt idx="12">
                  <c:v>0.465415068970669</c:v>
                </c:pt>
                <c:pt idx="13">
                  <c:v>0.41028833225437</c:v>
                </c:pt>
                <c:pt idx="14">
                  <c:v>0.361685175041084</c:v>
                </c:pt>
                <c:pt idx="15">
                  <c:v>0.315522135351825</c:v>
                </c:pt>
                <c:pt idx="16">
                  <c:v>0.273741347542453</c:v>
                </c:pt>
                <c:pt idx="17">
                  <c:v>0.234998257058911</c:v>
                </c:pt>
                <c:pt idx="18">
                  <c:v>0.201284796573876</c:v>
                </c:pt>
                <c:pt idx="19">
                  <c:v>0.173049150938698</c:v>
                </c:pt>
                <c:pt idx="20">
                  <c:v>0.148946765599323</c:v>
                </c:pt>
                <c:pt idx="21">
                  <c:v>0.127832279268961</c:v>
                </c:pt>
                <c:pt idx="22">
                  <c:v>0.109954683531697</c:v>
                </c:pt>
                <c:pt idx="23">
                  <c:v>0.0956625666052487</c:v>
                </c:pt>
                <c:pt idx="24">
                  <c:v>0.0843085503709974</c:v>
                </c:pt>
                <c:pt idx="25">
                  <c:v>0.0751456600766894</c:v>
                </c:pt>
                <c:pt idx="26">
                  <c:v>0.0671779293859867</c:v>
                </c:pt>
                <c:pt idx="27">
                  <c:v>0.0612021313679597</c:v>
                </c:pt>
                <c:pt idx="28">
                  <c:v>0.0568198794880733</c:v>
                </c:pt>
                <c:pt idx="29">
                  <c:v>0.0531348040436233</c:v>
                </c:pt>
                <c:pt idx="30">
                  <c:v>0.0500971067177929</c:v>
                </c:pt>
                <c:pt idx="31">
                  <c:v>0.0480553757283004</c:v>
                </c:pt>
                <c:pt idx="32">
                  <c:v>0.0463124346397092</c:v>
                </c:pt>
                <c:pt idx="33">
                  <c:v>0.0450674767192869</c:v>
                </c:pt>
                <c:pt idx="34">
                  <c:v>0.0442707036502166</c:v>
                </c:pt>
                <c:pt idx="35">
                  <c:v>0.0433743339475126</c:v>
                </c:pt>
                <c:pt idx="36">
                  <c:v>0.0428763507793437</c:v>
                </c:pt>
                <c:pt idx="37">
                  <c:v>0.0423783676111747</c:v>
                </c:pt>
                <c:pt idx="38">
                  <c:v>0.0421791743439072</c:v>
                </c:pt>
                <c:pt idx="39">
                  <c:v>0.0420795777102734</c:v>
                </c:pt>
                <c:pt idx="40">
                  <c:v>0.0416313928589214</c:v>
                </c:pt>
                <c:pt idx="41">
                  <c:v>0.0417309894925551</c:v>
                </c:pt>
                <c:pt idx="42">
                  <c:v>0.0414321995916538</c:v>
                </c:pt>
                <c:pt idx="43">
                  <c:v>0.0412330063243862</c:v>
                </c:pt>
                <c:pt idx="44">
                  <c:v>0.0411334096907524</c:v>
                </c:pt>
                <c:pt idx="45">
                  <c:v>0.0409342164234849</c:v>
                </c:pt>
                <c:pt idx="46">
                  <c:v>0.0411334096907524</c:v>
                </c:pt>
                <c:pt idx="47">
                  <c:v>0.0411832080075693</c:v>
                </c:pt>
                <c:pt idx="48">
                  <c:v>0.0411334096907524</c:v>
                </c:pt>
                <c:pt idx="49">
                  <c:v>0.0410836113739356</c:v>
                </c:pt>
                <c:pt idx="50">
                  <c:v>0.040884418106668</c:v>
                </c:pt>
                <c:pt idx="51">
                  <c:v>0.0410338130571187</c:v>
                </c:pt>
                <c:pt idx="52">
                  <c:v>0.040884418106668</c:v>
                </c:pt>
                <c:pt idx="53">
                  <c:v>0.0410338130571187</c:v>
                </c:pt>
                <c:pt idx="54">
                  <c:v>0.0404860315721329</c:v>
                </c:pt>
                <c:pt idx="55">
                  <c:v>0.0407350231562173</c:v>
                </c:pt>
                <c:pt idx="56">
                  <c:v>0.0405358298889497</c:v>
                </c:pt>
                <c:pt idx="57">
                  <c:v>0.040436233255316</c:v>
                </c:pt>
                <c:pt idx="58">
                  <c:v>0.0402370399880484</c:v>
                </c:pt>
                <c:pt idx="59">
                  <c:v>0.0404860315721329</c:v>
                </c:pt>
                <c:pt idx="60">
                  <c:v>0.0404860315721329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9312160"/>
        <c:axId val="1859315376"/>
      </c:scatterChart>
      <c:valAx>
        <c:axId val="1859312160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one"/>
        <c:crossAx val="1859315376"/>
        <c:crosses val="autoZero"/>
        <c:crossBetween val="midCat"/>
      </c:valAx>
      <c:valAx>
        <c:axId val="1859315376"/>
        <c:scaling>
          <c:orientation val="minMax"/>
        </c:scaling>
        <c:delete val="1"/>
        <c:axPos val="l"/>
        <c:numFmt formatCode="0.0000_ " sourceLinked="1"/>
        <c:majorTickMark val="out"/>
        <c:minorTickMark val="none"/>
        <c:tickLblPos val="none"/>
        <c:crossAx val="185931216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0235003533619"/>
          <c:y val="0.12264122696504"/>
          <c:w val="0.853802388583911"/>
          <c:h val="0.76414918339755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2'!$AB$7:$AB$52</c:f>
              <c:numCache>
                <c:formatCode>0.000_ </c:formatCode>
                <c:ptCount val="46"/>
                <c:pt idx="0">
                  <c:v>1.0</c:v>
                </c:pt>
                <c:pt idx="1">
                  <c:v>0.955108280254777</c:v>
                </c:pt>
                <c:pt idx="2">
                  <c:v>0.942420382165605</c:v>
                </c:pt>
                <c:pt idx="3">
                  <c:v>0.92856050955414</c:v>
                </c:pt>
                <c:pt idx="4">
                  <c:v>0.905222929936306</c:v>
                </c:pt>
                <c:pt idx="5">
                  <c:v>0.877707006369427</c:v>
                </c:pt>
                <c:pt idx="6">
                  <c:v>0.843821656050955</c:v>
                </c:pt>
                <c:pt idx="7">
                  <c:v>0.808254777070064</c:v>
                </c:pt>
                <c:pt idx="8">
                  <c:v>0.768</c:v>
                </c:pt>
                <c:pt idx="9">
                  <c:v>0.726624203821656</c:v>
                </c:pt>
                <c:pt idx="10">
                  <c:v>0.682649681528662</c:v>
                </c:pt>
                <c:pt idx="11">
                  <c:v>0.638726114649681</c:v>
                </c:pt>
                <c:pt idx="12">
                  <c:v>0.595210191082803</c:v>
                </c:pt>
                <c:pt idx="13">
                  <c:v>0.55087898089172</c:v>
                </c:pt>
                <c:pt idx="14">
                  <c:v>0.506751592356688</c:v>
                </c:pt>
                <c:pt idx="15">
                  <c:v>0.465732484076433</c:v>
                </c:pt>
                <c:pt idx="16">
                  <c:v>0.425834394904459</c:v>
                </c:pt>
                <c:pt idx="17">
                  <c:v>0.388229299363057</c:v>
                </c:pt>
                <c:pt idx="18">
                  <c:v>0.352407643312102</c:v>
                </c:pt>
                <c:pt idx="19">
                  <c:v>0.318114649681529</c:v>
                </c:pt>
                <c:pt idx="20">
                  <c:v>0.28743949044586</c:v>
                </c:pt>
                <c:pt idx="21">
                  <c:v>0.259006369426752</c:v>
                </c:pt>
                <c:pt idx="22">
                  <c:v>0.232815286624204</c:v>
                </c:pt>
                <c:pt idx="23">
                  <c:v>0.208866242038217</c:v>
                </c:pt>
                <c:pt idx="24">
                  <c:v>0.187006369426752</c:v>
                </c:pt>
                <c:pt idx="25">
                  <c:v>0.168203821656051</c:v>
                </c:pt>
                <c:pt idx="26">
                  <c:v>0.150726114649682</c:v>
                </c:pt>
                <c:pt idx="27">
                  <c:v>0.135031847133758</c:v>
                </c:pt>
                <c:pt idx="28">
                  <c:v>0.121324840764331</c:v>
                </c:pt>
                <c:pt idx="29">
                  <c:v>0.109757961783439</c:v>
                </c:pt>
                <c:pt idx="30">
                  <c:v>0.0996178343949044</c:v>
                </c:pt>
                <c:pt idx="31">
                  <c:v>0.0905477707006369</c:v>
                </c:pt>
                <c:pt idx="32">
                  <c:v>0.082343949044586</c:v>
                </c:pt>
                <c:pt idx="33">
                  <c:v>0.0756687898089172</c:v>
                </c:pt>
                <c:pt idx="34">
                  <c:v>0.0699617834394904</c:v>
                </c:pt>
                <c:pt idx="35">
                  <c:v>0.0650700636942675</c:v>
                </c:pt>
                <c:pt idx="36">
                  <c:v>0.0608407643312102</c:v>
                </c:pt>
                <c:pt idx="37">
                  <c:v>0.0577834394904458</c:v>
                </c:pt>
                <c:pt idx="38">
                  <c:v>0.0544203821656051</c:v>
                </c:pt>
                <c:pt idx="39">
                  <c:v>0.0523312101910828</c:v>
                </c:pt>
                <c:pt idx="40">
                  <c:v>0.0503949044585987</c:v>
                </c:pt>
                <c:pt idx="41">
                  <c:v>0.0487643312101911</c:v>
                </c:pt>
                <c:pt idx="42">
                  <c:v>0.0475923566878981</c:v>
                </c:pt>
                <c:pt idx="43">
                  <c:v>0.0465732484076433</c:v>
                </c:pt>
                <c:pt idx="44">
                  <c:v>0.045452229299363</c:v>
                </c:pt>
                <c:pt idx="45">
                  <c:v>0.0449936305732484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2'!$AC$7:$AC$52</c:f>
              <c:numCache>
                <c:formatCode>0.000_ </c:formatCode>
                <c:ptCount val="46"/>
                <c:pt idx="0">
                  <c:v>1.0</c:v>
                </c:pt>
                <c:pt idx="1">
                  <c:v>0.949094443875985</c:v>
                </c:pt>
                <c:pt idx="2">
                  <c:v>0.932569323646782</c:v>
                </c:pt>
                <c:pt idx="3">
                  <c:v>0.907960708073263</c:v>
                </c:pt>
                <c:pt idx="4">
                  <c:v>0.878901053924077</c:v>
                </c:pt>
                <c:pt idx="5">
                  <c:v>0.844315972577509</c:v>
                </c:pt>
                <c:pt idx="6">
                  <c:v>0.800521845901975</c:v>
                </c:pt>
                <c:pt idx="7">
                  <c:v>0.752225519287834</c:v>
                </c:pt>
                <c:pt idx="8">
                  <c:v>0.701985060882022</c:v>
                </c:pt>
                <c:pt idx="9">
                  <c:v>0.650516729765681</c:v>
                </c:pt>
                <c:pt idx="10">
                  <c:v>0.597667041849995</c:v>
                </c:pt>
                <c:pt idx="11">
                  <c:v>0.544510385756677</c:v>
                </c:pt>
                <c:pt idx="12">
                  <c:v>0.490330502404584</c:v>
                </c:pt>
                <c:pt idx="13">
                  <c:v>0.437531975851837</c:v>
                </c:pt>
                <c:pt idx="14">
                  <c:v>0.390821651488796</c:v>
                </c:pt>
                <c:pt idx="15">
                  <c:v>0.344111327125755</c:v>
                </c:pt>
                <c:pt idx="16">
                  <c:v>0.301954364064259</c:v>
                </c:pt>
                <c:pt idx="17">
                  <c:v>0.263378696408472</c:v>
                </c:pt>
                <c:pt idx="18">
                  <c:v>0.229254067328354</c:v>
                </c:pt>
                <c:pt idx="19">
                  <c:v>0.199733960912719</c:v>
                </c:pt>
                <c:pt idx="20">
                  <c:v>0.173078890821651</c:v>
                </c:pt>
                <c:pt idx="21">
                  <c:v>0.149851632047478</c:v>
                </c:pt>
                <c:pt idx="22">
                  <c:v>0.130154507316075</c:v>
                </c:pt>
                <c:pt idx="23">
                  <c:v>0.113987516627443</c:v>
                </c:pt>
                <c:pt idx="24">
                  <c:v>0.100020464545175</c:v>
                </c:pt>
                <c:pt idx="25">
                  <c:v>0.088509157883966</c:v>
                </c:pt>
                <c:pt idx="26">
                  <c:v>0.0787884989256114</c:v>
                </c:pt>
                <c:pt idx="27">
                  <c:v>0.0713701012994986</c:v>
                </c:pt>
                <c:pt idx="28">
                  <c:v>0.0650260922950987</c:v>
                </c:pt>
                <c:pt idx="29">
                  <c:v>0.0602169241788601</c:v>
                </c:pt>
                <c:pt idx="30">
                  <c:v>0.0562263378696408</c:v>
                </c:pt>
                <c:pt idx="31">
                  <c:v>0.0529008492786248</c:v>
                </c:pt>
                <c:pt idx="32">
                  <c:v>0.0508032333981377</c:v>
                </c:pt>
                <c:pt idx="33">
                  <c:v>0.0490637470582216</c:v>
                </c:pt>
                <c:pt idx="34">
                  <c:v>0.0471707766294894</c:v>
                </c:pt>
                <c:pt idx="35">
                  <c:v>0.0457894198301443</c:v>
                </c:pt>
                <c:pt idx="36">
                  <c:v>0.0452266448378185</c:v>
                </c:pt>
                <c:pt idx="37">
                  <c:v>0.0447150312084314</c:v>
                </c:pt>
                <c:pt idx="38">
                  <c:v>0.043896449401412</c:v>
                </c:pt>
                <c:pt idx="39">
                  <c:v>0.0437429653125959</c:v>
                </c:pt>
                <c:pt idx="40">
                  <c:v>0.0431801903202701</c:v>
                </c:pt>
                <c:pt idx="41">
                  <c:v>0.0430778675943927</c:v>
                </c:pt>
                <c:pt idx="42">
                  <c:v>0.0429755448685153</c:v>
                </c:pt>
                <c:pt idx="43">
                  <c:v>0.0425662539650056</c:v>
                </c:pt>
                <c:pt idx="44">
                  <c:v>0.0426174153279443</c:v>
                </c:pt>
                <c:pt idx="45">
                  <c:v>0.0424639312391282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2'!$Z$7:$Z$52</c:f>
              <c:numCache>
                <c:formatCode>0.000_ </c:formatCode>
                <c:ptCount val="46"/>
                <c:pt idx="0">
                  <c:v>1.0</c:v>
                </c:pt>
                <c:pt idx="1">
                  <c:v>0.960893854748603</c:v>
                </c:pt>
                <c:pt idx="2">
                  <c:v>0.964392528638339</c:v>
                </c:pt>
                <c:pt idx="3">
                  <c:v>0.961909598781107</c:v>
                </c:pt>
                <c:pt idx="4">
                  <c:v>0.961119575644715</c:v>
                </c:pt>
                <c:pt idx="5">
                  <c:v>0.953557925624965</c:v>
                </c:pt>
                <c:pt idx="6">
                  <c:v>0.948140624118278</c:v>
                </c:pt>
                <c:pt idx="7">
                  <c:v>0.941933299475199</c:v>
                </c:pt>
                <c:pt idx="8">
                  <c:v>0.931606568478077</c:v>
                </c:pt>
                <c:pt idx="9">
                  <c:v>0.918571186727611</c:v>
                </c:pt>
                <c:pt idx="10">
                  <c:v>0.905535804977146</c:v>
                </c:pt>
                <c:pt idx="11">
                  <c:v>0.891823260538344</c:v>
                </c:pt>
                <c:pt idx="12">
                  <c:v>0.876361379154675</c:v>
                </c:pt>
                <c:pt idx="13">
                  <c:v>0.859037300378082</c:v>
                </c:pt>
                <c:pt idx="14">
                  <c:v>0.842446814513854</c:v>
                </c:pt>
                <c:pt idx="15">
                  <c:v>0.820777608487106</c:v>
                </c:pt>
                <c:pt idx="16">
                  <c:v>0.802719936798149</c:v>
                </c:pt>
                <c:pt idx="17">
                  <c:v>0.782122905027933</c:v>
                </c:pt>
                <c:pt idx="18">
                  <c:v>0.759494385192709</c:v>
                </c:pt>
                <c:pt idx="19">
                  <c:v>0.738389481406241</c:v>
                </c:pt>
                <c:pt idx="20">
                  <c:v>0.718243891428249</c:v>
                </c:pt>
                <c:pt idx="21">
                  <c:v>0.697985441002201</c:v>
                </c:pt>
                <c:pt idx="22">
                  <c:v>0.675244060718921</c:v>
                </c:pt>
                <c:pt idx="23">
                  <c:v>0.655493482309125</c:v>
                </c:pt>
                <c:pt idx="24">
                  <c:v>0.633654985610293</c:v>
                </c:pt>
                <c:pt idx="25">
                  <c:v>0.612380791151741</c:v>
                </c:pt>
                <c:pt idx="26">
                  <c:v>0.590937306021105</c:v>
                </c:pt>
                <c:pt idx="27">
                  <c:v>0.571130297387281</c:v>
                </c:pt>
                <c:pt idx="28">
                  <c:v>0.550646126065121</c:v>
                </c:pt>
                <c:pt idx="29">
                  <c:v>0.532532024152136</c:v>
                </c:pt>
                <c:pt idx="30">
                  <c:v>0.512668585294284</c:v>
                </c:pt>
                <c:pt idx="31">
                  <c:v>0.494723774053383</c:v>
                </c:pt>
                <c:pt idx="32">
                  <c:v>0.476891823260538</c:v>
                </c:pt>
                <c:pt idx="33">
                  <c:v>0.457818407539078</c:v>
                </c:pt>
                <c:pt idx="34">
                  <c:v>0.442356526155409</c:v>
                </c:pt>
                <c:pt idx="35">
                  <c:v>0.426273912307432</c:v>
                </c:pt>
                <c:pt idx="36">
                  <c:v>0.409288414875007</c:v>
                </c:pt>
                <c:pt idx="37">
                  <c:v>0.393375091699114</c:v>
                </c:pt>
                <c:pt idx="38">
                  <c:v>0.379041814796005</c:v>
                </c:pt>
                <c:pt idx="39">
                  <c:v>0.363918514756504</c:v>
                </c:pt>
                <c:pt idx="40">
                  <c:v>0.34998024942159</c:v>
                </c:pt>
                <c:pt idx="41">
                  <c:v>0.336606286326957</c:v>
                </c:pt>
                <c:pt idx="42">
                  <c:v>0.323401613904407</c:v>
                </c:pt>
                <c:pt idx="43">
                  <c:v>0.312228429546865</c:v>
                </c:pt>
                <c:pt idx="44">
                  <c:v>0.300265222052932</c:v>
                </c:pt>
                <c:pt idx="45">
                  <c:v>0.28852773545511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2'!$AA$7:$AA$52</c:f>
              <c:numCache>
                <c:formatCode>0.000_ </c:formatCode>
                <c:ptCount val="46"/>
                <c:pt idx="0">
                  <c:v>1.0</c:v>
                </c:pt>
                <c:pt idx="1">
                  <c:v>0.96568703674908</c:v>
                </c:pt>
                <c:pt idx="2">
                  <c:v>0.964391229979785</c:v>
                </c:pt>
                <c:pt idx="3">
                  <c:v>0.95666822163479</c:v>
                </c:pt>
                <c:pt idx="4">
                  <c:v>0.947753071062043</c:v>
                </c:pt>
                <c:pt idx="5">
                  <c:v>0.93458767428601</c:v>
                </c:pt>
                <c:pt idx="6">
                  <c:v>0.914943243663505</c:v>
                </c:pt>
                <c:pt idx="7">
                  <c:v>0.892085212253149</c:v>
                </c:pt>
                <c:pt idx="8">
                  <c:v>0.866169076867257</c:v>
                </c:pt>
                <c:pt idx="9">
                  <c:v>0.840408438293682</c:v>
                </c:pt>
                <c:pt idx="10">
                  <c:v>0.810190224433732</c:v>
                </c:pt>
                <c:pt idx="11">
                  <c:v>0.778676203804489</c:v>
                </c:pt>
                <c:pt idx="12">
                  <c:v>0.746177370030581</c:v>
                </c:pt>
                <c:pt idx="13">
                  <c:v>0.715959156170632</c:v>
                </c:pt>
                <c:pt idx="14">
                  <c:v>0.681387031565853</c:v>
                </c:pt>
                <c:pt idx="15">
                  <c:v>0.64873270097963</c:v>
                </c:pt>
                <c:pt idx="16">
                  <c:v>0.616026538122635</c:v>
                </c:pt>
                <c:pt idx="17">
                  <c:v>0.584616182034935</c:v>
                </c:pt>
                <c:pt idx="18">
                  <c:v>0.554138806821127</c:v>
                </c:pt>
                <c:pt idx="19">
                  <c:v>0.525216399730472</c:v>
                </c:pt>
                <c:pt idx="20">
                  <c:v>0.497382470326025</c:v>
                </c:pt>
                <c:pt idx="21">
                  <c:v>0.468667392318457</c:v>
                </c:pt>
                <c:pt idx="22">
                  <c:v>0.44285492147411</c:v>
                </c:pt>
                <c:pt idx="23">
                  <c:v>0.418701083294459</c:v>
                </c:pt>
                <c:pt idx="24">
                  <c:v>0.394910071010211</c:v>
                </c:pt>
                <c:pt idx="25">
                  <c:v>0.372259368682942</c:v>
                </c:pt>
                <c:pt idx="26">
                  <c:v>0.350541647229565</c:v>
                </c:pt>
                <c:pt idx="27">
                  <c:v>0.331467371585549</c:v>
                </c:pt>
                <c:pt idx="28">
                  <c:v>0.312704089566164</c:v>
                </c:pt>
                <c:pt idx="29">
                  <c:v>0.294510962525268</c:v>
                </c:pt>
                <c:pt idx="30">
                  <c:v>0.277561809982895</c:v>
                </c:pt>
                <c:pt idx="31">
                  <c:v>0.262426786917535</c:v>
                </c:pt>
                <c:pt idx="32">
                  <c:v>0.247965583372208</c:v>
                </c:pt>
                <c:pt idx="33">
                  <c:v>0.233400715285337</c:v>
                </c:pt>
                <c:pt idx="34">
                  <c:v>0.220183486238532</c:v>
                </c:pt>
                <c:pt idx="35">
                  <c:v>0.208262063961022</c:v>
                </c:pt>
                <c:pt idx="36">
                  <c:v>0.196755299849686</c:v>
                </c:pt>
                <c:pt idx="37">
                  <c:v>0.186648007049189</c:v>
                </c:pt>
                <c:pt idx="38">
                  <c:v>0.176022391540973</c:v>
                </c:pt>
                <c:pt idx="39">
                  <c:v>0.165707769657389</c:v>
                </c:pt>
                <c:pt idx="40">
                  <c:v>0.157932929041621</c:v>
                </c:pt>
                <c:pt idx="41">
                  <c:v>0.149328772093505</c:v>
                </c:pt>
                <c:pt idx="42">
                  <c:v>0.142072254185456</c:v>
                </c:pt>
                <c:pt idx="43">
                  <c:v>0.134763904006635</c:v>
                </c:pt>
                <c:pt idx="44">
                  <c:v>0.127818379723216</c:v>
                </c:pt>
                <c:pt idx="45">
                  <c:v>0.121391178147515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2'!$X$7:$X$52</c:f>
              <c:numCache>
                <c:formatCode>0.000_ </c:formatCode>
                <c:ptCount val="46"/>
                <c:pt idx="0">
                  <c:v>1.0</c:v>
                </c:pt>
                <c:pt idx="1">
                  <c:v>0.957456564936057</c:v>
                </c:pt>
                <c:pt idx="2">
                  <c:v>0.947215570387731</c:v>
                </c:pt>
                <c:pt idx="3">
                  <c:v>0.932694757222194</c:v>
                </c:pt>
                <c:pt idx="4">
                  <c:v>0.91027665970347</c:v>
                </c:pt>
                <c:pt idx="5">
                  <c:v>0.883273042237734</c:v>
                </c:pt>
                <c:pt idx="6">
                  <c:v>0.850613950170683</c:v>
                </c:pt>
                <c:pt idx="7">
                  <c:v>0.812452234167219</c:v>
                </c:pt>
                <c:pt idx="8">
                  <c:v>0.774647169715188</c:v>
                </c:pt>
                <c:pt idx="9">
                  <c:v>0.735925001273755</c:v>
                </c:pt>
                <c:pt idx="10">
                  <c:v>0.692668263106944</c:v>
                </c:pt>
                <c:pt idx="11">
                  <c:v>0.647526366739695</c:v>
                </c:pt>
                <c:pt idx="12">
                  <c:v>0.606001936108422</c:v>
                </c:pt>
                <c:pt idx="13">
                  <c:v>0.565649360574718</c:v>
                </c:pt>
                <c:pt idx="14">
                  <c:v>0.52330972639731</c:v>
                </c:pt>
                <c:pt idx="15">
                  <c:v>0.483262852193407</c:v>
                </c:pt>
                <c:pt idx="16">
                  <c:v>0.443572629540938</c:v>
                </c:pt>
                <c:pt idx="17">
                  <c:v>0.407347021959546</c:v>
                </c:pt>
                <c:pt idx="18">
                  <c:v>0.373210373465125</c:v>
                </c:pt>
                <c:pt idx="19">
                  <c:v>0.339328476078871</c:v>
                </c:pt>
                <c:pt idx="20">
                  <c:v>0.308452641768992</c:v>
                </c:pt>
                <c:pt idx="21">
                  <c:v>0.280277169205686</c:v>
                </c:pt>
                <c:pt idx="22">
                  <c:v>0.254292556172619</c:v>
                </c:pt>
                <c:pt idx="23">
                  <c:v>0.22988740001019</c:v>
                </c:pt>
                <c:pt idx="24">
                  <c:v>0.207775003821267</c:v>
                </c:pt>
                <c:pt idx="25">
                  <c:v>0.187496815611148</c:v>
                </c:pt>
                <c:pt idx="26">
                  <c:v>0.169817088704336</c:v>
                </c:pt>
                <c:pt idx="27">
                  <c:v>0.152952565343659</c:v>
                </c:pt>
                <c:pt idx="28">
                  <c:v>0.138075100626688</c:v>
                </c:pt>
                <c:pt idx="29">
                  <c:v>0.12457329189382</c:v>
                </c:pt>
                <c:pt idx="30">
                  <c:v>0.113415193356091</c:v>
                </c:pt>
                <c:pt idx="31">
                  <c:v>0.10266469659143</c:v>
                </c:pt>
                <c:pt idx="32">
                  <c:v>0.0939522086921078</c:v>
                </c:pt>
                <c:pt idx="33">
                  <c:v>0.0857492230091201</c:v>
                </c:pt>
                <c:pt idx="34">
                  <c:v>0.078819992866969</c:v>
                </c:pt>
                <c:pt idx="35">
                  <c:v>0.0727059662709533</c:v>
                </c:pt>
                <c:pt idx="36">
                  <c:v>0.0679166454374076</c:v>
                </c:pt>
                <c:pt idx="37">
                  <c:v>0.0635349263769297</c:v>
                </c:pt>
                <c:pt idx="38">
                  <c:v>0.0596627095327865</c:v>
                </c:pt>
                <c:pt idx="39">
                  <c:v>0.056758546899679</c:v>
                </c:pt>
                <c:pt idx="40">
                  <c:v>0.0539562847098385</c:v>
                </c:pt>
                <c:pt idx="41">
                  <c:v>0.0519182758444999</c:v>
                </c:pt>
                <c:pt idx="42">
                  <c:v>0.0503388189738625</c:v>
                </c:pt>
                <c:pt idx="43">
                  <c:v>0.0484536607734244</c:v>
                </c:pt>
                <c:pt idx="44">
                  <c:v>0.0474856065623885</c:v>
                </c:pt>
                <c:pt idx="45">
                  <c:v>0.0463647016864523</c:v>
                </c:pt>
              </c:numCache>
            </c:numRef>
          </c:yVal>
          <c:smooth val="0"/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2'!$Y$7:$Y$52</c:f>
              <c:numCache>
                <c:formatCode>0.000_ </c:formatCode>
                <c:ptCount val="46"/>
                <c:pt idx="0">
                  <c:v>1.0</c:v>
                </c:pt>
                <c:pt idx="1">
                  <c:v>0.952158513423336</c:v>
                </c:pt>
                <c:pt idx="2">
                  <c:v>0.934910938863508</c:v>
                </c:pt>
                <c:pt idx="3">
                  <c:v>0.90975822596376</c:v>
                </c:pt>
                <c:pt idx="4">
                  <c:v>0.881422924901186</c:v>
                </c:pt>
                <c:pt idx="5">
                  <c:v>0.843693855551563</c:v>
                </c:pt>
                <c:pt idx="6">
                  <c:v>0.801190903957702</c:v>
                </c:pt>
                <c:pt idx="7">
                  <c:v>0.753657409783892</c:v>
                </c:pt>
                <c:pt idx="8">
                  <c:v>0.701298701298701</c:v>
                </c:pt>
                <c:pt idx="9">
                  <c:v>0.650069298290642</c:v>
                </c:pt>
                <c:pt idx="10">
                  <c:v>0.595554642985473</c:v>
                </c:pt>
                <c:pt idx="11">
                  <c:v>0.5413993121503</c:v>
                </c:pt>
                <c:pt idx="12">
                  <c:v>0.488321954725117</c:v>
                </c:pt>
                <c:pt idx="13">
                  <c:v>0.43801652892562</c:v>
                </c:pt>
                <c:pt idx="14">
                  <c:v>0.389097068938966</c:v>
                </c:pt>
                <c:pt idx="15">
                  <c:v>0.343770853652277</c:v>
                </c:pt>
                <c:pt idx="16">
                  <c:v>0.302499871669832</c:v>
                </c:pt>
                <c:pt idx="17">
                  <c:v>0.264411477850213</c:v>
                </c:pt>
                <c:pt idx="18">
                  <c:v>0.230994302140547</c:v>
                </c:pt>
                <c:pt idx="19">
                  <c:v>0.200246393922283</c:v>
                </c:pt>
                <c:pt idx="20">
                  <c:v>0.174272367948257</c:v>
                </c:pt>
                <c:pt idx="21">
                  <c:v>0.15112160566706</c:v>
                </c:pt>
                <c:pt idx="22">
                  <c:v>0.132180072891535</c:v>
                </c:pt>
                <c:pt idx="23">
                  <c:v>0.115137826600277</c:v>
                </c:pt>
                <c:pt idx="24">
                  <c:v>0.101534828807556</c:v>
                </c:pt>
                <c:pt idx="25">
                  <c:v>0.089882449566244</c:v>
                </c:pt>
                <c:pt idx="26">
                  <c:v>0.0799240285406293</c:v>
                </c:pt>
                <c:pt idx="27">
                  <c:v>0.0722755505364201</c:v>
                </c:pt>
                <c:pt idx="28">
                  <c:v>0.0658077100764848</c:v>
                </c:pt>
                <c:pt idx="29">
                  <c:v>0.0608284995636774</c:v>
                </c:pt>
                <c:pt idx="30">
                  <c:v>0.0564652738565782</c:v>
                </c:pt>
                <c:pt idx="31">
                  <c:v>0.0533853498280376</c:v>
                </c:pt>
                <c:pt idx="32">
                  <c:v>0.0506647502694933</c:v>
                </c:pt>
                <c:pt idx="33">
                  <c:v>0.0485601355166572</c:v>
                </c:pt>
                <c:pt idx="34">
                  <c:v>0.047174169703814</c:v>
                </c:pt>
                <c:pt idx="35">
                  <c:v>0.0459422000923977</c:v>
                </c:pt>
                <c:pt idx="36">
                  <c:v>0.0446075663466968</c:v>
                </c:pt>
                <c:pt idx="37">
                  <c:v>0.0444535701452697</c:v>
                </c:pt>
                <c:pt idx="38">
                  <c:v>0.0436322570709922</c:v>
                </c:pt>
                <c:pt idx="39">
                  <c:v>0.0431702684667111</c:v>
                </c:pt>
                <c:pt idx="40">
                  <c:v>0.0431189363995688</c:v>
                </c:pt>
                <c:pt idx="41">
                  <c:v>0.0427596119295724</c:v>
                </c:pt>
                <c:pt idx="42">
                  <c:v>0.0424516195267183</c:v>
                </c:pt>
                <c:pt idx="43">
                  <c:v>0.0421436271238643</c:v>
                </c:pt>
                <c:pt idx="44">
                  <c:v>0.0419896309224372</c:v>
                </c:pt>
                <c:pt idx="45">
                  <c:v>0.0421949591910066</c:v>
                </c:pt>
              </c:numCache>
            </c:numRef>
          </c:yVal>
          <c:smooth val="0"/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2'!$V$7:$V$52</c:f>
              <c:numCache>
                <c:formatCode>0.000_ </c:formatCode>
                <c:ptCount val="46"/>
                <c:pt idx="0">
                  <c:v>1.0</c:v>
                </c:pt>
                <c:pt idx="1">
                  <c:v>0.958621093292754</c:v>
                </c:pt>
                <c:pt idx="2">
                  <c:v>0.957567599204027</c:v>
                </c:pt>
                <c:pt idx="3">
                  <c:v>0.960201334425846</c:v>
                </c:pt>
                <c:pt idx="4">
                  <c:v>0.960084279527098</c:v>
                </c:pt>
                <c:pt idx="5">
                  <c:v>0.956104412969683</c:v>
                </c:pt>
                <c:pt idx="6">
                  <c:v>0.953178040500995</c:v>
                </c:pt>
                <c:pt idx="7">
                  <c:v>0.94872995434859</c:v>
                </c:pt>
                <c:pt idx="8">
                  <c:v>0.94188224277186</c:v>
                </c:pt>
                <c:pt idx="9">
                  <c:v>0.93269343322018</c:v>
                </c:pt>
                <c:pt idx="10">
                  <c:v>0.922626711927894</c:v>
                </c:pt>
                <c:pt idx="11">
                  <c:v>0.911974716141871</c:v>
                </c:pt>
                <c:pt idx="12">
                  <c:v>0.902551796792696</c:v>
                </c:pt>
                <c:pt idx="13">
                  <c:v>0.888797846189863</c:v>
                </c:pt>
                <c:pt idx="14">
                  <c:v>0.876799719068243</c:v>
                </c:pt>
                <c:pt idx="15">
                  <c:v>0.862460493971673</c:v>
                </c:pt>
                <c:pt idx="16">
                  <c:v>0.849525927660073</c:v>
                </c:pt>
                <c:pt idx="17">
                  <c:v>0.836064614304109</c:v>
                </c:pt>
                <c:pt idx="18">
                  <c:v>0.820379257871942</c:v>
                </c:pt>
                <c:pt idx="19">
                  <c:v>0.806215615123493</c:v>
                </c:pt>
                <c:pt idx="20">
                  <c:v>0.78824768816575</c:v>
                </c:pt>
                <c:pt idx="21">
                  <c:v>0.774610792461664</c:v>
                </c:pt>
                <c:pt idx="22">
                  <c:v>0.757052557649538</c:v>
                </c:pt>
                <c:pt idx="23">
                  <c:v>0.740898981622381</c:v>
                </c:pt>
                <c:pt idx="24">
                  <c:v>0.724862460493972</c:v>
                </c:pt>
                <c:pt idx="25">
                  <c:v>0.711108509891139</c:v>
                </c:pt>
                <c:pt idx="26">
                  <c:v>0.692145616294042</c:v>
                </c:pt>
                <c:pt idx="27">
                  <c:v>0.678918412735573</c:v>
                </c:pt>
                <c:pt idx="28">
                  <c:v>0.662647781809669</c:v>
                </c:pt>
                <c:pt idx="29">
                  <c:v>0.646552733231886</c:v>
                </c:pt>
                <c:pt idx="30">
                  <c:v>0.632506145382184</c:v>
                </c:pt>
                <c:pt idx="31">
                  <c:v>0.617932810488119</c:v>
                </c:pt>
                <c:pt idx="32">
                  <c:v>0.602774201100316</c:v>
                </c:pt>
                <c:pt idx="33">
                  <c:v>0.586737679971907</c:v>
                </c:pt>
                <c:pt idx="34">
                  <c:v>0.572866674470327</c:v>
                </c:pt>
                <c:pt idx="35">
                  <c:v>0.558527449373756</c:v>
                </c:pt>
                <c:pt idx="36">
                  <c:v>0.542900620390963</c:v>
                </c:pt>
                <c:pt idx="37">
                  <c:v>0.529966054079363</c:v>
                </c:pt>
                <c:pt idx="38">
                  <c:v>0.515451246634672</c:v>
                </c:pt>
                <c:pt idx="39">
                  <c:v>0.504155448905537</c:v>
                </c:pt>
                <c:pt idx="40">
                  <c:v>0.488879784618986</c:v>
                </c:pt>
                <c:pt idx="41">
                  <c:v>0.47740840454173</c:v>
                </c:pt>
                <c:pt idx="42">
                  <c:v>0.464122673533887</c:v>
                </c:pt>
                <c:pt idx="43">
                  <c:v>0.451773381716025</c:v>
                </c:pt>
                <c:pt idx="44">
                  <c:v>0.440887276132506</c:v>
                </c:pt>
                <c:pt idx="45">
                  <c:v>0.428069764719653</c:v>
                </c:pt>
              </c:numCache>
            </c:numRef>
          </c:yVal>
          <c:smooth val="0"/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2'!$W$7:$W$52</c:f>
              <c:numCache>
                <c:formatCode>0.000_ </c:formatCode>
                <c:ptCount val="46"/>
                <c:pt idx="0">
                  <c:v>1.0</c:v>
                </c:pt>
                <c:pt idx="1">
                  <c:v>0.967978233570532</c:v>
                </c:pt>
                <c:pt idx="2">
                  <c:v>0.962379656760151</c:v>
                </c:pt>
                <c:pt idx="3">
                  <c:v>0.956885726245291</c:v>
                </c:pt>
                <c:pt idx="4">
                  <c:v>0.947310590205107</c:v>
                </c:pt>
                <c:pt idx="5">
                  <c:v>0.93381121808288</c:v>
                </c:pt>
                <c:pt idx="6">
                  <c:v>0.915079531184596</c:v>
                </c:pt>
                <c:pt idx="7">
                  <c:v>0.893731686898284</c:v>
                </c:pt>
                <c:pt idx="8">
                  <c:v>0.87222687316869</c:v>
                </c:pt>
                <c:pt idx="9">
                  <c:v>0.84653620761825</c:v>
                </c:pt>
                <c:pt idx="10">
                  <c:v>0.820583926329008</c:v>
                </c:pt>
                <c:pt idx="11">
                  <c:v>0.791544579321892</c:v>
                </c:pt>
                <c:pt idx="12">
                  <c:v>0.76653411469234</c:v>
                </c:pt>
                <c:pt idx="13">
                  <c:v>0.738436584344914</c:v>
                </c:pt>
                <c:pt idx="14">
                  <c:v>0.709920468815404</c:v>
                </c:pt>
                <c:pt idx="15">
                  <c:v>0.68203223105902</c:v>
                </c:pt>
                <c:pt idx="16">
                  <c:v>0.652417329426538</c:v>
                </c:pt>
                <c:pt idx="17">
                  <c:v>0.625575554625366</c:v>
                </c:pt>
                <c:pt idx="18">
                  <c:v>0.598838426119715</c:v>
                </c:pt>
                <c:pt idx="19">
                  <c:v>0.573043114273755</c:v>
                </c:pt>
                <c:pt idx="20">
                  <c:v>0.546567601506907</c:v>
                </c:pt>
                <c:pt idx="21">
                  <c:v>0.521661783172876</c:v>
                </c:pt>
                <c:pt idx="22">
                  <c:v>0.498744244453746</c:v>
                </c:pt>
                <c:pt idx="23">
                  <c:v>0.475617413143575</c:v>
                </c:pt>
                <c:pt idx="24">
                  <c:v>0.453641691084136</c:v>
                </c:pt>
                <c:pt idx="25">
                  <c:v>0.431195060694851</c:v>
                </c:pt>
                <c:pt idx="26">
                  <c:v>0.412254081205525</c:v>
                </c:pt>
                <c:pt idx="27">
                  <c:v>0.393103809125157</c:v>
                </c:pt>
                <c:pt idx="28">
                  <c:v>0.373325659271662</c:v>
                </c:pt>
                <c:pt idx="29">
                  <c:v>0.356320636249477</c:v>
                </c:pt>
                <c:pt idx="30">
                  <c:v>0.339210966931771</c:v>
                </c:pt>
                <c:pt idx="31">
                  <c:v>0.322101297614064</c:v>
                </c:pt>
                <c:pt idx="32">
                  <c:v>0.307346169945584</c:v>
                </c:pt>
                <c:pt idx="33">
                  <c:v>0.291125994139807</c:v>
                </c:pt>
                <c:pt idx="34">
                  <c:v>0.277626622017581</c:v>
                </c:pt>
                <c:pt idx="35">
                  <c:v>0.26470280452072</c:v>
                </c:pt>
                <c:pt idx="36">
                  <c:v>0.252302218501465</c:v>
                </c:pt>
                <c:pt idx="37">
                  <c:v>0.239744663038928</c:v>
                </c:pt>
                <c:pt idx="38">
                  <c:v>0.228756802009209</c:v>
                </c:pt>
                <c:pt idx="39">
                  <c:v>0.216774801172038</c:v>
                </c:pt>
                <c:pt idx="40">
                  <c:v>0.20678107994977</c:v>
                </c:pt>
                <c:pt idx="41">
                  <c:v>0.19668271243198</c:v>
                </c:pt>
                <c:pt idx="42">
                  <c:v>0.187421515278359</c:v>
                </c:pt>
                <c:pt idx="43">
                  <c:v>0.178212641272499</c:v>
                </c:pt>
                <c:pt idx="44">
                  <c:v>0.170364169108414</c:v>
                </c:pt>
                <c:pt idx="45">
                  <c:v>0.161992465466722</c:v>
                </c:pt>
              </c:numCache>
            </c:numRef>
          </c:yVal>
          <c:smooth val="0"/>
        </c:ser>
        <c:ser>
          <c:idx val="8"/>
          <c:order val="8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0.97048673265375</c:v>
                </c:pt>
                <c:pt idx="2">
                  <c:v>0.971194002247574</c:v>
                </c:pt>
                <c:pt idx="3">
                  <c:v>0.971219027883156</c:v>
                </c:pt>
                <c:pt idx="4">
                  <c:v>0.970369688400983</c:v>
                </c:pt>
                <c:pt idx="5">
                  <c:v>0.96632671948263</c:v>
                </c:pt>
                <c:pt idx="6">
                  <c:v>0.958844505707667</c:v>
                </c:pt>
                <c:pt idx="7">
                  <c:v>0.937439298152161</c:v>
                </c:pt>
                <c:pt idx="8">
                  <c:v>0.901849961355795</c:v>
                </c:pt>
                <c:pt idx="9">
                  <c:v>0.855698054298978</c:v>
                </c:pt>
                <c:pt idx="10">
                  <c:v>0.803490192527418</c:v>
                </c:pt>
                <c:pt idx="11">
                  <c:v>0.745816642643249</c:v>
                </c:pt>
                <c:pt idx="12">
                  <c:v>0.683045429276956</c:v>
                </c:pt>
                <c:pt idx="13">
                  <c:v>0.618880897205563</c:v>
                </c:pt>
                <c:pt idx="14">
                  <c:v>0.555390271244623</c:v>
                </c:pt>
                <c:pt idx="15">
                  <c:v>0.495004549293706</c:v>
                </c:pt>
                <c:pt idx="16">
                  <c:v>0.436014617807666</c:v>
                </c:pt>
                <c:pt idx="17">
                  <c:v>0.381012608455783</c:v>
                </c:pt>
                <c:pt idx="18">
                  <c:v>0.330410791554412</c:v>
                </c:pt>
                <c:pt idx="19">
                  <c:v>0.28489532736668</c:v>
                </c:pt>
                <c:pt idx="20">
                  <c:v>0.244636725142503</c:v>
                </c:pt>
                <c:pt idx="21">
                  <c:v>0.209385008740048</c:v>
                </c:pt>
                <c:pt idx="22">
                  <c:v>0.178845073091565</c:v>
                </c:pt>
                <c:pt idx="23">
                  <c:v>0.152909455550035</c:v>
                </c:pt>
                <c:pt idx="24">
                  <c:v>0.131305042173508</c:v>
                </c:pt>
                <c:pt idx="25">
                  <c:v>0.113313322233424</c:v>
                </c:pt>
                <c:pt idx="26">
                  <c:v>0.0983091027088035</c:v>
                </c:pt>
                <c:pt idx="27">
                  <c:v>0.0862022029688433</c:v>
                </c:pt>
                <c:pt idx="28">
                  <c:v>0.0765462481461147</c:v>
                </c:pt>
                <c:pt idx="29">
                  <c:v>0.0689010546204257</c:v>
                </c:pt>
                <c:pt idx="30">
                  <c:v>0.0627813172552383</c:v>
                </c:pt>
                <c:pt idx="31">
                  <c:v>0.0579012082436794</c:v>
                </c:pt>
                <c:pt idx="32">
                  <c:v>0.0542998704934465</c:v>
                </c:pt>
                <c:pt idx="33">
                  <c:v>0.0512465911016228</c:v>
                </c:pt>
                <c:pt idx="34">
                  <c:v>0.0493544013690041</c:v>
                </c:pt>
                <c:pt idx="35">
                  <c:v>0.0475018243115183</c:v>
                </c:pt>
                <c:pt idx="36">
                  <c:v>0.0462487339593921</c:v>
                </c:pt>
                <c:pt idx="37">
                  <c:v>0.0454136289576835</c:v>
                </c:pt>
                <c:pt idx="38">
                  <c:v>0.0446821628703735</c:v>
                </c:pt>
                <c:pt idx="39">
                  <c:v>0.0440563057667591</c:v>
                </c:pt>
                <c:pt idx="40">
                  <c:v>0.0436770991705449</c:v>
                </c:pt>
                <c:pt idx="41">
                  <c:v>0.0433258404724184</c:v>
                </c:pt>
                <c:pt idx="42">
                  <c:v>0.0431950497357393</c:v>
                </c:pt>
                <c:pt idx="43">
                  <c:v>0.0429993019487232</c:v>
                </c:pt>
                <c:pt idx="44">
                  <c:v>0.0428297488789045</c:v>
                </c:pt>
                <c:pt idx="45">
                  <c:v>0.0426212006954896</c:v>
                </c:pt>
              </c:numCache>
            </c:numRef>
          </c:yVal>
          <c:smooth val="0"/>
        </c:ser>
        <c:ser>
          <c:idx val="9"/>
          <c:order val="9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0.974195436003625</c:v>
                </c:pt>
                <c:pt idx="2">
                  <c:v>0.97414632069094</c:v>
                </c:pt>
                <c:pt idx="3">
                  <c:v>0.975284038091506</c:v>
                </c:pt>
                <c:pt idx="4">
                  <c:v>0.974885180494716</c:v>
                </c:pt>
                <c:pt idx="5">
                  <c:v>0.974671622346713</c:v>
                </c:pt>
                <c:pt idx="6">
                  <c:v>0.974812208871442</c:v>
                </c:pt>
                <c:pt idx="7">
                  <c:v>0.973135310304867</c:v>
                </c:pt>
                <c:pt idx="8">
                  <c:v>0.974324444304572</c:v>
                </c:pt>
                <c:pt idx="9">
                  <c:v>0.974496260226702</c:v>
                </c:pt>
                <c:pt idx="10">
                  <c:v>0.973040294037968</c:v>
                </c:pt>
                <c:pt idx="11">
                  <c:v>0.972932764138556</c:v>
                </c:pt>
                <c:pt idx="12">
                  <c:v>0.972090503984578</c:v>
                </c:pt>
                <c:pt idx="13">
                  <c:v>0.972925887993364</c:v>
                </c:pt>
                <c:pt idx="14">
                  <c:v>0.97244256879507</c:v>
                </c:pt>
                <c:pt idx="15">
                  <c:v>0.972298994625671</c:v>
                </c:pt>
                <c:pt idx="16">
                  <c:v>0.971056626423267</c:v>
                </c:pt>
                <c:pt idx="17">
                  <c:v>0.972351745771123</c:v>
                </c:pt>
                <c:pt idx="18">
                  <c:v>0.972126535338085</c:v>
                </c:pt>
                <c:pt idx="19">
                  <c:v>0.971820776097744</c:v>
                </c:pt>
                <c:pt idx="20">
                  <c:v>0.971532669283637</c:v>
                </c:pt>
                <c:pt idx="21">
                  <c:v>0.971014680383495</c:v>
                </c:pt>
                <c:pt idx="22">
                  <c:v>0.971483770463388</c:v>
                </c:pt>
                <c:pt idx="23">
                  <c:v>0.970662527844702</c:v>
                </c:pt>
                <c:pt idx="24">
                  <c:v>0.970516611858012</c:v>
                </c:pt>
                <c:pt idx="25">
                  <c:v>0.967326110849175</c:v>
                </c:pt>
                <c:pt idx="26">
                  <c:v>0.959711210834166</c:v>
                </c:pt>
                <c:pt idx="27">
                  <c:v>0.930885141535508</c:v>
                </c:pt>
                <c:pt idx="28">
                  <c:v>0.866663309216496</c:v>
                </c:pt>
                <c:pt idx="29">
                  <c:v>0.78015413038801</c:v>
                </c:pt>
                <c:pt idx="30">
                  <c:v>0.68275852408664</c:v>
                </c:pt>
                <c:pt idx="31">
                  <c:v>0.584769448019295</c:v>
                </c:pt>
                <c:pt idx="32">
                  <c:v>0.490272317945856</c:v>
                </c:pt>
                <c:pt idx="33">
                  <c:v>0.40421864555616</c:v>
                </c:pt>
                <c:pt idx="34">
                  <c:v>0.329242228236337</c:v>
                </c:pt>
                <c:pt idx="35">
                  <c:v>0.266336007185951</c:v>
                </c:pt>
                <c:pt idx="36">
                  <c:v>0.21437571941076</c:v>
                </c:pt>
                <c:pt idx="37">
                  <c:v>0.172783796514452</c:v>
                </c:pt>
                <c:pt idx="38">
                  <c:v>0.139549219046943</c:v>
                </c:pt>
                <c:pt idx="39">
                  <c:v>0.114227378327056</c:v>
                </c:pt>
                <c:pt idx="40">
                  <c:v>0.0948945998342965</c:v>
                </c:pt>
                <c:pt idx="41">
                  <c:v>0.0804547968102554</c:v>
                </c:pt>
                <c:pt idx="42">
                  <c:v>0.0696105771069371</c:v>
                </c:pt>
                <c:pt idx="43">
                  <c:v>0.0617102190450089</c:v>
                </c:pt>
                <c:pt idx="44">
                  <c:v>0.0561237967552629</c:v>
                </c:pt>
                <c:pt idx="45">
                  <c:v>0.0521866347316076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9374112"/>
        <c:axId val="1859377936"/>
      </c:scatterChart>
      <c:valAx>
        <c:axId val="1859374112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one"/>
        <c:crossAx val="1859377936"/>
        <c:crosses val="autoZero"/>
        <c:crossBetween val="midCat"/>
      </c:valAx>
      <c:valAx>
        <c:axId val="1859377936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one"/>
        <c:crossAx val="185937411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9229657986926"/>
          <c:y val="0.123808948061067"/>
          <c:w val="0.852069775000903"/>
          <c:h val="0.76190121883733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2'!$AJ$7:$AJ$52</c:f>
              <c:numCache>
                <c:formatCode>0.000_ </c:formatCode>
                <c:ptCount val="46"/>
                <c:pt idx="0">
                  <c:v>1.0</c:v>
                </c:pt>
                <c:pt idx="1">
                  <c:v>0.94320146194498</c:v>
                </c:pt>
                <c:pt idx="2">
                  <c:v>0.92527287993283</c:v>
                </c:pt>
                <c:pt idx="3">
                  <c:v>0.899985182990073</c:v>
                </c:pt>
                <c:pt idx="4">
                  <c:v>0.86812861164617</c:v>
                </c:pt>
                <c:pt idx="5">
                  <c:v>0.83004889613276</c:v>
                </c:pt>
                <c:pt idx="6">
                  <c:v>0.786980787277127</c:v>
                </c:pt>
                <c:pt idx="7">
                  <c:v>0.737936484417444</c:v>
                </c:pt>
                <c:pt idx="8">
                  <c:v>0.683409887884625</c:v>
                </c:pt>
                <c:pt idx="9">
                  <c:v>0.627105250160518</c:v>
                </c:pt>
                <c:pt idx="10">
                  <c:v>0.572973773892429</c:v>
                </c:pt>
                <c:pt idx="11">
                  <c:v>0.51661974613523</c:v>
                </c:pt>
                <c:pt idx="12">
                  <c:v>0.459376697782387</c:v>
                </c:pt>
                <c:pt idx="13">
                  <c:v>0.405590951745938</c:v>
                </c:pt>
                <c:pt idx="14">
                  <c:v>0.35560823825752</c:v>
                </c:pt>
                <c:pt idx="15">
                  <c:v>0.309922457648047</c:v>
                </c:pt>
                <c:pt idx="16">
                  <c:v>0.26784214945424</c:v>
                </c:pt>
                <c:pt idx="17">
                  <c:v>0.229268533609918</c:v>
                </c:pt>
                <c:pt idx="18">
                  <c:v>0.196078431372549</c:v>
                </c:pt>
                <c:pt idx="19">
                  <c:v>0.167975502543587</c:v>
                </c:pt>
                <c:pt idx="20">
                  <c:v>0.143379266064108</c:v>
                </c:pt>
                <c:pt idx="21">
                  <c:v>0.122783622265027</c:v>
                </c:pt>
                <c:pt idx="22">
                  <c:v>0.105892230947795</c:v>
                </c:pt>
                <c:pt idx="23">
                  <c:v>0.0916185113844026</c:v>
                </c:pt>
                <c:pt idx="24">
                  <c:v>0.0805057539388551</c:v>
                </c:pt>
                <c:pt idx="25">
                  <c:v>0.0716155479824171</c:v>
                </c:pt>
                <c:pt idx="26">
                  <c:v>0.0640094828863535</c:v>
                </c:pt>
                <c:pt idx="27">
                  <c:v>0.0582802390477601</c:v>
                </c:pt>
                <c:pt idx="28">
                  <c:v>0.0541314762680891</c:v>
                </c:pt>
                <c:pt idx="29">
                  <c:v>0.0508223440509705</c:v>
                </c:pt>
                <c:pt idx="30">
                  <c:v>0.0481058922309478</c:v>
                </c:pt>
                <c:pt idx="31">
                  <c:v>0.0461302909072949</c:v>
                </c:pt>
                <c:pt idx="32">
                  <c:v>0.0445498098483726</c:v>
                </c:pt>
                <c:pt idx="33">
                  <c:v>0.0437595693189114</c:v>
                </c:pt>
                <c:pt idx="34">
                  <c:v>0.0427223786239937</c:v>
                </c:pt>
                <c:pt idx="35">
                  <c:v>0.0422778683261718</c:v>
                </c:pt>
                <c:pt idx="36">
                  <c:v>0.0412900676643453</c:v>
                </c:pt>
                <c:pt idx="37">
                  <c:v>0.04109250753198</c:v>
                </c:pt>
                <c:pt idx="38">
                  <c:v>0.0410431174988887</c:v>
                </c:pt>
                <c:pt idx="39">
                  <c:v>0.0406973872672495</c:v>
                </c:pt>
                <c:pt idx="40">
                  <c:v>0.0405986072010668</c:v>
                </c:pt>
                <c:pt idx="41">
                  <c:v>0.0403022670025189</c:v>
                </c:pt>
                <c:pt idx="42">
                  <c:v>0.0402528769694276</c:v>
                </c:pt>
                <c:pt idx="43">
                  <c:v>0.0402528769694276</c:v>
                </c:pt>
                <c:pt idx="44">
                  <c:v>0.0401047068701536</c:v>
                </c:pt>
                <c:pt idx="45">
                  <c:v>0.0399565367708796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2'!$AK$7:$AK$52</c:f>
              <c:numCache>
                <c:formatCode>0.000_ </c:formatCode>
                <c:ptCount val="46"/>
                <c:pt idx="0">
                  <c:v>1.0</c:v>
                </c:pt>
                <c:pt idx="1">
                  <c:v>0.939883872259485</c:v>
                </c:pt>
                <c:pt idx="2">
                  <c:v>0.925968565421964</c:v>
                </c:pt>
                <c:pt idx="3">
                  <c:v>0.905095605165682</c:v>
                </c:pt>
                <c:pt idx="4">
                  <c:v>0.874361797977776</c:v>
                </c:pt>
                <c:pt idx="5">
                  <c:v>0.835569126038642</c:v>
                </c:pt>
                <c:pt idx="6">
                  <c:v>0.795274802282511</c:v>
                </c:pt>
                <c:pt idx="7">
                  <c:v>0.74977475222745</c:v>
                </c:pt>
                <c:pt idx="8">
                  <c:v>0.696816498147963</c:v>
                </c:pt>
                <c:pt idx="9">
                  <c:v>0.643658023826209</c:v>
                </c:pt>
                <c:pt idx="10">
                  <c:v>0.589248172990289</c:v>
                </c:pt>
                <c:pt idx="11">
                  <c:v>0.535288817699469</c:v>
                </c:pt>
                <c:pt idx="12">
                  <c:v>0.480228251076184</c:v>
                </c:pt>
                <c:pt idx="13">
                  <c:v>0.426419060967064</c:v>
                </c:pt>
                <c:pt idx="14">
                  <c:v>0.375062568825708</c:v>
                </c:pt>
                <c:pt idx="15">
                  <c:v>0.328761637801582</c:v>
                </c:pt>
                <c:pt idx="16">
                  <c:v>0.286965662228451</c:v>
                </c:pt>
                <c:pt idx="17">
                  <c:v>0.247322054259686</c:v>
                </c:pt>
                <c:pt idx="18">
                  <c:v>0.212934227650415</c:v>
                </c:pt>
                <c:pt idx="19">
                  <c:v>0.182300530583642</c:v>
                </c:pt>
                <c:pt idx="20">
                  <c:v>0.156872559815797</c:v>
                </c:pt>
                <c:pt idx="21">
                  <c:v>0.13489838822705</c:v>
                </c:pt>
                <c:pt idx="22">
                  <c:v>0.1156271899089</c:v>
                </c:pt>
                <c:pt idx="23">
                  <c:v>0.10051056161778</c:v>
                </c:pt>
                <c:pt idx="24">
                  <c:v>0.0880468515366903</c:v>
                </c:pt>
                <c:pt idx="25">
                  <c:v>0.0779857843627991</c:v>
                </c:pt>
                <c:pt idx="26">
                  <c:v>0.0695264791270397</c:v>
                </c:pt>
                <c:pt idx="27">
                  <c:v>0.0629192111322455</c:v>
                </c:pt>
                <c:pt idx="28">
                  <c:v>0.0579137050755831</c:v>
                </c:pt>
                <c:pt idx="29">
                  <c:v>0.0539093002302533</c:v>
                </c:pt>
                <c:pt idx="30">
                  <c:v>0.0506557212934228</c:v>
                </c:pt>
                <c:pt idx="31">
                  <c:v>0.048503353689058</c:v>
                </c:pt>
                <c:pt idx="32">
                  <c:v>0.0464510962058264</c:v>
                </c:pt>
                <c:pt idx="33">
                  <c:v>0.0450495545099609</c:v>
                </c:pt>
                <c:pt idx="34">
                  <c:v>0.0440484532986285</c:v>
                </c:pt>
                <c:pt idx="35">
                  <c:v>0.0432475723295625</c:v>
                </c:pt>
                <c:pt idx="36">
                  <c:v>0.0425468014816298</c:v>
                </c:pt>
                <c:pt idx="37">
                  <c:v>0.04224647111823</c:v>
                </c:pt>
                <c:pt idx="38">
                  <c:v>0.0419461407548303</c:v>
                </c:pt>
                <c:pt idx="39">
                  <c:v>0.0414956452097307</c:v>
                </c:pt>
                <c:pt idx="40">
                  <c:v>0.0413454800280308</c:v>
                </c:pt>
                <c:pt idx="41">
                  <c:v>0.0410952047251977</c:v>
                </c:pt>
                <c:pt idx="42">
                  <c:v>0.0409950946040645</c:v>
                </c:pt>
                <c:pt idx="43">
                  <c:v>0.040794874361798</c:v>
                </c:pt>
                <c:pt idx="44">
                  <c:v>0.0406447091800981</c:v>
                </c:pt>
                <c:pt idx="45">
                  <c:v>0.0407448193012313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2'!$AH$7:$AH$52</c:f>
              <c:numCache>
                <c:formatCode>0.000_ </c:formatCode>
                <c:ptCount val="46"/>
                <c:pt idx="0">
                  <c:v>1.0</c:v>
                </c:pt>
                <c:pt idx="1">
                  <c:v>0.949972429695724</c:v>
                </c:pt>
                <c:pt idx="2">
                  <c:v>0.933179608000401</c:v>
                </c:pt>
                <c:pt idx="3">
                  <c:v>0.910421575016291</c:v>
                </c:pt>
                <c:pt idx="4">
                  <c:v>0.878389894230287</c:v>
                </c:pt>
                <c:pt idx="5">
                  <c:v>0.841746453456314</c:v>
                </c:pt>
                <c:pt idx="6">
                  <c:v>0.797834477918693</c:v>
                </c:pt>
                <c:pt idx="7">
                  <c:v>0.747606396310592</c:v>
                </c:pt>
                <c:pt idx="8">
                  <c:v>0.692967066018347</c:v>
                </c:pt>
                <c:pt idx="9">
                  <c:v>0.63742543485889</c:v>
                </c:pt>
                <c:pt idx="10">
                  <c:v>0.580730863702441</c:v>
                </c:pt>
                <c:pt idx="11">
                  <c:v>0.523284375156649</c:v>
                </c:pt>
                <c:pt idx="12">
                  <c:v>0.467842999649105</c:v>
                </c:pt>
                <c:pt idx="13">
                  <c:v>0.412752518923254</c:v>
                </c:pt>
                <c:pt idx="14">
                  <c:v>0.362474309489197</c:v>
                </c:pt>
                <c:pt idx="15">
                  <c:v>0.315304025264424</c:v>
                </c:pt>
                <c:pt idx="16">
                  <c:v>0.272394606245927</c:v>
                </c:pt>
                <c:pt idx="17">
                  <c:v>0.233194646348188</c:v>
                </c:pt>
                <c:pt idx="18">
                  <c:v>0.200010025565191</c:v>
                </c:pt>
                <c:pt idx="19">
                  <c:v>0.171687803899945</c:v>
                </c:pt>
                <c:pt idx="20">
                  <c:v>0.146423379618026</c:v>
                </c:pt>
                <c:pt idx="21">
                  <c:v>0.125169181412602</c:v>
                </c:pt>
                <c:pt idx="22">
                  <c:v>0.10797533710963</c:v>
                </c:pt>
                <c:pt idx="23">
                  <c:v>0.0939395458418968</c:v>
                </c:pt>
                <c:pt idx="24">
                  <c:v>0.0825605293498421</c:v>
                </c:pt>
                <c:pt idx="25">
                  <c:v>0.0732367537219911</c:v>
                </c:pt>
                <c:pt idx="26">
                  <c:v>0.0658679633064314</c:v>
                </c:pt>
                <c:pt idx="27">
                  <c:v>0.0600030076695574</c:v>
                </c:pt>
                <c:pt idx="28">
                  <c:v>0.0555917589854128</c:v>
                </c:pt>
                <c:pt idx="29">
                  <c:v>0.052183066820392</c:v>
                </c:pt>
                <c:pt idx="30">
                  <c:v>0.0493759085668454</c:v>
                </c:pt>
                <c:pt idx="31">
                  <c:v>0.0469697729209484</c:v>
                </c:pt>
                <c:pt idx="32">
                  <c:v>0.0458168329239561</c:v>
                </c:pt>
                <c:pt idx="33">
                  <c:v>0.0446638929269638</c:v>
                </c:pt>
                <c:pt idx="34">
                  <c:v>0.0439621033635771</c:v>
                </c:pt>
                <c:pt idx="35">
                  <c:v>0.0432101859742343</c:v>
                </c:pt>
                <c:pt idx="36">
                  <c:v>0.04260865206276</c:v>
                </c:pt>
                <c:pt idx="37">
                  <c:v>0.0422577572810667</c:v>
                </c:pt>
                <c:pt idx="38">
                  <c:v>0.041806606847461</c:v>
                </c:pt>
                <c:pt idx="39">
                  <c:v>0.0417063511955486</c:v>
                </c:pt>
                <c:pt idx="40">
                  <c:v>0.0415559677176801</c:v>
                </c:pt>
                <c:pt idx="41">
                  <c:v>0.0414055842398115</c:v>
                </c:pt>
                <c:pt idx="42">
                  <c:v>0.0412552007619429</c:v>
                </c:pt>
                <c:pt idx="43">
                  <c:v>0.0409544338062058</c:v>
                </c:pt>
                <c:pt idx="44">
                  <c:v>0.0411048172840744</c:v>
                </c:pt>
                <c:pt idx="45">
                  <c:v>0.0410546894581182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2'!$AI$7:$AI$52</c:f>
              <c:numCache>
                <c:formatCode>0.000_ </c:formatCode>
                <c:ptCount val="46"/>
                <c:pt idx="0">
                  <c:v>1.0</c:v>
                </c:pt>
                <c:pt idx="1">
                  <c:v>0.946250434264728</c:v>
                </c:pt>
                <c:pt idx="2">
                  <c:v>0.930418383046305</c:v>
                </c:pt>
                <c:pt idx="3">
                  <c:v>0.906794381855179</c:v>
                </c:pt>
                <c:pt idx="4">
                  <c:v>0.873492481016428</c:v>
                </c:pt>
                <c:pt idx="5">
                  <c:v>0.835177924462752</c:v>
                </c:pt>
                <c:pt idx="6">
                  <c:v>0.791652191175741</c:v>
                </c:pt>
                <c:pt idx="7">
                  <c:v>0.741575264281106</c:v>
                </c:pt>
                <c:pt idx="8">
                  <c:v>0.68901682465631</c:v>
                </c:pt>
                <c:pt idx="9">
                  <c:v>0.630403493969924</c:v>
                </c:pt>
                <c:pt idx="10">
                  <c:v>0.574569457541317</c:v>
                </c:pt>
                <c:pt idx="11">
                  <c:v>0.516700580673979</c:v>
                </c:pt>
                <c:pt idx="12">
                  <c:v>0.461362846791404</c:v>
                </c:pt>
                <c:pt idx="13">
                  <c:v>0.407315499528513</c:v>
                </c:pt>
                <c:pt idx="14">
                  <c:v>0.355650404486575</c:v>
                </c:pt>
                <c:pt idx="15">
                  <c:v>0.309196486177974</c:v>
                </c:pt>
                <c:pt idx="16">
                  <c:v>0.26795374460271</c:v>
                </c:pt>
                <c:pt idx="17">
                  <c:v>0.228993994739193</c:v>
                </c:pt>
                <c:pt idx="18">
                  <c:v>0.194997270335997</c:v>
                </c:pt>
                <c:pt idx="19">
                  <c:v>0.167353218522011</c:v>
                </c:pt>
                <c:pt idx="20">
                  <c:v>0.142786242493424</c:v>
                </c:pt>
                <c:pt idx="21">
                  <c:v>0.1222889473423</c:v>
                </c:pt>
                <c:pt idx="22">
                  <c:v>0.105116879249591</c:v>
                </c:pt>
                <c:pt idx="23">
                  <c:v>0.0909226264330736</c:v>
                </c:pt>
                <c:pt idx="24">
                  <c:v>0.0797558191473522</c:v>
                </c:pt>
                <c:pt idx="25">
                  <c:v>0.0707231128095687</c:v>
                </c:pt>
                <c:pt idx="26">
                  <c:v>0.0638245074197231</c:v>
                </c:pt>
                <c:pt idx="27">
                  <c:v>0.0583651794133704</c:v>
                </c:pt>
                <c:pt idx="28">
                  <c:v>0.0540473472628915</c:v>
                </c:pt>
                <c:pt idx="29">
                  <c:v>0.0507717504590798</c:v>
                </c:pt>
                <c:pt idx="30">
                  <c:v>0.0479924562013003</c:v>
                </c:pt>
                <c:pt idx="31">
                  <c:v>0.0464042880539977</c:v>
                </c:pt>
                <c:pt idx="32">
                  <c:v>0.0446175988882823</c:v>
                </c:pt>
                <c:pt idx="33">
                  <c:v>0.043575363541615</c:v>
                </c:pt>
                <c:pt idx="34">
                  <c:v>0.0428309097225669</c:v>
                </c:pt>
                <c:pt idx="35">
                  <c:v>0.0420864559035188</c:v>
                </c:pt>
                <c:pt idx="36">
                  <c:v>0.0416397836120899</c:v>
                </c:pt>
                <c:pt idx="37">
                  <c:v>0.0413420020844707</c:v>
                </c:pt>
                <c:pt idx="38">
                  <c:v>0.0409945903022482</c:v>
                </c:pt>
                <c:pt idx="39">
                  <c:v>0.0410938508114547</c:v>
                </c:pt>
                <c:pt idx="40">
                  <c:v>0.040696808774629</c:v>
                </c:pt>
                <c:pt idx="41">
                  <c:v>0.0405479180108194</c:v>
                </c:pt>
                <c:pt idx="42">
                  <c:v>0.0403990272470098</c:v>
                </c:pt>
                <c:pt idx="43">
                  <c:v>0.0404982877562162</c:v>
                </c:pt>
                <c:pt idx="44">
                  <c:v>0.0400019852101841</c:v>
                </c:pt>
                <c:pt idx="45">
                  <c:v>0.0402005062285969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2'!$AF$7:$AF$52</c:f>
              <c:numCache>
                <c:formatCode>0.000_ </c:formatCode>
                <c:ptCount val="46"/>
                <c:pt idx="0">
                  <c:v>1.0</c:v>
                </c:pt>
                <c:pt idx="1">
                  <c:v>0.94344915838173</c:v>
                </c:pt>
                <c:pt idx="2">
                  <c:v>0.929619056993799</c:v>
                </c:pt>
                <c:pt idx="3">
                  <c:v>0.906732946156118</c:v>
                </c:pt>
                <c:pt idx="4">
                  <c:v>0.874741608426026</c:v>
                </c:pt>
                <c:pt idx="5">
                  <c:v>0.834038783344817</c:v>
                </c:pt>
                <c:pt idx="6">
                  <c:v>0.792942218722315</c:v>
                </c:pt>
                <c:pt idx="7">
                  <c:v>0.744659907471208</c:v>
                </c:pt>
                <c:pt idx="8">
                  <c:v>0.691505069396594</c:v>
                </c:pt>
                <c:pt idx="9">
                  <c:v>0.636332316172852</c:v>
                </c:pt>
                <c:pt idx="10">
                  <c:v>0.579486169898612</c:v>
                </c:pt>
                <c:pt idx="11">
                  <c:v>0.523476720149621</c:v>
                </c:pt>
                <c:pt idx="12">
                  <c:v>0.468107097155232</c:v>
                </c:pt>
                <c:pt idx="13">
                  <c:v>0.415099911408603</c:v>
                </c:pt>
                <c:pt idx="14">
                  <c:v>0.36371690126981</c:v>
                </c:pt>
                <c:pt idx="15">
                  <c:v>0.317501722610493</c:v>
                </c:pt>
                <c:pt idx="16">
                  <c:v>0.275322374249434</c:v>
                </c:pt>
                <c:pt idx="17">
                  <c:v>0.237523378285264</c:v>
                </c:pt>
                <c:pt idx="18">
                  <c:v>0.203268038192735</c:v>
                </c:pt>
                <c:pt idx="19">
                  <c:v>0.17408209469436</c:v>
                </c:pt>
                <c:pt idx="20">
                  <c:v>0.148931981494242</c:v>
                </c:pt>
                <c:pt idx="21">
                  <c:v>0.128162220691013</c:v>
                </c:pt>
                <c:pt idx="22">
                  <c:v>0.110394723890147</c:v>
                </c:pt>
                <c:pt idx="23">
                  <c:v>0.0954818387636578</c:v>
                </c:pt>
                <c:pt idx="24">
                  <c:v>0.0843094792794566</c:v>
                </c:pt>
                <c:pt idx="25">
                  <c:v>0.0746136430751058</c:v>
                </c:pt>
                <c:pt idx="26">
                  <c:v>0.0665911999212521</c:v>
                </c:pt>
                <c:pt idx="27">
                  <c:v>0.0606851068018506</c:v>
                </c:pt>
                <c:pt idx="28">
                  <c:v>0.055861797421006</c:v>
                </c:pt>
                <c:pt idx="29">
                  <c:v>0.0525642287626735</c:v>
                </c:pt>
                <c:pt idx="30">
                  <c:v>0.0496111822029727</c:v>
                </c:pt>
                <c:pt idx="31">
                  <c:v>0.0474948321685205</c:v>
                </c:pt>
                <c:pt idx="32">
                  <c:v>0.0456737867900384</c:v>
                </c:pt>
                <c:pt idx="33">
                  <c:v>0.0444433507234964</c:v>
                </c:pt>
                <c:pt idx="34">
                  <c:v>0.0436066541982478</c:v>
                </c:pt>
                <c:pt idx="35">
                  <c:v>0.0427699576729993</c:v>
                </c:pt>
                <c:pt idx="36">
                  <c:v>0.0421793483610592</c:v>
                </c:pt>
                <c:pt idx="37">
                  <c:v>0.0416871739344424</c:v>
                </c:pt>
                <c:pt idx="38">
                  <c:v>0.041736391377104</c:v>
                </c:pt>
                <c:pt idx="39">
                  <c:v>0.0415395216064573</c:v>
                </c:pt>
                <c:pt idx="40">
                  <c:v>0.0409981297371788</c:v>
                </c:pt>
                <c:pt idx="41">
                  <c:v>0.0408504774091938</c:v>
                </c:pt>
                <c:pt idx="42">
                  <c:v>0.0407520425238705</c:v>
                </c:pt>
                <c:pt idx="43">
                  <c:v>0.0406043901958854</c:v>
                </c:pt>
                <c:pt idx="44">
                  <c:v>0.0406043901958854</c:v>
                </c:pt>
                <c:pt idx="45">
                  <c:v>0.0404567378679004</c:v>
                </c:pt>
              </c:numCache>
            </c:numRef>
          </c:yVal>
          <c:smooth val="0"/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2'!$AG$7:$AG$52</c:f>
              <c:numCache>
                <c:formatCode>0.000_ </c:formatCode>
                <c:ptCount val="46"/>
                <c:pt idx="0">
                  <c:v>1.0</c:v>
                </c:pt>
                <c:pt idx="1">
                  <c:v>0.946516607738658</c:v>
                </c:pt>
                <c:pt idx="2">
                  <c:v>0.92998356655545</c:v>
                </c:pt>
                <c:pt idx="3">
                  <c:v>0.907524525671032</c:v>
                </c:pt>
                <c:pt idx="4">
                  <c:v>0.87311388875056</c:v>
                </c:pt>
                <c:pt idx="5">
                  <c:v>0.834271201633385</c:v>
                </c:pt>
                <c:pt idx="6">
                  <c:v>0.790647876101788</c:v>
                </c:pt>
                <c:pt idx="7">
                  <c:v>0.740451172750361</c:v>
                </c:pt>
                <c:pt idx="8">
                  <c:v>0.688312335043075</c:v>
                </c:pt>
                <c:pt idx="9">
                  <c:v>0.632289228624072</c:v>
                </c:pt>
                <c:pt idx="10">
                  <c:v>0.577112693590957</c:v>
                </c:pt>
                <c:pt idx="11">
                  <c:v>0.520541805686968</c:v>
                </c:pt>
                <c:pt idx="12">
                  <c:v>0.465415068970669</c:v>
                </c:pt>
                <c:pt idx="13">
                  <c:v>0.41028833225437</c:v>
                </c:pt>
                <c:pt idx="14">
                  <c:v>0.361685175041084</c:v>
                </c:pt>
                <c:pt idx="15">
                  <c:v>0.315522135351825</c:v>
                </c:pt>
                <c:pt idx="16">
                  <c:v>0.273741347542453</c:v>
                </c:pt>
                <c:pt idx="17">
                  <c:v>0.234998257058911</c:v>
                </c:pt>
                <c:pt idx="18">
                  <c:v>0.201284796573876</c:v>
                </c:pt>
                <c:pt idx="19">
                  <c:v>0.173049150938698</c:v>
                </c:pt>
                <c:pt idx="20">
                  <c:v>0.148946765599323</c:v>
                </c:pt>
                <c:pt idx="21">
                  <c:v>0.127832279268961</c:v>
                </c:pt>
                <c:pt idx="22">
                  <c:v>0.109954683531697</c:v>
                </c:pt>
                <c:pt idx="23">
                  <c:v>0.0956625666052487</c:v>
                </c:pt>
                <c:pt idx="24">
                  <c:v>0.0843085503709974</c:v>
                </c:pt>
                <c:pt idx="25">
                  <c:v>0.0751456600766894</c:v>
                </c:pt>
                <c:pt idx="26">
                  <c:v>0.0671779293859867</c:v>
                </c:pt>
                <c:pt idx="27">
                  <c:v>0.0612021313679597</c:v>
                </c:pt>
                <c:pt idx="28">
                  <c:v>0.0568198794880733</c:v>
                </c:pt>
                <c:pt idx="29">
                  <c:v>0.0531348040436233</c:v>
                </c:pt>
                <c:pt idx="30">
                  <c:v>0.0500971067177929</c:v>
                </c:pt>
                <c:pt idx="31">
                  <c:v>0.0480553757283004</c:v>
                </c:pt>
                <c:pt idx="32">
                  <c:v>0.0463124346397092</c:v>
                </c:pt>
                <c:pt idx="33">
                  <c:v>0.0450674767192869</c:v>
                </c:pt>
                <c:pt idx="34">
                  <c:v>0.0442707036502166</c:v>
                </c:pt>
                <c:pt idx="35">
                  <c:v>0.0433743339475126</c:v>
                </c:pt>
                <c:pt idx="36">
                  <c:v>0.0428763507793437</c:v>
                </c:pt>
                <c:pt idx="37">
                  <c:v>0.0423783676111747</c:v>
                </c:pt>
                <c:pt idx="38">
                  <c:v>0.0421791743439072</c:v>
                </c:pt>
                <c:pt idx="39">
                  <c:v>0.0420795777102734</c:v>
                </c:pt>
                <c:pt idx="40">
                  <c:v>0.0416313928589214</c:v>
                </c:pt>
                <c:pt idx="41">
                  <c:v>0.0417309894925551</c:v>
                </c:pt>
                <c:pt idx="42">
                  <c:v>0.0414321995916538</c:v>
                </c:pt>
                <c:pt idx="43">
                  <c:v>0.0412330063243862</c:v>
                </c:pt>
                <c:pt idx="44">
                  <c:v>0.0411334096907524</c:v>
                </c:pt>
                <c:pt idx="45">
                  <c:v>0.0409342164234849</c:v>
                </c:pt>
              </c:numCache>
            </c:numRef>
          </c:yVal>
          <c:smooth val="0"/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2'!$AD$7:$AD$52</c:f>
              <c:numCache>
                <c:formatCode>0.000_ </c:formatCode>
                <c:ptCount val="46"/>
                <c:pt idx="0">
                  <c:v>1.0</c:v>
                </c:pt>
                <c:pt idx="1">
                  <c:v>0.946876413529678</c:v>
                </c:pt>
                <c:pt idx="2">
                  <c:v>0.93094436347188</c:v>
                </c:pt>
                <c:pt idx="3">
                  <c:v>0.907574006131578</c:v>
                </c:pt>
                <c:pt idx="4">
                  <c:v>0.8766145650098</c:v>
                </c:pt>
                <c:pt idx="5">
                  <c:v>0.836759310448811</c:v>
                </c:pt>
                <c:pt idx="6">
                  <c:v>0.792229984419762</c:v>
                </c:pt>
                <c:pt idx="7">
                  <c:v>0.741468563099965</c:v>
                </c:pt>
                <c:pt idx="8">
                  <c:v>0.687038246971905</c:v>
                </c:pt>
                <c:pt idx="9">
                  <c:v>0.630798612856209</c:v>
                </c:pt>
                <c:pt idx="10">
                  <c:v>0.573855355078655</c:v>
                </c:pt>
                <c:pt idx="11">
                  <c:v>0.516610544303161</c:v>
                </c:pt>
                <c:pt idx="12">
                  <c:v>0.460370910187465</c:v>
                </c:pt>
                <c:pt idx="13">
                  <c:v>0.406543700055285</c:v>
                </c:pt>
                <c:pt idx="14">
                  <c:v>0.3547268432427</c:v>
                </c:pt>
                <c:pt idx="15">
                  <c:v>0.307935869729105</c:v>
                </c:pt>
                <c:pt idx="16">
                  <c:v>0.26586922651656</c:v>
                </c:pt>
                <c:pt idx="17">
                  <c:v>0.228828466603005</c:v>
                </c:pt>
                <c:pt idx="18">
                  <c:v>0.194602201336885</c:v>
                </c:pt>
                <c:pt idx="19">
                  <c:v>0.166507513695532</c:v>
                </c:pt>
                <c:pt idx="20">
                  <c:v>0.142232497361411</c:v>
                </c:pt>
                <c:pt idx="21">
                  <c:v>0.122380258330402</c:v>
                </c:pt>
                <c:pt idx="22">
                  <c:v>0.105292255113836</c:v>
                </c:pt>
                <c:pt idx="23">
                  <c:v>0.0913202995426446</c:v>
                </c:pt>
                <c:pt idx="24">
                  <c:v>0.0809669799467256</c:v>
                </c:pt>
                <c:pt idx="25">
                  <c:v>0.0717193546765844</c:v>
                </c:pt>
                <c:pt idx="26">
                  <c:v>0.0646831180579987</c:v>
                </c:pt>
                <c:pt idx="27">
                  <c:v>0.0592551640950897</c:v>
                </c:pt>
                <c:pt idx="28">
                  <c:v>0.0547318691259989</c:v>
                </c:pt>
                <c:pt idx="29">
                  <c:v>0.051716339146605</c:v>
                </c:pt>
                <c:pt idx="30">
                  <c:v>0.0492536563301</c:v>
                </c:pt>
                <c:pt idx="31">
                  <c:v>0.0473438206764839</c:v>
                </c:pt>
                <c:pt idx="32">
                  <c:v>0.0456350203548274</c:v>
                </c:pt>
                <c:pt idx="33">
                  <c:v>0.0446298436950294</c:v>
                </c:pt>
                <c:pt idx="34">
                  <c:v>0.0436246670352314</c:v>
                </c:pt>
                <c:pt idx="35">
                  <c:v>0.0431220787053325</c:v>
                </c:pt>
                <c:pt idx="36">
                  <c:v>0.0427200080414133</c:v>
                </c:pt>
                <c:pt idx="37">
                  <c:v>0.0422676785445042</c:v>
                </c:pt>
                <c:pt idx="38">
                  <c:v>0.041865607880585</c:v>
                </c:pt>
                <c:pt idx="39">
                  <c:v>0.0417148313816153</c:v>
                </c:pt>
                <c:pt idx="40">
                  <c:v>0.0414635372166658</c:v>
                </c:pt>
                <c:pt idx="41">
                  <c:v>0.0411117253857365</c:v>
                </c:pt>
                <c:pt idx="42">
                  <c:v>0.0412625018847062</c:v>
                </c:pt>
                <c:pt idx="43">
                  <c:v>0.041363019550686</c:v>
                </c:pt>
                <c:pt idx="44">
                  <c:v>0.0412625018847062</c:v>
                </c:pt>
                <c:pt idx="45">
                  <c:v>0.040860431220787</c:v>
                </c:pt>
              </c:numCache>
            </c:numRef>
          </c:yVal>
          <c:smooth val="0"/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2'!$AE$7:$AE$52</c:f>
              <c:numCache>
                <c:formatCode>0.000_ </c:formatCode>
                <c:ptCount val="46"/>
                <c:pt idx="0">
                  <c:v>1.0</c:v>
                </c:pt>
                <c:pt idx="1">
                  <c:v>0.950534427044494</c:v>
                </c:pt>
                <c:pt idx="2">
                  <c:v>0.930499627143922</c:v>
                </c:pt>
                <c:pt idx="3">
                  <c:v>0.90981854337559</c:v>
                </c:pt>
                <c:pt idx="4">
                  <c:v>0.877255779269202</c:v>
                </c:pt>
                <c:pt idx="5">
                  <c:v>0.839075316927666</c:v>
                </c:pt>
                <c:pt idx="6">
                  <c:v>0.794034302759135</c:v>
                </c:pt>
                <c:pt idx="7">
                  <c:v>0.744469301516281</c:v>
                </c:pt>
                <c:pt idx="8">
                  <c:v>0.689236887894606</c:v>
                </c:pt>
                <c:pt idx="9">
                  <c:v>0.634849614715386</c:v>
                </c:pt>
                <c:pt idx="10">
                  <c:v>0.577827491921452</c:v>
                </c:pt>
                <c:pt idx="11">
                  <c:v>0.518965945811583</c:v>
                </c:pt>
                <c:pt idx="12">
                  <c:v>0.463484961471539</c:v>
                </c:pt>
                <c:pt idx="13">
                  <c:v>0.409147402435993</c:v>
                </c:pt>
                <c:pt idx="14">
                  <c:v>0.359482972905792</c:v>
                </c:pt>
                <c:pt idx="15">
                  <c:v>0.312353964702958</c:v>
                </c:pt>
                <c:pt idx="16">
                  <c:v>0.269699229430773</c:v>
                </c:pt>
                <c:pt idx="17">
                  <c:v>0.231021625652498</c:v>
                </c:pt>
                <c:pt idx="18">
                  <c:v>0.198160576684067</c:v>
                </c:pt>
                <c:pt idx="19">
                  <c:v>0.169326373353219</c:v>
                </c:pt>
                <c:pt idx="20">
                  <c:v>0.144717872234651</c:v>
                </c:pt>
                <c:pt idx="21">
                  <c:v>0.124285359184688</c:v>
                </c:pt>
                <c:pt idx="22">
                  <c:v>0.107084265473527</c:v>
                </c:pt>
                <c:pt idx="23">
                  <c:v>0.0929157345264728</c:v>
                </c:pt>
                <c:pt idx="24">
                  <c:v>0.0813820531941337</c:v>
                </c:pt>
                <c:pt idx="25">
                  <c:v>0.0720855083271191</c:v>
                </c:pt>
                <c:pt idx="26">
                  <c:v>0.0650260999254288</c:v>
                </c:pt>
                <c:pt idx="27">
                  <c:v>0.0589112602535421</c:v>
                </c:pt>
                <c:pt idx="28">
                  <c:v>0.0548347004722844</c:v>
                </c:pt>
                <c:pt idx="29">
                  <c:v>0.0514541387024608</c:v>
                </c:pt>
                <c:pt idx="30">
                  <c:v>0.0486701466567238</c:v>
                </c:pt>
                <c:pt idx="31">
                  <c:v>0.0470792940591598</c:v>
                </c:pt>
                <c:pt idx="32">
                  <c:v>0.0453392990305742</c:v>
                </c:pt>
                <c:pt idx="33">
                  <c:v>0.0445935868754661</c:v>
                </c:pt>
                <c:pt idx="34">
                  <c:v>0.0434004474272931</c:v>
                </c:pt>
                <c:pt idx="35">
                  <c:v>0.0427044494158588</c:v>
                </c:pt>
                <c:pt idx="36">
                  <c:v>0.0422073079791201</c:v>
                </c:pt>
                <c:pt idx="37">
                  <c:v>0.0421078796917723</c:v>
                </c:pt>
                <c:pt idx="38">
                  <c:v>0.0416107382550335</c:v>
                </c:pt>
                <c:pt idx="39">
                  <c:v>0.0413124533929903</c:v>
                </c:pt>
                <c:pt idx="40">
                  <c:v>0.0411135968182948</c:v>
                </c:pt>
                <c:pt idx="41">
                  <c:v>0.0411135968182948</c:v>
                </c:pt>
                <c:pt idx="42">
                  <c:v>0.0412130251056425</c:v>
                </c:pt>
                <c:pt idx="43">
                  <c:v>0.0410638826746209</c:v>
                </c:pt>
                <c:pt idx="44">
                  <c:v>0.0408650260999254</c:v>
                </c:pt>
                <c:pt idx="45">
                  <c:v>0.0407655978125777</c:v>
                </c:pt>
              </c:numCache>
            </c:numRef>
          </c:yVal>
          <c:smooth val="0"/>
        </c:ser>
        <c:ser>
          <c:idx val="8"/>
          <c:order val="8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0.97048673265375</c:v>
                </c:pt>
                <c:pt idx="2">
                  <c:v>0.971194002247574</c:v>
                </c:pt>
                <c:pt idx="3">
                  <c:v>0.971219027883156</c:v>
                </c:pt>
                <c:pt idx="4">
                  <c:v>0.970369688400983</c:v>
                </c:pt>
                <c:pt idx="5">
                  <c:v>0.96632671948263</c:v>
                </c:pt>
                <c:pt idx="6">
                  <c:v>0.958844505707667</c:v>
                </c:pt>
                <c:pt idx="7">
                  <c:v>0.937439298152161</c:v>
                </c:pt>
                <c:pt idx="8">
                  <c:v>0.901849961355795</c:v>
                </c:pt>
                <c:pt idx="9">
                  <c:v>0.855698054298978</c:v>
                </c:pt>
                <c:pt idx="10">
                  <c:v>0.803490192527418</c:v>
                </c:pt>
                <c:pt idx="11">
                  <c:v>0.745816642643249</c:v>
                </c:pt>
                <c:pt idx="12">
                  <c:v>0.683045429276956</c:v>
                </c:pt>
                <c:pt idx="13">
                  <c:v>0.618880897205563</c:v>
                </c:pt>
                <c:pt idx="14">
                  <c:v>0.555390271244623</c:v>
                </c:pt>
                <c:pt idx="15">
                  <c:v>0.495004549293706</c:v>
                </c:pt>
                <c:pt idx="16">
                  <c:v>0.436014617807666</c:v>
                </c:pt>
                <c:pt idx="17">
                  <c:v>0.381012608455783</c:v>
                </c:pt>
                <c:pt idx="18">
                  <c:v>0.330410791554412</c:v>
                </c:pt>
                <c:pt idx="19">
                  <c:v>0.28489532736668</c:v>
                </c:pt>
                <c:pt idx="20">
                  <c:v>0.244636725142503</c:v>
                </c:pt>
                <c:pt idx="21">
                  <c:v>0.209385008740048</c:v>
                </c:pt>
                <c:pt idx="22">
                  <c:v>0.178845073091565</c:v>
                </c:pt>
                <c:pt idx="23">
                  <c:v>0.152909455550035</c:v>
                </c:pt>
                <c:pt idx="24">
                  <c:v>0.131305042173508</c:v>
                </c:pt>
                <c:pt idx="25">
                  <c:v>0.113313322233424</c:v>
                </c:pt>
                <c:pt idx="26">
                  <c:v>0.0983091027088035</c:v>
                </c:pt>
                <c:pt idx="27">
                  <c:v>0.0862022029688433</c:v>
                </c:pt>
                <c:pt idx="28">
                  <c:v>0.0765462481461147</c:v>
                </c:pt>
                <c:pt idx="29">
                  <c:v>0.0689010546204257</c:v>
                </c:pt>
                <c:pt idx="30">
                  <c:v>0.0627813172552383</c:v>
                </c:pt>
                <c:pt idx="31">
                  <c:v>0.0579012082436794</c:v>
                </c:pt>
                <c:pt idx="32">
                  <c:v>0.0542998704934465</c:v>
                </c:pt>
                <c:pt idx="33">
                  <c:v>0.0512465911016228</c:v>
                </c:pt>
                <c:pt idx="34">
                  <c:v>0.0493544013690041</c:v>
                </c:pt>
                <c:pt idx="35">
                  <c:v>0.0475018243115183</c:v>
                </c:pt>
                <c:pt idx="36">
                  <c:v>0.0462487339593921</c:v>
                </c:pt>
                <c:pt idx="37">
                  <c:v>0.0454136289576835</c:v>
                </c:pt>
                <c:pt idx="38">
                  <c:v>0.0446821628703735</c:v>
                </c:pt>
                <c:pt idx="39">
                  <c:v>0.0440563057667591</c:v>
                </c:pt>
                <c:pt idx="40">
                  <c:v>0.0436770991705449</c:v>
                </c:pt>
                <c:pt idx="41">
                  <c:v>0.0433258404724184</c:v>
                </c:pt>
                <c:pt idx="42">
                  <c:v>0.0431950497357393</c:v>
                </c:pt>
                <c:pt idx="43">
                  <c:v>0.0429993019487232</c:v>
                </c:pt>
                <c:pt idx="44">
                  <c:v>0.0428297488789045</c:v>
                </c:pt>
                <c:pt idx="45">
                  <c:v>0.0426212006954896</c:v>
                </c:pt>
              </c:numCache>
            </c:numRef>
          </c:yVal>
          <c:smooth val="0"/>
        </c:ser>
        <c:ser>
          <c:idx val="9"/>
          <c:order val="9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0.974195436003625</c:v>
                </c:pt>
                <c:pt idx="2">
                  <c:v>0.97414632069094</c:v>
                </c:pt>
                <c:pt idx="3">
                  <c:v>0.975284038091506</c:v>
                </c:pt>
                <c:pt idx="4">
                  <c:v>0.974885180494716</c:v>
                </c:pt>
                <c:pt idx="5">
                  <c:v>0.974671622346713</c:v>
                </c:pt>
                <c:pt idx="6">
                  <c:v>0.974812208871442</c:v>
                </c:pt>
                <c:pt idx="7">
                  <c:v>0.973135310304867</c:v>
                </c:pt>
                <c:pt idx="8">
                  <c:v>0.974324444304572</c:v>
                </c:pt>
                <c:pt idx="9">
                  <c:v>0.974496260226702</c:v>
                </c:pt>
                <c:pt idx="10">
                  <c:v>0.973040294037968</c:v>
                </c:pt>
                <c:pt idx="11">
                  <c:v>0.972932764138556</c:v>
                </c:pt>
                <c:pt idx="12">
                  <c:v>0.972090503984578</c:v>
                </c:pt>
                <c:pt idx="13">
                  <c:v>0.972925887993364</c:v>
                </c:pt>
                <c:pt idx="14">
                  <c:v>0.97244256879507</c:v>
                </c:pt>
                <c:pt idx="15">
                  <c:v>0.972298994625671</c:v>
                </c:pt>
                <c:pt idx="16">
                  <c:v>0.971056626423267</c:v>
                </c:pt>
                <c:pt idx="17">
                  <c:v>0.972351745771123</c:v>
                </c:pt>
                <c:pt idx="18">
                  <c:v>0.972126535338085</c:v>
                </c:pt>
                <c:pt idx="19">
                  <c:v>0.971820776097744</c:v>
                </c:pt>
                <c:pt idx="20">
                  <c:v>0.971532669283637</c:v>
                </c:pt>
                <c:pt idx="21">
                  <c:v>0.971014680383495</c:v>
                </c:pt>
                <c:pt idx="22">
                  <c:v>0.971483770463388</c:v>
                </c:pt>
                <c:pt idx="23">
                  <c:v>0.970662527844702</c:v>
                </c:pt>
                <c:pt idx="24">
                  <c:v>0.970516611858012</c:v>
                </c:pt>
                <c:pt idx="25">
                  <c:v>0.967326110849175</c:v>
                </c:pt>
                <c:pt idx="26">
                  <c:v>0.959711210834166</c:v>
                </c:pt>
                <c:pt idx="27">
                  <c:v>0.930885141535508</c:v>
                </c:pt>
                <c:pt idx="28">
                  <c:v>0.866663309216496</c:v>
                </c:pt>
                <c:pt idx="29">
                  <c:v>0.78015413038801</c:v>
                </c:pt>
                <c:pt idx="30">
                  <c:v>0.68275852408664</c:v>
                </c:pt>
                <c:pt idx="31">
                  <c:v>0.584769448019295</c:v>
                </c:pt>
                <c:pt idx="32">
                  <c:v>0.490272317945856</c:v>
                </c:pt>
                <c:pt idx="33">
                  <c:v>0.40421864555616</c:v>
                </c:pt>
                <c:pt idx="34">
                  <c:v>0.329242228236337</c:v>
                </c:pt>
                <c:pt idx="35">
                  <c:v>0.266336007185951</c:v>
                </c:pt>
                <c:pt idx="36">
                  <c:v>0.21437571941076</c:v>
                </c:pt>
                <c:pt idx="37">
                  <c:v>0.172783796514452</c:v>
                </c:pt>
                <c:pt idx="38">
                  <c:v>0.139549219046943</c:v>
                </c:pt>
                <c:pt idx="39">
                  <c:v>0.114227378327056</c:v>
                </c:pt>
                <c:pt idx="40">
                  <c:v>0.0948945998342965</c:v>
                </c:pt>
                <c:pt idx="41">
                  <c:v>0.0804547968102554</c:v>
                </c:pt>
                <c:pt idx="42">
                  <c:v>0.0696105771069371</c:v>
                </c:pt>
                <c:pt idx="43">
                  <c:v>0.0617102190450089</c:v>
                </c:pt>
                <c:pt idx="44">
                  <c:v>0.0561237967552629</c:v>
                </c:pt>
                <c:pt idx="45">
                  <c:v>0.0521866347316076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7347136"/>
        <c:axId val="1856074096"/>
      </c:scatterChart>
      <c:valAx>
        <c:axId val="1857347136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one"/>
        <c:crossAx val="1856074096"/>
        <c:crosses val="autoZero"/>
        <c:crossBetween val="midCat"/>
      </c:valAx>
      <c:valAx>
        <c:axId val="1856074096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one"/>
        <c:crossAx val="185734713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38637900552716"/>
          <c:y val="0.12264122696504"/>
          <c:w val="0.857956330642001"/>
          <c:h val="0.764149183397554"/>
        </c:manualLayout>
      </c:layout>
      <c:scatterChart>
        <c:scatterStyle val="lineMarker"/>
        <c:varyColors val="0"/>
        <c:ser>
          <c:idx val="8"/>
          <c:order val="0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0.97048673265375</c:v>
                </c:pt>
                <c:pt idx="2">
                  <c:v>0.971194002247574</c:v>
                </c:pt>
                <c:pt idx="3">
                  <c:v>0.971219027883156</c:v>
                </c:pt>
                <c:pt idx="4">
                  <c:v>0.970369688400983</c:v>
                </c:pt>
                <c:pt idx="5">
                  <c:v>0.96632671948263</c:v>
                </c:pt>
                <c:pt idx="6">
                  <c:v>0.958844505707667</c:v>
                </c:pt>
                <c:pt idx="7">
                  <c:v>0.937439298152161</c:v>
                </c:pt>
                <c:pt idx="8">
                  <c:v>0.901849961355795</c:v>
                </c:pt>
                <c:pt idx="9">
                  <c:v>0.855698054298978</c:v>
                </c:pt>
                <c:pt idx="10">
                  <c:v>0.803490192527418</c:v>
                </c:pt>
                <c:pt idx="11">
                  <c:v>0.745816642643249</c:v>
                </c:pt>
                <c:pt idx="12">
                  <c:v>0.683045429276956</c:v>
                </c:pt>
                <c:pt idx="13">
                  <c:v>0.618880897205563</c:v>
                </c:pt>
                <c:pt idx="14">
                  <c:v>0.555390271244623</c:v>
                </c:pt>
                <c:pt idx="15">
                  <c:v>0.495004549293706</c:v>
                </c:pt>
                <c:pt idx="16">
                  <c:v>0.436014617807666</c:v>
                </c:pt>
                <c:pt idx="17">
                  <c:v>0.381012608455783</c:v>
                </c:pt>
                <c:pt idx="18">
                  <c:v>0.330410791554412</c:v>
                </c:pt>
                <c:pt idx="19">
                  <c:v>0.28489532736668</c:v>
                </c:pt>
                <c:pt idx="20">
                  <c:v>0.244636725142503</c:v>
                </c:pt>
                <c:pt idx="21">
                  <c:v>0.209385008740048</c:v>
                </c:pt>
                <c:pt idx="22">
                  <c:v>0.178845073091565</c:v>
                </c:pt>
                <c:pt idx="23">
                  <c:v>0.152909455550035</c:v>
                </c:pt>
                <c:pt idx="24">
                  <c:v>0.131305042173508</c:v>
                </c:pt>
                <c:pt idx="25">
                  <c:v>0.113313322233424</c:v>
                </c:pt>
                <c:pt idx="26">
                  <c:v>0.0983091027088035</c:v>
                </c:pt>
                <c:pt idx="27">
                  <c:v>0.0862022029688433</c:v>
                </c:pt>
                <c:pt idx="28">
                  <c:v>0.0765462481461147</c:v>
                </c:pt>
                <c:pt idx="29">
                  <c:v>0.0689010546204257</c:v>
                </c:pt>
                <c:pt idx="30">
                  <c:v>0.0627813172552383</c:v>
                </c:pt>
                <c:pt idx="31">
                  <c:v>0.0579012082436794</c:v>
                </c:pt>
                <c:pt idx="32">
                  <c:v>0.0542998704934465</c:v>
                </c:pt>
                <c:pt idx="33">
                  <c:v>0.0512465911016228</c:v>
                </c:pt>
                <c:pt idx="34">
                  <c:v>0.0493544013690041</c:v>
                </c:pt>
                <c:pt idx="35">
                  <c:v>0.0475018243115183</c:v>
                </c:pt>
                <c:pt idx="36">
                  <c:v>0.0462487339593921</c:v>
                </c:pt>
                <c:pt idx="37">
                  <c:v>0.0454136289576835</c:v>
                </c:pt>
                <c:pt idx="38">
                  <c:v>0.0446821628703735</c:v>
                </c:pt>
                <c:pt idx="39">
                  <c:v>0.0440563057667591</c:v>
                </c:pt>
                <c:pt idx="40">
                  <c:v>0.0436770991705449</c:v>
                </c:pt>
                <c:pt idx="41">
                  <c:v>0.0433258404724184</c:v>
                </c:pt>
                <c:pt idx="42">
                  <c:v>0.0431950497357393</c:v>
                </c:pt>
                <c:pt idx="43">
                  <c:v>0.0429993019487232</c:v>
                </c:pt>
                <c:pt idx="44">
                  <c:v>0.0428297488789045</c:v>
                </c:pt>
                <c:pt idx="45">
                  <c:v>0.0426212006954896</c:v>
                </c:pt>
              </c:numCache>
            </c:numRef>
          </c:yVal>
          <c:smooth val="0"/>
        </c:ser>
        <c:ser>
          <c:idx val="9"/>
          <c:order val="1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0.974195436003625</c:v>
                </c:pt>
                <c:pt idx="2">
                  <c:v>0.97414632069094</c:v>
                </c:pt>
                <c:pt idx="3">
                  <c:v>0.975284038091506</c:v>
                </c:pt>
                <c:pt idx="4">
                  <c:v>0.974885180494716</c:v>
                </c:pt>
                <c:pt idx="5">
                  <c:v>0.974671622346713</c:v>
                </c:pt>
                <c:pt idx="6">
                  <c:v>0.974812208871442</c:v>
                </c:pt>
                <c:pt idx="7">
                  <c:v>0.973135310304867</c:v>
                </c:pt>
                <c:pt idx="8">
                  <c:v>0.974324444304572</c:v>
                </c:pt>
                <c:pt idx="9">
                  <c:v>0.974496260226702</c:v>
                </c:pt>
                <c:pt idx="10">
                  <c:v>0.973040294037968</c:v>
                </c:pt>
                <c:pt idx="11">
                  <c:v>0.972932764138556</c:v>
                </c:pt>
                <c:pt idx="12">
                  <c:v>0.972090503984578</c:v>
                </c:pt>
                <c:pt idx="13">
                  <c:v>0.972925887993364</c:v>
                </c:pt>
                <c:pt idx="14">
                  <c:v>0.97244256879507</c:v>
                </c:pt>
                <c:pt idx="15">
                  <c:v>0.972298994625671</c:v>
                </c:pt>
                <c:pt idx="16">
                  <c:v>0.971056626423267</c:v>
                </c:pt>
                <c:pt idx="17">
                  <c:v>0.972351745771123</c:v>
                </c:pt>
                <c:pt idx="18">
                  <c:v>0.972126535338085</c:v>
                </c:pt>
                <c:pt idx="19">
                  <c:v>0.971820776097744</c:v>
                </c:pt>
                <c:pt idx="20">
                  <c:v>0.971532669283637</c:v>
                </c:pt>
                <c:pt idx="21">
                  <c:v>0.971014680383495</c:v>
                </c:pt>
                <c:pt idx="22">
                  <c:v>0.971483770463388</c:v>
                </c:pt>
                <c:pt idx="23">
                  <c:v>0.970662527844702</c:v>
                </c:pt>
                <c:pt idx="24">
                  <c:v>0.970516611858012</c:v>
                </c:pt>
                <c:pt idx="25">
                  <c:v>0.967326110849175</c:v>
                </c:pt>
                <c:pt idx="26">
                  <c:v>0.959711210834166</c:v>
                </c:pt>
                <c:pt idx="27">
                  <c:v>0.930885141535508</c:v>
                </c:pt>
                <c:pt idx="28">
                  <c:v>0.866663309216496</c:v>
                </c:pt>
                <c:pt idx="29">
                  <c:v>0.78015413038801</c:v>
                </c:pt>
                <c:pt idx="30">
                  <c:v>0.68275852408664</c:v>
                </c:pt>
                <c:pt idx="31">
                  <c:v>0.584769448019295</c:v>
                </c:pt>
                <c:pt idx="32">
                  <c:v>0.490272317945856</c:v>
                </c:pt>
                <c:pt idx="33">
                  <c:v>0.40421864555616</c:v>
                </c:pt>
                <c:pt idx="34">
                  <c:v>0.329242228236337</c:v>
                </c:pt>
                <c:pt idx="35">
                  <c:v>0.266336007185951</c:v>
                </c:pt>
                <c:pt idx="36">
                  <c:v>0.21437571941076</c:v>
                </c:pt>
                <c:pt idx="37">
                  <c:v>0.172783796514452</c:v>
                </c:pt>
                <c:pt idx="38">
                  <c:v>0.139549219046943</c:v>
                </c:pt>
                <c:pt idx="39">
                  <c:v>0.114227378327056</c:v>
                </c:pt>
                <c:pt idx="40">
                  <c:v>0.0948945998342965</c:v>
                </c:pt>
                <c:pt idx="41">
                  <c:v>0.0804547968102554</c:v>
                </c:pt>
                <c:pt idx="42">
                  <c:v>0.0696105771069371</c:v>
                </c:pt>
                <c:pt idx="43">
                  <c:v>0.0617102190450089</c:v>
                </c:pt>
                <c:pt idx="44">
                  <c:v>0.0561237967552629</c:v>
                </c:pt>
                <c:pt idx="45">
                  <c:v>0.0521866347316076</c:v>
                </c:pt>
              </c:numCache>
            </c:numRef>
          </c:yVal>
          <c:smooth val="0"/>
        </c:ser>
        <c:ser>
          <c:idx val="0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2'!$AR$7:$AR$52</c:f>
              <c:numCache>
                <c:formatCode>0.000_ </c:formatCode>
                <c:ptCount val="46"/>
                <c:pt idx="0">
                  <c:v>1.0</c:v>
                </c:pt>
                <c:pt idx="1">
                  <c:v>0.943171630640502</c:v>
                </c:pt>
                <c:pt idx="2">
                  <c:v>0.928429126407013</c:v>
                </c:pt>
                <c:pt idx="3">
                  <c:v>0.904123916724773</c:v>
                </c:pt>
                <c:pt idx="4">
                  <c:v>0.873692598864429</c:v>
                </c:pt>
                <c:pt idx="5">
                  <c:v>0.835790417372248</c:v>
                </c:pt>
                <c:pt idx="6">
                  <c:v>0.79111465285387</c:v>
                </c:pt>
                <c:pt idx="7">
                  <c:v>0.742454427731846</c:v>
                </c:pt>
                <c:pt idx="8">
                  <c:v>0.686970813826078</c:v>
                </c:pt>
                <c:pt idx="9">
                  <c:v>0.633429624464588</c:v>
                </c:pt>
                <c:pt idx="10">
                  <c:v>0.576053391772089</c:v>
                </c:pt>
                <c:pt idx="11">
                  <c:v>0.519424245442773</c:v>
                </c:pt>
                <c:pt idx="12">
                  <c:v>0.462496264568184</c:v>
                </c:pt>
                <c:pt idx="13">
                  <c:v>0.409851578842514</c:v>
                </c:pt>
                <c:pt idx="14">
                  <c:v>0.359199123418667</c:v>
                </c:pt>
                <c:pt idx="15">
                  <c:v>0.312082876780556</c:v>
                </c:pt>
                <c:pt idx="16">
                  <c:v>0.269100508018727</c:v>
                </c:pt>
                <c:pt idx="17">
                  <c:v>0.23104890925391</c:v>
                </c:pt>
                <c:pt idx="18">
                  <c:v>0.198077497758741</c:v>
                </c:pt>
                <c:pt idx="19">
                  <c:v>0.168592489291762</c:v>
                </c:pt>
                <c:pt idx="20">
                  <c:v>0.144337085367068</c:v>
                </c:pt>
                <c:pt idx="21">
                  <c:v>0.123518278713019</c:v>
                </c:pt>
                <c:pt idx="22">
                  <c:v>0.106783544177707</c:v>
                </c:pt>
                <c:pt idx="23">
                  <c:v>0.0928379320649467</c:v>
                </c:pt>
                <c:pt idx="24">
                  <c:v>0.0808347444964638</c:v>
                </c:pt>
                <c:pt idx="25">
                  <c:v>0.0717700966231696</c:v>
                </c:pt>
                <c:pt idx="26">
                  <c:v>0.0649965135969718</c:v>
                </c:pt>
                <c:pt idx="27">
                  <c:v>0.0591194342065943</c:v>
                </c:pt>
                <c:pt idx="28">
                  <c:v>0.0550353620878573</c:v>
                </c:pt>
                <c:pt idx="29">
                  <c:v>0.0514493475445761</c:v>
                </c:pt>
                <c:pt idx="30">
                  <c:v>0.0486602251220241</c:v>
                </c:pt>
                <c:pt idx="31">
                  <c:v>0.0466181890626556</c:v>
                </c:pt>
                <c:pt idx="32">
                  <c:v>0.0454726566391075</c:v>
                </c:pt>
                <c:pt idx="33">
                  <c:v>0.0442773184580137</c:v>
                </c:pt>
                <c:pt idx="34">
                  <c:v>0.0433310090646479</c:v>
                </c:pt>
                <c:pt idx="35">
                  <c:v>0.0428329514891921</c:v>
                </c:pt>
                <c:pt idx="36">
                  <c:v>0.0423348939137364</c:v>
                </c:pt>
                <c:pt idx="37">
                  <c:v>0.0420858651260086</c:v>
                </c:pt>
                <c:pt idx="38">
                  <c:v>0.0418368363382807</c:v>
                </c:pt>
                <c:pt idx="39">
                  <c:v>0.0414881960354617</c:v>
                </c:pt>
                <c:pt idx="40">
                  <c:v>0.0411893614901883</c:v>
                </c:pt>
                <c:pt idx="41">
                  <c:v>0.0411893614901883</c:v>
                </c:pt>
                <c:pt idx="42">
                  <c:v>0.040990138460006</c:v>
                </c:pt>
                <c:pt idx="43">
                  <c:v>0.0408407211873693</c:v>
                </c:pt>
                <c:pt idx="44">
                  <c:v>0.0407909154298237</c:v>
                </c:pt>
                <c:pt idx="45">
                  <c:v>0.0408905269449148</c:v>
                </c:pt>
              </c:numCache>
            </c:numRef>
          </c:yVal>
          <c:smooth val="0"/>
        </c:ser>
        <c:ser>
          <c:idx val="1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2'!$AS$7:$AS$52</c:f>
              <c:numCache>
                <c:formatCode>0.000_ </c:formatCode>
                <c:ptCount val="46"/>
                <c:pt idx="0">
                  <c:v>1.0</c:v>
                </c:pt>
                <c:pt idx="1">
                  <c:v>0.946230598669623</c:v>
                </c:pt>
                <c:pt idx="2">
                  <c:v>0.92788752267688</c:v>
                </c:pt>
                <c:pt idx="3">
                  <c:v>0.906117718201975</c:v>
                </c:pt>
                <c:pt idx="4">
                  <c:v>0.873412618423705</c:v>
                </c:pt>
                <c:pt idx="5">
                  <c:v>0.831787945978633</c:v>
                </c:pt>
                <c:pt idx="6">
                  <c:v>0.788651481556138</c:v>
                </c:pt>
                <c:pt idx="7">
                  <c:v>0.738107236444265</c:v>
                </c:pt>
                <c:pt idx="8">
                  <c:v>0.685144124168514</c:v>
                </c:pt>
                <c:pt idx="9">
                  <c:v>0.628653497278774</c:v>
                </c:pt>
                <c:pt idx="10">
                  <c:v>0.572213263454949</c:v>
                </c:pt>
                <c:pt idx="11">
                  <c:v>0.514664382181012</c:v>
                </c:pt>
                <c:pt idx="12">
                  <c:v>0.459836726466438</c:v>
                </c:pt>
                <c:pt idx="13">
                  <c:v>0.405966539004233</c:v>
                </c:pt>
                <c:pt idx="14">
                  <c:v>0.356329369078815</c:v>
                </c:pt>
                <c:pt idx="15">
                  <c:v>0.308959887119532</c:v>
                </c:pt>
                <c:pt idx="16">
                  <c:v>0.267234428542632</c:v>
                </c:pt>
                <c:pt idx="17">
                  <c:v>0.230044345898004</c:v>
                </c:pt>
                <c:pt idx="18">
                  <c:v>0.196583350131022</c:v>
                </c:pt>
                <c:pt idx="19">
                  <c:v>0.168111267889538</c:v>
                </c:pt>
                <c:pt idx="20">
                  <c:v>0.143317879459786</c:v>
                </c:pt>
                <c:pt idx="21">
                  <c:v>0.123463011489619</c:v>
                </c:pt>
                <c:pt idx="22">
                  <c:v>0.105825438419673</c:v>
                </c:pt>
                <c:pt idx="23">
                  <c:v>0.0922193106228583</c:v>
                </c:pt>
                <c:pt idx="24">
                  <c:v>0.0807296915944366</c:v>
                </c:pt>
                <c:pt idx="25">
                  <c:v>0.0718101189276356</c:v>
                </c:pt>
                <c:pt idx="26">
                  <c:v>0.0643015521064301</c:v>
                </c:pt>
                <c:pt idx="27">
                  <c:v>0.0588087079217899</c:v>
                </c:pt>
                <c:pt idx="28">
                  <c:v>0.0544749042531748</c:v>
                </c:pt>
                <c:pt idx="29">
                  <c:v>0.0509977827050998</c:v>
                </c:pt>
                <c:pt idx="30">
                  <c:v>0.0484781294093933</c:v>
                </c:pt>
                <c:pt idx="31">
                  <c:v>0.0468655513001411</c:v>
                </c:pt>
                <c:pt idx="32">
                  <c:v>0.0451017939931465</c:v>
                </c:pt>
                <c:pt idx="33">
                  <c:v>0.0439931465430357</c:v>
                </c:pt>
                <c:pt idx="34">
                  <c:v>0.0430356782906672</c:v>
                </c:pt>
                <c:pt idx="35">
                  <c:v>0.04258214069744</c:v>
                </c:pt>
                <c:pt idx="36">
                  <c:v>0.042178996170127</c:v>
                </c:pt>
                <c:pt idx="37">
                  <c:v>0.0415238863132433</c:v>
                </c:pt>
                <c:pt idx="38">
                  <c:v>0.0413223140495868</c:v>
                </c:pt>
                <c:pt idx="39">
                  <c:v>0.0411207417859302</c:v>
                </c:pt>
                <c:pt idx="40">
                  <c:v>0.0410703487200161</c:v>
                </c:pt>
                <c:pt idx="41">
                  <c:v>0.0409695625881879</c:v>
                </c:pt>
                <c:pt idx="42">
                  <c:v>0.0405160249949607</c:v>
                </c:pt>
                <c:pt idx="43">
                  <c:v>0.0405664180608748</c:v>
                </c:pt>
                <c:pt idx="44">
                  <c:v>0.0405664180608748</c:v>
                </c:pt>
                <c:pt idx="45">
                  <c:v>0.0404656319290466</c:v>
                </c:pt>
              </c:numCache>
            </c:numRef>
          </c:yVal>
          <c:smooth val="0"/>
        </c:ser>
        <c:ser>
          <c:idx val="2"/>
          <c:order val="4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2'!$AP$7:$AP$52</c:f>
              <c:numCache>
                <c:formatCode>0.000_ </c:formatCode>
                <c:ptCount val="46"/>
                <c:pt idx="0">
                  <c:v>1.0</c:v>
                </c:pt>
                <c:pt idx="1">
                  <c:v>0.948949854286001</c:v>
                </c:pt>
                <c:pt idx="2">
                  <c:v>0.93186614410612</c:v>
                </c:pt>
                <c:pt idx="3">
                  <c:v>0.908250427092754</c:v>
                </c:pt>
                <c:pt idx="4">
                  <c:v>0.878052457039493</c:v>
                </c:pt>
                <c:pt idx="5">
                  <c:v>0.840217063611697</c:v>
                </c:pt>
                <c:pt idx="6">
                  <c:v>0.793739322681137</c:v>
                </c:pt>
                <c:pt idx="7">
                  <c:v>0.742689176967139</c:v>
                </c:pt>
                <c:pt idx="8">
                  <c:v>0.691237061601849</c:v>
                </c:pt>
                <c:pt idx="9">
                  <c:v>0.636418450406994</c:v>
                </c:pt>
                <c:pt idx="10">
                  <c:v>0.577228419254346</c:v>
                </c:pt>
                <c:pt idx="11">
                  <c:v>0.518540850165813</c:v>
                </c:pt>
                <c:pt idx="12">
                  <c:v>0.461762636920912</c:v>
                </c:pt>
                <c:pt idx="13">
                  <c:v>0.407848457441463</c:v>
                </c:pt>
                <c:pt idx="14">
                  <c:v>0.357150035172344</c:v>
                </c:pt>
                <c:pt idx="15">
                  <c:v>0.308461461159682</c:v>
                </c:pt>
                <c:pt idx="16">
                  <c:v>0.266254647774093</c:v>
                </c:pt>
                <c:pt idx="17">
                  <c:v>0.228720731584765</c:v>
                </c:pt>
                <c:pt idx="18">
                  <c:v>0.195156265701939</c:v>
                </c:pt>
                <c:pt idx="19">
                  <c:v>0.166164204602552</c:v>
                </c:pt>
                <c:pt idx="20">
                  <c:v>0.141543563460959</c:v>
                </c:pt>
                <c:pt idx="21">
                  <c:v>0.120892372625867</c:v>
                </c:pt>
                <c:pt idx="22">
                  <c:v>0.104411616922922</c:v>
                </c:pt>
                <c:pt idx="23">
                  <c:v>0.0904431715405487</c:v>
                </c:pt>
                <c:pt idx="24">
                  <c:v>0.0794392523364486</c:v>
                </c:pt>
                <c:pt idx="25">
                  <c:v>0.0706964124208622</c:v>
                </c:pt>
                <c:pt idx="26">
                  <c:v>0.0637624359360868</c:v>
                </c:pt>
                <c:pt idx="27">
                  <c:v>0.0582353532308311</c:v>
                </c:pt>
                <c:pt idx="28">
                  <c:v>0.0538639332730379</c:v>
                </c:pt>
                <c:pt idx="29">
                  <c:v>0.0508491608883529</c:v>
                </c:pt>
                <c:pt idx="30">
                  <c:v>0.0479348809164908</c:v>
                </c:pt>
                <c:pt idx="31">
                  <c:v>0.0462767561049141</c:v>
                </c:pt>
                <c:pt idx="32">
                  <c:v>0.0448698623253944</c:v>
                </c:pt>
                <c:pt idx="33">
                  <c:v>0.0435634609586976</c:v>
                </c:pt>
                <c:pt idx="34">
                  <c:v>0.0429605064817606</c:v>
                </c:pt>
                <c:pt idx="35">
                  <c:v>0.0425082906240579</c:v>
                </c:pt>
                <c:pt idx="36">
                  <c:v>0.042156567179178</c:v>
                </c:pt>
                <c:pt idx="37">
                  <c:v>0.0416038589086524</c:v>
                </c:pt>
                <c:pt idx="38">
                  <c:v>0.0413526278765953</c:v>
                </c:pt>
                <c:pt idx="39">
                  <c:v>0.0411013968445382</c:v>
                </c:pt>
                <c:pt idx="40">
                  <c:v>0.0411516430509496</c:v>
                </c:pt>
                <c:pt idx="41">
                  <c:v>0.0408501658124812</c:v>
                </c:pt>
                <c:pt idx="42">
                  <c:v>0.0409004120188926</c:v>
                </c:pt>
                <c:pt idx="43">
                  <c:v>0.040347703748367</c:v>
                </c:pt>
                <c:pt idx="44">
                  <c:v>0.0404984423676012</c:v>
                </c:pt>
                <c:pt idx="45">
                  <c:v>0.0406994271932469</c:v>
                </c:pt>
              </c:numCache>
            </c:numRef>
          </c:yVal>
          <c:smooth val="0"/>
        </c:ser>
        <c:ser>
          <c:idx val="3"/>
          <c:order val="5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2'!$AQ$7:$AQ$52</c:f>
              <c:numCache>
                <c:formatCode>0.000_ </c:formatCode>
                <c:ptCount val="46"/>
                <c:pt idx="0">
                  <c:v>1.0</c:v>
                </c:pt>
                <c:pt idx="1">
                  <c:v>0.944019210565811</c:v>
                </c:pt>
                <c:pt idx="2">
                  <c:v>0.928560708389614</c:v>
                </c:pt>
                <c:pt idx="3">
                  <c:v>0.906998849367152</c:v>
                </c:pt>
                <c:pt idx="4">
                  <c:v>0.874280854469958</c:v>
                </c:pt>
                <c:pt idx="5">
                  <c:v>0.835809695332433</c:v>
                </c:pt>
                <c:pt idx="6">
                  <c:v>0.789384161288709</c:v>
                </c:pt>
                <c:pt idx="7">
                  <c:v>0.740207113912652</c:v>
                </c:pt>
                <c:pt idx="8">
                  <c:v>0.687027865325929</c:v>
                </c:pt>
                <c:pt idx="9">
                  <c:v>0.63134724098254</c:v>
                </c:pt>
                <c:pt idx="10">
                  <c:v>0.572514883185752</c:v>
                </c:pt>
                <c:pt idx="11">
                  <c:v>0.516434038721297</c:v>
                </c:pt>
                <c:pt idx="12">
                  <c:v>0.460353194256841</c:v>
                </c:pt>
                <c:pt idx="13">
                  <c:v>0.405473010155586</c:v>
                </c:pt>
                <c:pt idx="14">
                  <c:v>0.354094752113662</c:v>
                </c:pt>
                <c:pt idx="15">
                  <c:v>0.306718695282405</c:v>
                </c:pt>
                <c:pt idx="16">
                  <c:v>0.264895692630947</c:v>
                </c:pt>
                <c:pt idx="17">
                  <c:v>0.226724698584221</c:v>
                </c:pt>
                <c:pt idx="18">
                  <c:v>0.193706538596228</c:v>
                </c:pt>
                <c:pt idx="19">
                  <c:v>0.164340387212967</c:v>
                </c:pt>
                <c:pt idx="20">
                  <c:v>0.140527290009505</c:v>
                </c:pt>
                <c:pt idx="21">
                  <c:v>0.120016008804843</c:v>
                </c:pt>
                <c:pt idx="22">
                  <c:v>0.103556956325979</c:v>
                </c:pt>
                <c:pt idx="23">
                  <c:v>0.0898494171794487</c:v>
                </c:pt>
                <c:pt idx="24">
                  <c:v>0.0783931162139177</c:v>
                </c:pt>
                <c:pt idx="25">
                  <c:v>0.0697383560958527</c:v>
                </c:pt>
                <c:pt idx="26">
                  <c:v>0.0630346690679874</c:v>
                </c:pt>
                <c:pt idx="27">
                  <c:v>0.0575816699184551</c:v>
                </c:pt>
                <c:pt idx="28">
                  <c:v>0.053379358647256</c:v>
                </c:pt>
                <c:pt idx="29">
                  <c:v>0.0501775976787233</c:v>
                </c:pt>
                <c:pt idx="30">
                  <c:v>0.0478263044674571</c:v>
                </c:pt>
                <c:pt idx="31">
                  <c:v>0.0459252588923908</c:v>
                </c:pt>
                <c:pt idx="32">
                  <c:v>0.0447746260443244</c:v>
                </c:pt>
                <c:pt idx="33">
                  <c:v>0.0436740207113913</c:v>
                </c:pt>
                <c:pt idx="34">
                  <c:v>0.0426734704087248</c:v>
                </c:pt>
                <c:pt idx="35">
                  <c:v>0.0422732502876582</c:v>
                </c:pt>
                <c:pt idx="36">
                  <c:v>0.0418230026514583</c:v>
                </c:pt>
                <c:pt idx="37">
                  <c:v>0.0413227275001251</c:v>
                </c:pt>
                <c:pt idx="38">
                  <c:v>0.0413727550152584</c:v>
                </c:pt>
                <c:pt idx="39">
                  <c:v>0.0411226174395918</c:v>
                </c:pt>
                <c:pt idx="40">
                  <c:v>0.0409725348941918</c:v>
                </c:pt>
                <c:pt idx="41">
                  <c:v>0.0407724248336585</c:v>
                </c:pt>
                <c:pt idx="42">
                  <c:v>0.0407223973185252</c:v>
                </c:pt>
                <c:pt idx="43">
                  <c:v>0.0406223422882585</c:v>
                </c:pt>
                <c:pt idx="44">
                  <c:v>0.0406223422882585</c:v>
                </c:pt>
                <c:pt idx="45">
                  <c:v>0.0405222872579919</c:v>
                </c:pt>
              </c:numCache>
            </c:numRef>
          </c:yVal>
          <c:smooth val="0"/>
        </c:ser>
        <c:ser>
          <c:idx val="4"/>
          <c:order val="6"/>
          <c:spPr>
            <a:ln w="28575">
              <a:noFill/>
            </a:ln>
          </c:spPr>
          <c:marker>
            <c:symbol val="circle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2'!$AN$7:$AN$52</c:f>
              <c:numCache>
                <c:formatCode>0.000_ </c:formatCode>
                <c:ptCount val="46"/>
                <c:pt idx="0">
                  <c:v>1.0</c:v>
                </c:pt>
                <c:pt idx="1">
                  <c:v>0.947989837094605</c:v>
                </c:pt>
                <c:pt idx="2">
                  <c:v>0.931450206745379</c:v>
                </c:pt>
                <c:pt idx="3">
                  <c:v>0.907238579185971</c:v>
                </c:pt>
                <c:pt idx="4">
                  <c:v>0.876849499327455</c:v>
                </c:pt>
                <c:pt idx="5">
                  <c:v>0.842176057390525</c:v>
                </c:pt>
                <c:pt idx="6">
                  <c:v>0.798784436805659</c:v>
                </c:pt>
                <c:pt idx="7">
                  <c:v>0.751008817814975</c:v>
                </c:pt>
                <c:pt idx="8">
                  <c:v>0.697952473471828</c:v>
                </c:pt>
                <c:pt idx="9">
                  <c:v>0.644796492801275</c:v>
                </c:pt>
                <c:pt idx="10">
                  <c:v>0.589847058237433</c:v>
                </c:pt>
                <c:pt idx="11">
                  <c:v>0.534100533054352</c:v>
                </c:pt>
                <c:pt idx="12">
                  <c:v>0.479300552981617</c:v>
                </c:pt>
                <c:pt idx="13">
                  <c:v>0.424151845762965</c:v>
                </c:pt>
                <c:pt idx="14">
                  <c:v>0.374831863697504</c:v>
                </c:pt>
                <c:pt idx="15">
                  <c:v>0.327554426343845</c:v>
                </c:pt>
                <c:pt idx="16">
                  <c:v>0.284511532904897</c:v>
                </c:pt>
                <c:pt idx="17">
                  <c:v>0.245155183579933</c:v>
                </c:pt>
                <c:pt idx="18">
                  <c:v>0.210382105315598</c:v>
                </c:pt>
                <c:pt idx="19">
                  <c:v>0.180541025257809</c:v>
                </c:pt>
                <c:pt idx="20">
                  <c:v>0.154585761968814</c:v>
                </c:pt>
                <c:pt idx="21">
                  <c:v>0.13306431524934</c:v>
                </c:pt>
                <c:pt idx="22">
                  <c:v>0.1142330493698</c:v>
                </c:pt>
                <c:pt idx="23">
                  <c:v>0.099038509440542</c:v>
                </c:pt>
                <c:pt idx="24">
                  <c:v>0.0866836048423255</c:v>
                </c:pt>
                <c:pt idx="25">
                  <c:v>0.0768694265929358</c:v>
                </c:pt>
                <c:pt idx="26">
                  <c:v>0.0685497932546206</c:v>
                </c:pt>
                <c:pt idx="27">
                  <c:v>0.0620734319732974</c:v>
                </c:pt>
                <c:pt idx="28">
                  <c:v>0.0571414337667513</c:v>
                </c:pt>
                <c:pt idx="29">
                  <c:v>0.05310616250685</c:v>
                </c:pt>
                <c:pt idx="30">
                  <c:v>0.0501668908484033</c:v>
                </c:pt>
                <c:pt idx="31">
                  <c:v>0.0478254371543865</c:v>
                </c:pt>
                <c:pt idx="32">
                  <c:v>0.046131619588502</c:v>
                </c:pt>
                <c:pt idx="33">
                  <c:v>0.0446370746774274</c:v>
                </c:pt>
                <c:pt idx="34">
                  <c:v>0.0437403477307826</c:v>
                </c:pt>
                <c:pt idx="35">
                  <c:v>0.0426941662930304</c:v>
                </c:pt>
                <c:pt idx="36">
                  <c:v>0.0422956209834105</c:v>
                </c:pt>
                <c:pt idx="37">
                  <c:v>0.0420963483286006</c:v>
                </c:pt>
                <c:pt idx="38">
                  <c:v>0.0415981666915757</c:v>
                </c:pt>
                <c:pt idx="39">
                  <c:v>0.0411996213819559</c:v>
                </c:pt>
                <c:pt idx="40">
                  <c:v>0.0411996213819559</c:v>
                </c:pt>
                <c:pt idx="41">
                  <c:v>0.0409007123997409</c:v>
                </c:pt>
                <c:pt idx="42">
                  <c:v>0.0409007123997409</c:v>
                </c:pt>
                <c:pt idx="43">
                  <c:v>0.0407512579086335</c:v>
                </c:pt>
                <c:pt idx="44">
                  <c:v>0.0406516215812285</c:v>
                </c:pt>
                <c:pt idx="45">
                  <c:v>0.0405519852538235</c:v>
                </c:pt>
              </c:numCache>
            </c:numRef>
          </c:yVal>
          <c:smooth val="0"/>
        </c:ser>
        <c:ser>
          <c:idx val="5"/>
          <c:order val="7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2'!$AO$7:$AO$52</c:f>
              <c:numCache>
                <c:formatCode>0.000_ </c:formatCode>
                <c:ptCount val="46"/>
                <c:pt idx="0">
                  <c:v>1.0</c:v>
                </c:pt>
                <c:pt idx="1">
                  <c:v>0.943164969852723</c:v>
                </c:pt>
                <c:pt idx="2">
                  <c:v>0.929129188494613</c:v>
                </c:pt>
                <c:pt idx="3">
                  <c:v>0.905357319363448</c:v>
                </c:pt>
                <c:pt idx="4">
                  <c:v>0.870910348917663</c:v>
                </c:pt>
                <c:pt idx="5">
                  <c:v>0.835425521399624</c:v>
                </c:pt>
                <c:pt idx="6">
                  <c:v>0.790402293169912</c:v>
                </c:pt>
                <c:pt idx="7">
                  <c:v>0.744143520806563</c:v>
                </c:pt>
                <c:pt idx="8">
                  <c:v>0.692201245428487</c:v>
                </c:pt>
                <c:pt idx="9">
                  <c:v>0.63754077295641</c:v>
                </c:pt>
                <c:pt idx="10">
                  <c:v>0.580013838094297</c:v>
                </c:pt>
                <c:pt idx="11">
                  <c:v>0.523673025600474</c:v>
                </c:pt>
                <c:pt idx="12">
                  <c:v>0.469012553128398</c:v>
                </c:pt>
                <c:pt idx="13">
                  <c:v>0.416081842443412</c:v>
                </c:pt>
                <c:pt idx="14">
                  <c:v>0.365968172383117</c:v>
                </c:pt>
                <c:pt idx="15">
                  <c:v>0.318572699416823</c:v>
                </c:pt>
                <c:pt idx="16">
                  <c:v>0.277008994761293</c:v>
                </c:pt>
                <c:pt idx="17">
                  <c:v>0.238558861322526</c:v>
                </c:pt>
                <c:pt idx="18">
                  <c:v>0.204210734407433</c:v>
                </c:pt>
                <c:pt idx="19">
                  <c:v>0.174705940496195</c:v>
                </c:pt>
                <c:pt idx="20">
                  <c:v>0.150044479588811</c:v>
                </c:pt>
                <c:pt idx="21">
                  <c:v>0.128694276959573</c:v>
                </c:pt>
                <c:pt idx="22">
                  <c:v>0.110408223781753</c:v>
                </c:pt>
                <c:pt idx="23">
                  <c:v>0.0960759118315706</c:v>
                </c:pt>
                <c:pt idx="24">
                  <c:v>0.0836710487298606</c:v>
                </c:pt>
                <c:pt idx="25">
                  <c:v>0.074330335079569</c:v>
                </c:pt>
                <c:pt idx="26">
                  <c:v>0.0662745873282593</c:v>
                </c:pt>
                <c:pt idx="27">
                  <c:v>0.0602451319561135</c:v>
                </c:pt>
                <c:pt idx="28">
                  <c:v>0.0548581595334585</c:v>
                </c:pt>
                <c:pt idx="29">
                  <c:v>0.0516457447860037</c:v>
                </c:pt>
                <c:pt idx="30">
                  <c:v>0.0486310170999308</c:v>
                </c:pt>
                <c:pt idx="31">
                  <c:v>0.0464564594247306</c:v>
                </c:pt>
                <c:pt idx="32">
                  <c:v>0.0446772758722941</c:v>
                </c:pt>
                <c:pt idx="33">
                  <c:v>0.0432934664426213</c:v>
                </c:pt>
                <c:pt idx="34">
                  <c:v>0.0423050311357122</c:v>
                </c:pt>
                <c:pt idx="35">
                  <c:v>0.0415637046555303</c:v>
                </c:pt>
                <c:pt idx="36">
                  <c:v>0.0411683305327666</c:v>
                </c:pt>
                <c:pt idx="37">
                  <c:v>0.0405752693486211</c:v>
                </c:pt>
                <c:pt idx="38">
                  <c:v>0.0402293169912029</c:v>
                </c:pt>
                <c:pt idx="39">
                  <c:v>0.0398833646337847</c:v>
                </c:pt>
                <c:pt idx="40">
                  <c:v>0.0399822081644756</c:v>
                </c:pt>
                <c:pt idx="41">
                  <c:v>0.0395374122763665</c:v>
                </c:pt>
                <c:pt idx="42">
                  <c:v>0.039487990511021</c:v>
                </c:pt>
                <c:pt idx="43">
                  <c:v>0.0393397252149847</c:v>
                </c:pt>
                <c:pt idx="44">
                  <c:v>0.0394385687456756</c:v>
                </c:pt>
                <c:pt idx="45">
                  <c:v>0.0390431946229119</c:v>
                </c:pt>
              </c:numCache>
            </c:numRef>
          </c:yVal>
          <c:smooth val="0"/>
        </c:ser>
        <c:ser>
          <c:idx val="6"/>
          <c:order val="8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2'!$AL$7:$AL$52</c:f>
              <c:numCache>
                <c:formatCode>0.000_ </c:formatCode>
                <c:ptCount val="46"/>
                <c:pt idx="0">
                  <c:v>1.0</c:v>
                </c:pt>
                <c:pt idx="1">
                  <c:v>0.944176464676917</c:v>
                </c:pt>
                <c:pt idx="2">
                  <c:v>0.92975580343684</c:v>
                </c:pt>
                <c:pt idx="3">
                  <c:v>0.903879007134961</c:v>
                </c:pt>
                <c:pt idx="4">
                  <c:v>0.874987438448397</c:v>
                </c:pt>
                <c:pt idx="5">
                  <c:v>0.837252537433424</c:v>
                </c:pt>
                <c:pt idx="6">
                  <c:v>0.793437845442669</c:v>
                </c:pt>
                <c:pt idx="7">
                  <c:v>0.745452718319767</c:v>
                </c:pt>
                <c:pt idx="8">
                  <c:v>0.691739523665963</c:v>
                </c:pt>
                <c:pt idx="9">
                  <c:v>0.638277560044217</c:v>
                </c:pt>
                <c:pt idx="10">
                  <c:v>0.582906240578836</c:v>
                </c:pt>
                <c:pt idx="11">
                  <c:v>0.525123103205708</c:v>
                </c:pt>
                <c:pt idx="12">
                  <c:v>0.468646367199276</c:v>
                </c:pt>
                <c:pt idx="13">
                  <c:v>0.41518440357753</c:v>
                </c:pt>
                <c:pt idx="14">
                  <c:v>0.364938197166114</c:v>
                </c:pt>
                <c:pt idx="15">
                  <c:v>0.317405285900914</c:v>
                </c:pt>
                <c:pt idx="16">
                  <c:v>0.275198472515325</c:v>
                </c:pt>
                <c:pt idx="17">
                  <c:v>0.236508893578535</c:v>
                </c:pt>
                <c:pt idx="18">
                  <c:v>0.203296151140589</c:v>
                </c:pt>
                <c:pt idx="19">
                  <c:v>0.173500150738619</c:v>
                </c:pt>
                <c:pt idx="20">
                  <c:v>0.148477539945734</c:v>
                </c:pt>
                <c:pt idx="21">
                  <c:v>0.127374133252939</c:v>
                </c:pt>
                <c:pt idx="22">
                  <c:v>0.109737714802532</c:v>
                </c:pt>
                <c:pt idx="23">
                  <c:v>0.0952668073560446</c:v>
                </c:pt>
                <c:pt idx="24">
                  <c:v>0.0834087026429504</c:v>
                </c:pt>
                <c:pt idx="25">
                  <c:v>0.0739624158376043</c:v>
                </c:pt>
                <c:pt idx="26">
                  <c:v>0.0662245000502462</c:v>
                </c:pt>
                <c:pt idx="27">
                  <c:v>0.0605466787257562</c:v>
                </c:pt>
                <c:pt idx="28">
                  <c:v>0.0558235353230831</c:v>
                </c:pt>
                <c:pt idx="29">
                  <c:v>0.0522560546678726</c:v>
                </c:pt>
                <c:pt idx="30">
                  <c:v>0.0491910360767762</c:v>
                </c:pt>
                <c:pt idx="31">
                  <c:v>0.0472816802331424</c:v>
                </c:pt>
                <c:pt idx="32">
                  <c:v>0.0454728168023314</c:v>
                </c:pt>
                <c:pt idx="33">
                  <c:v>0.0444678926741031</c:v>
                </c:pt>
                <c:pt idx="34">
                  <c:v>0.0435132147522862</c:v>
                </c:pt>
                <c:pt idx="35">
                  <c:v>0.0426590292432921</c:v>
                </c:pt>
                <c:pt idx="36">
                  <c:v>0.0423575520048236</c:v>
                </c:pt>
                <c:pt idx="37">
                  <c:v>0.0418550899407095</c:v>
                </c:pt>
                <c:pt idx="38">
                  <c:v>0.0415033664958296</c:v>
                </c:pt>
                <c:pt idx="39">
                  <c:v>0.0413023816701839</c:v>
                </c:pt>
                <c:pt idx="40">
                  <c:v>0.0413023816701839</c:v>
                </c:pt>
                <c:pt idx="41">
                  <c:v>0.0413023816701839</c:v>
                </c:pt>
                <c:pt idx="42">
                  <c:v>0.0407999196060697</c:v>
                </c:pt>
                <c:pt idx="43">
                  <c:v>0.0404481961611898</c:v>
                </c:pt>
                <c:pt idx="44">
                  <c:v>0.0406491809868355</c:v>
                </c:pt>
                <c:pt idx="45">
                  <c:v>0.0406491809868355</c:v>
                </c:pt>
              </c:numCache>
            </c:numRef>
          </c:yVal>
          <c:smooth val="0"/>
        </c:ser>
        <c:ser>
          <c:idx val="7"/>
          <c:order val="9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2'!$AM$7:$AM$52</c:f>
              <c:numCache>
                <c:formatCode>0.000_ </c:formatCode>
                <c:ptCount val="46"/>
                <c:pt idx="0">
                  <c:v>1.0</c:v>
                </c:pt>
                <c:pt idx="1">
                  <c:v>0.945046287177467</c:v>
                </c:pt>
                <c:pt idx="2">
                  <c:v>0.929288950167422</c:v>
                </c:pt>
                <c:pt idx="3">
                  <c:v>0.906490053181012</c:v>
                </c:pt>
                <c:pt idx="4">
                  <c:v>0.874630687413827</c:v>
                </c:pt>
                <c:pt idx="5">
                  <c:v>0.836911561946031</c:v>
                </c:pt>
                <c:pt idx="6">
                  <c:v>0.79407130194997</c:v>
                </c:pt>
                <c:pt idx="7">
                  <c:v>0.747242466023242</c:v>
                </c:pt>
                <c:pt idx="8">
                  <c:v>0.692337994878865</c:v>
                </c:pt>
                <c:pt idx="9">
                  <c:v>0.637335040378176</c:v>
                </c:pt>
                <c:pt idx="10">
                  <c:v>0.582233602521174</c:v>
                </c:pt>
                <c:pt idx="11">
                  <c:v>0.526393539491826</c:v>
                </c:pt>
                <c:pt idx="12">
                  <c:v>0.471636793381918</c:v>
                </c:pt>
                <c:pt idx="13">
                  <c:v>0.416978530628324</c:v>
                </c:pt>
                <c:pt idx="14">
                  <c:v>0.365422493598582</c:v>
                </c:pt>
                <c:pt idx="15">
                  <c:v>0.320021666338389</c:v>
                </c:pt>
                <c:pt idx="16">
                  <c:v>0.276639747882608</c:v>
                </c:pt>
                <c:pt idx="17">
                  <c:v>0.237886547173528</c:v>
                </c:pt>
                <c:pt idx="18">
                  <c:v>0.203614339176679</c:v>
                </c:pt>
                <c:pt idx="19">
                  <c:v>0.174217057317313</c:v>
                </c:pt>
                <c:pt idx="20">
                  <c:v>0.149793184951743</c:v>
                </c:pt>
                <c:pt idx="21">
                  <c:v>0.128028363206618</c:v>
                </c:pt>
                <c:pt idx="22">
                  <c:v>0.10971045893244</c:v>
                </c:pt>
                <c:pt idx="23">
                  <c:v>0.0948887138073665</c:v>
                </c:pt>
                <c:pt idx="24">
                  <c:v>0.0832676777624581</c:v>
                </c:pt>
                <c:pt idx="25">
                  <c:v>0.0737640338782746</c:v>
                </c:pt>
                <c:pt idx="26">
                  <c:v>0.0659838487295647</c:v>
                </c:pt>
                <c:pt idx="27">
                  <c:v>0.0598286389600157</c:v>
                </c:pt>
                <c:pt idx="28">
                  <c:v>0.0551999212133149</c:v>
                </c:pt>
                <c:pt idx="29">
                  <c:v>0.0518022454205239</c:v>
                </c:pt>
                <c:pt idx="30">
                  <c:v>0.0487492613748276</c:v>
                </c:pt>
                <c:pt idx="31">
                  <c:v>0.0465826275359464</c:v>
                </c:pt>
                <c:pt idx="32">
                  <c:v>0.0447114437660035</c:v>
                </c:pt>
                <c:pt idx="33">
                  <c:v>0.0435296434902501</c:v>
                </c:pt>
                <c:pt idx="34">
                  <c:v>0.0425940516052787</c:v>
                </c:pt>
                <c:pt idx="35">
                  <c:v>0.0419539097892456</c:v>
                </c:pt>
                <c:pt idx="36">
                  <c:v>0.0413630096513689</c:v>
                </c:pt>
                <c:pt idx="37">
                  <c:v>0.0412645262950561</c:v>
                </c:pt>
                <c:pt idx="38">
                  <c:v>0.0407721095134922</c:v>
                </c:pt>
                <c:pt idx="39">
                  <c:v>0.040624384479023</c:v>
                </c:pt>
                <c:pt idx="40">
                  <c:v>0.0403781760882411</c:v>
                </c:pt>
                <c:pt idx="41">
                  <c:v>0.0399842426629899</c:v>
                </c:pt>
                <c:pt idx="42">
                  <c:v>0.0401812093756155</c:v>
                </c:pt>
                <c:pt idx="43">
                  <c:v>0.0398365176285208</c:v>
                </c:pt>
                <c:pt idx="44">
                  <c:v>0.0397872759503644</c:v>
                </c:pt>
                <c:pt idx="45">
                  <c:v>0.0396887925940516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6036944"/>
        <c:axId val="1856045200"/>
      </c:scatterChart>
      <c:valAx>
        <c:axId val="1856036944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one"/>
        <c:crossAx val="1856045200"/>
        <c:crosses val="autoZero"/>
        <c:crossBetween val="midCat"/>
      </c:valAx>
      <c:valAx>
        <c:axId val="1856045200"/>
        <c:scaling>
          <c:orientation val="minMax"/>
        </c:scaling>
        <c:delete val="1"/>
        <c:axPos val="l"/>
        <c:numFmt formatCode="0.0000_ " sourceLinked="1"/>
        <c:majorTickMark val="out"/>
        <c:minorTickMark val="none"/>
        <c:tickLblPos val="none"/>
        <c:crossAx val="185603694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0235003533619"/>
          <c:y val="0.12264122696504"/>
          <c:w val="0.853802388583911"/>
          <c:h val="0.76414918339755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2'!$AH$7:$AH$67</c:f>
              <c:numCache>
                <c:formatCode>0.000_ </c:formatCode>
                <c:ptCount val="61"/>
                <c:pt idx="0">
                  <c:v>1.0</c:v>
                </c:pt>
                <c:pt idx="1">
                  <c:v>0.949972429695724</c:v>
                </c:pt>
                <c:pt idx="2">
                  <c:v>0.933179608000401</c:v>
                </c:pt>
                <c:pt idx="3">
                  <c:v>0.910421575016291</c:v>
                </c:pt>
                <c:pt idx="4">
                  <c:v>0.878389894230287</c:v>
                </c:pt>
                <c:pt idx="5">
                  <c:v>0.841746453456314</c:v>
                </c:pt>
                <c:pt idx="6">
                  <c:v>0.797834477918693</c:v>
                </c:pt>
                <c:pt idx="7">
                  <c:v>0.747606396310592</c:v>
                </c:pt>
                <c:pt idx="8">
                  <c:v>0.692967066018347</c:v>
                </c:pt>
                <c:pt idx="9">
                  <c:v>0.63742543485889</c:v>
                </c:pt>
                <c:pt idx="10">
                  <c:v>0.580730863702441</c:v>
                </c:pt>
                <c:pt idx="11">
                  <c:v>0.523284375156649</c:v>
                </c:pt>
                <c:pt idx="12">
                  <c:v>0.467842999649105</c:v>
                </c:pt>
                <c:pt idx="13">
                  <c:v>0.412752518923254</c:v>
                </c:pt>
                <c:pt idx="14">
                  <c:v>0.362474309489197</c:v>
                </c:pt>
                <c:pt idx="15">
                  <c:v>0.315304025264424</c:v>
                </c:pt>
                <c:pt idx="16">
                  <c:v>0.272394606245927</c:v>
                </c:pt>
                <c:pt idx="17">
                  <c:v>0.233194646348188</c:v>
                </c:pt>
                <c:pt idx="18">
                  <c:v>0.200010025565191</c:v>
                </c:pt>
                <c:pt idx="19">
                  <c:v>0.171687803899945</c:v>
                </c:pt>
                <c:pt idx="20">
                  <c:v>0.146423379618026</c:v>
                </c:pt>
                <c:pt idx="21">
                  <c:v>0.125169181412602</c:v>
                </c:pt>
                <c:pt idx="22">
                  <c:v>0.10797533710963</c:v>
                </c:pt>
                <c:pt idx="23">
                  <c:v>0.0939395458418968</c:v>
                </c:pt>
                <c:pt idx="24">
                  <c:v>0.0825605293498421</c:v>
                </c:pt>
                <c:pt idx="25">
                  <c:v>0.0732367537219911</c:v>
                </c:pt>
                <c:pt idx="26">
                  <c:v>0.0658679633064314</c:v>
                </c:pt>
                <c:pt idx="27">
                  <c:v>0.0600030076695574</c:v>
                </c:pt>
                <c:pt idx="28">
                  <c:v>0.0555917589854128</c:v>
                </c:pt>
                <c:pt idx="29">
                  <c:v>0.052183066820392</c:v>
                </c:pt>
                <c:pt idx="30">
                  <c:v>0.0493759085668454</c:v>
                </c:pt>
                <c:pt idx="31">
                  <c:v>0.0469697729209484</c:v>
                </c:pt>
                <c:pt idx="32">
                  <c:v>0.0458168329239561</c:v>
                </c:pt>
                <c:pt idx="33">
                  <c:v>0.0446638929269638</c:v>
                </c:pt>
                <c:pt idx="34">
                  <c:v>0.0439621033635771</c:v>
                </c:pt>
                <c:pt idx="35">
                  <c:v>0.0432101859742343</c:v>
                </c:pt>
                <c:pt idx="36">
                  <c:v>0.04260865206276</c:v>
                </c:pt>
                <c:pt idx="37">
                  <c:v>0.0422577572810667</c:v>
                </c:pt>
                <c:pt idx="38">
                  <c:v>0.041806606847461</c:v>
                </c:pt>
                <c:pt idx="39">
                  <c:v>0.0417063511955486</c:v>
                </c:pt>
                <c:pt idx="40">
                  <c:v>0.0415559677176801</c:v>
                </c:pt>
                <c:pt idx="41">
                  <c:v>0.0414055842398115</c:v>
                </c:pt>
                <c:pt idx="42">
                  <c:v>0.0412552007619429</c:v>
                </c:pt>
                <c:pt idx="43">
                  <c:v>0.0409544338062058</c:v>
                </c:pt>
                <c:pt idx="44">
                  <c:v>0.0411048172840744</c:v>
                </c:pt>
                <c:pt idx="45">
                  <c:v>0.0410546894581182</c:v>
                </c:pt>
                <c:pt idx="46">
                  <c:v>0.0411048172840744</c:v>
                </c:pt>
                <c:pt idx="47">
                  <c:v>0.0410546894581182</c:v>
                </c:pt>
                <c:pt idx="48">
                  <c:v>0.0409544338062058</c:v>
                </c:pt>
                <c:pt idx="49">
                  <c:v>0.0408040503283373</c:v>
                </c:pt>
                <c:pt idx="50">
                  <c:v>0.0404030277206877</c:v>
                </c:pt>
                <c:pt idx="51">
                  <c:v>0.0407037946764249</c:v>
                </c:pt>
                <c:pt idx="52">
                  <c:v>0.0406035390245125</c:v>
                </c:pt>
                <c:pt idx="53">
                  <c:v>0.0406035390245125</c:v>
                </c:pt>
                <c:pt idx="54">
                  <c:v>0.0405534111985563</c:v>
                </c:pt>
                <c:pt idx="55">
                  <c:v>0.0404531555466439</c:v>
                </c:pt>
                <c:pt idx="56">
                  <c:v>0.0405032833726001</c:v>
                </c:pt>
                <c:pt idx="57">
                  <c:v>0.0403027720687754</c:v>
                </c:pt>
                <c:pt idx="58">
                  <c:v>0.0404030277206877</c:v>
                </c:pt>
                <c:pt idx="59">
                  <c:v>0.0405534111985563</c:v>
                </c:pt>
                <c:pt idx="60">
                  <c:v>0.0404531555466439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2'!$AI$7:$AI$67</c:f>
              <c:numCache>
                <c:formatCode>0.000_ </c:formatCode>
                <c:ptCount val="61"/>
                <c:pt idx="0">
                  <c:v>1.0</c:v>
                </c:pt>
                <c:pt idx="1">
                  <c:v>0.946250434264728</c:v>
                </c:pt>
                <c:pt idx="2">
                  <c:v>0.930418383046305</c:v>
                </c:pt>
                <c:pt idx="3">
                  <c:v>0.906794381855179</c:v>
                </c:pt>
                <c:pt idx="4">
                  <c:v>0.873492481016428</c:v>
                </c:pt>
                <c:pt idx="5">
                  <c:v>0.835177924462752</c:v>
                </c:pt>
                <c:pt idx="6">
                  <c:v>0.791652191175741</c:v>
                </c:pt>
                <c:pt idx="7">
                  <c:v>0.741575264281106</c:v>
                </c:pt>
                <c:pt idx="8">
                  <c:v>0.68901682465631</c:v>
                </c:pt>
                <c:pt idx="9">
                  <c:v>0.630403493969924</c:v>
                </c:pt>
                <c:pt idx="10">
                  <c:v>0.574569457541317</c:v>
                </c:pt>
                <c:pt idx="11">
                  <c:v>0.516700580673979</c:v>
                </c:pt>
                <c:pt idx="12">
                  <c:v>0.461362846791404</c:v>
                </c:pt>
                <c:pt idx="13">
                  <c:v>0.407315499528513</c:v>
                </c:pt>
                <c:pt idx="14">
                  <c:v>0.355650404486575</c:v>
                </c:pt>
                <c:pt idx="15">
                  <c:v>0.309196486177974</c:v>
                </c:pt>
                <c:pt idx="16">
                  <c:v>0.26795374460271</c:v>
                </c:pt>
                <c:pt idx="17">
                  <c:v>0.228993994739193</c:v>
                </c:pt>
                <c:pt idx="18">
                  <c:v>0.194997270335997</c:v>
                </c:pt>
                <c:pt idx="19">
                  <c:v>0.167353218522011</c:v>
                </c:pt>
                <c:pt idx="20">
                  <c:v>0.142786242493424</c:v>
                </c:pt>
                <c:pt idx="21">
                  <c:v>0.1222889473423</c:v>
                </c:pt>
                <c:pt idx="22">
                  <c:v>0.105116879249591</c:v>
                </c:pt>
                <c:pt idx="23">
                  <c:v>0.0909226264330736</c:v>
                </c:pt>
                <c:pt idx="24">
                  <c:v>0.0797558191473522</c:v>
                </c:pt>
                <c:pt idx="25">
                  <c:v>0.0707231128095687</c:v>
                </c:pt>
                <c:pt idx="26">
                  <c:v>0.0638245074197231</c:v>
                </c:pt>
                <c:pt idx="27">
                  <c:v>0.0583651794133704</c:v>
                </c:pt>
                <c:pt idx="28">
                  <c:v>0.0540473472628915</c:v>
                </c:pt>
                <c:pt idx="29">
                  <c:v>0.0507717504590798</c:v>
                </c:pt>
                <c:pt idx="30">
                  <c:v>0.0479924562013003</c:v>
                </c:pt>
                <c:pt idx="31">
                  <c:v>0.0464042880539977</c:v>
                </c:pt>
                <c:pt idx="32">
                  <c:v>0.0446175988882823</c:v>
                </c:pt>
                <c:pt idx="33">
                  <c:v>0.043575363541615</c:v>
                </c:pt>
                <c:pt idx="34">
                  <c:v>0.0428309097225669</c:v>
                </c:pt>
                <c:pt idx="35">
                  <c:v>0.0420864559035188</c:v>
                </c:pt>
                <c:pt idx="36">
                  <c:v>0.0416397836120899</c:v>
                </c:pt>
                <c:pt idx="37">
                  <c:v>0.0413420020844707</c:v>
                </c:pt>
                <c:pt idx="38">
                  <c:v>0.0409945903022482</c:v>
                </c:pt>
                <c:pt idx="39">
                  <c:v>0.0410938508114547</c:v>
                </c:pt>
                <c:pt idx="40">
                  <c:v>0.040696808774629</c:v>
                </c:pt>
                <c:pt idx="41">
                  <c:v>0.0405479180108194</c:v>
                </c:pt>
                <c:pt idx="42">
                  <c:v>0.0403990272470098</c:v>
                </c:pt>
                <c:pt idx="43">
                  <c:v>0.0404982877562162</c:v>
                </c:pt>
                <c:pt idx="44">
                  <c:v>0.0400019852101841</c:v>
                </c:pt>
                <c:pt idx="45">
                  <c:v>0.0402005062285969</c:v>
                </c:pt>
                <c:pt idx="46">
                  <c:v>0.0402005062285969</c:v>
                </c:pt>
                <c:pt idx="47">
                  <c:v>0.0402005062285969</c:v>
                </c:pt>
                <c:pt idx="48">
                  <c:v>0.0400516154647873</c:v>
                </c:pt>
                <c:pt idx="49">
                  <c:v>0.0398530944463745</c:v>
                </c:pt>
                <c:pt idx="50">
                  <c:v>0.0398530944463745</c:v>
                </c:pt>
                <c:pt idx="51">
                  <c:v>0.0399027247009777</c:v>
                </c:pt>
                <c:pt idx="52">
                  <c:v>0.0397042036825649</c:v>
                </c:pt>
                <c:pt idx="53">
                  <c:v>0.0397538339371681</c:v>
                </c:pt>
                <c:pt idx="54">
                  <c:v>0.0396545734279617</c:v>
                </c:pt>
                <c:pt idx="55">
                  <c:v>0.0397538339371681</c:v>
                </c:pt>
                <c:pt idx="56">
                  <c:v>0.0395553129187553</c:v>
                </c:pt>
                <c:pt idx="57">
                  <c:v>0.0394064221549456</c:v>
                </c:pt>
                <c:pt idx="58">
                  <c:v>0.0395553129187553</c:v>
                </c:pt>
                <c:pt idx="59">
                  <c:v>0.0397042036825649</c:v>
                </c:pt>
                <c:pt idx="60">
                  <c:v>0.0394064221549456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2'!$AJ$7:$AJ$67</c:f>
              <c:numCache>
                <c:formatCode>0.000_ </c:formatCode>
                <c:ptCount val="61"/>
                <c:pt idx="0">
                  <c:v>1.0</c:v>
                </c:pt>
                <c:pt idx="1">
                  <c:v>0.94320146194498</c:v>
                </c:pt>
                <c:pt idx="2">
                  <c:v>0.92527287993283</c:v>
                </c:pt>
                <c:pt idx="3">
                  <c:v>0.899985182990073</c:v>
                </c:pt>
                <c:pt idx="4">
                  <c:v>0.86812861164617</c:v>
                </c:pt>
                <c:pt idx="5">
                  <c:v>0.83004889613276</c:v>
                </c:pt>
                <c:pt idx="6">
                  <c:v>0.786980787277127</c:v>
                </c:pt>
                <c:pt idx="7">
                  <c:v>0.737936484417444</c:v>
                </c:pt>
                <c:pt idx="8">
                  <c:v>0.683409887884625</c:v>
                </c:pt>
                <c:pt idx="9">
                  <c:v>0.627105250160518</c:v>
                </c:pt>
                <c:pt idx="10">
                  <c:v>0.572973773892429</c:v>
                </c:pt>
                <c:pt idx="11">
                  <c:v>0.51661974613523</c:v>
                </c:pt>
                <c:pt idx="12">
                  <c:v>0.459376697782387</c:v>
                </c:pt>
                <c:pt idx="13">
                  <c:v>0.405590951745938</c:v>
                </c:pt>
                <c:pt idx="14">
                  <c:v>0.35560823825752</c:v>
                </c:pt>
                <c:pt idx="15">
                  <c:v>0.309922457648047</c:v>
                </c:pt>
                <c:pt idx="16">
                  <c:v>0.26784214945424</c:v>
                </c:pt>
                <c:pt idx="17">
                  <c:v>0.229268533609918</c:v>
                </c:pt>
                <c:pt idx="18">
                  <c:v>0.196078431372549</c:v>
                </c:pt>
                <c:pt idx="19">
                  <c:v>0.167975502543587</c:v>
                </c:pt>
                <c:pt idx="20">
                  <c:v>0.143379266064108</c:v>
                </c:pt>
                <c:pt idx="21">
                  <c:v>0.122783622265027</c:v>
                </c:pt>
                <c:pt idx="22">
                  <c:v>0.105892230947795</c:v>
                </c:pt>
                <c:pt idx="23">
                  <c:v>0.0916185113844026</c:v>
                </c:pt>
                <c:pt idx="24">
                  <c:v>0.0805057539388551</c:v>
                </c:pt>
                <c:pt idx="25">
                  <c:v>0.0716155479824171</c:v>
                </c:pt>
                <c:pt idx="26">
                  <c:v>0.0640094828863535</c:v>
                </c:pt>
                <c:pt idx="27">
                  <c:v>0.0582802390477601</c:v>
                </c:pt>
                <c:pt idx="28">
                  <c:v>0.0541314762680891</c:v>
                </c:pt>
                <c:pt idx="29">
                  <c:v>0.0508223440509705</c:v>
                </c:pt>
                <c:pt idx="30">
                  <c:v>0.0481058922309478</c:v>
                </c:pt>
                <c:pt idx="31">
                  <c:v>0.0461302909072949</c:v>
                </c:pt>
                <c:pt idx="32">
                  <c:v>0.0445498098483726</c:v>
                </c:pt>
                <c:pt idx="33">
                  <c:v>0.0437595693189114</c:v>
                </c:pt>
                <c:pt idx="34">
                  <c:v>0.0427223786239937</c:v>
                </c:pt>
                <c:pt idx="35">
                  <c:v>0.0422778683261718</c:v>
                </c:pt>
                <c:pt idx="36">
                  <c:v>0.0412900676643453</c:v>
                </c:pt>
                <c:pt idx="37">
                  <c:v>0.04109250753198</c:v>
                </c:pt>
                <c:pt idx="38">
                  <c:v>0.0410431174988887</c:v>
                </c:pt>
                <c:pt idx="39">
                  <c:v>0.0406973872672495</c:v>
                </c:pt>
                <c:pt idx="40">
                  <c:v>0.0405986072010668</c:v>
                </c:pt>
                <c:pt idx="41">
                  <c:v>0.0403022670025189</c:v>
                </c:pt>
                <c:pt idx="42">
                  <c:v>0.0402528769694276</c:v>
                </c:pt>
                <c:pt idx="43">
                  <c:v>0.0402528769694276</c:v>
                </c:pt>
                <c:pt idx="44">
                  <c:v>0.0401047068701536</c:v>
                </c:pt>
                <c:pt idx="45">
                  <c:v>0.0399565367708796</c:v>
                </c:pt>
                <c:pt idx="46">
                  <c:v>0.0398083666716057</c:v>
                </c:pt>
                <c:pt idx="47">
                  <c:v>0.039709586605423</c:v>
                </c:pt>
                <c:pt idx="48">
                  <c:v>0.039709586605423</c:v>
                </c:pt>
                <c:pt idx="49">
                  <c:v>0.0399071467377883</c:v>
                </c:pt>
                <c:pt idx="50">
                  <c:v>0.0398083666716057</c:v>
                </c:pt>
                <c:pt idx="51">
                  <c:v>0.039857756704697</c:v>
                </c:pt>
                <c:pt idx="52">
                  <c:v>0.0398083666716057</c:v>
                </c:pt>
                <c:pt idx="53">
                  <c:v>0.0396108065392404</c:v>
                </c:pt>
                <c:pt idx="54">
                  <c:v>0.0396108065392404</c:v>
                </c:pt>
                <c:pt idx="55">
                  <c:v>0.0396108065392404</c:v>
                </c:pt>
                <c:pt idx="56">
                  <c:v>0.0394132464068751</c:v>
                </c:pt>
                <c:pt idx="57">
                  <c:v>0.0395120264730577</c:v>
                </c:pt>
                <c:pt idx="58">
                  <c:v>0.0393144663406924</c:v>
                </c:pt>
                <c:pt idx="59">
                  <c:v>0.0395120264730577</c:v>
                </c:pt>
                <c:pt idx="60">
                  <c:v>0.0395120264730577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2'!$AK$7:$AK$67</c:f>
              <c:numCache>
                <c:formatCode>0.000_ </c:formatCode>
                <c:ptCount val="61"/>
                <c:pt idx="0">
                  <c:v>1.0</c:v>
                </c:pt>
                <c:pt idx="1">
                  <c:v>0.939883872259485</c:v>
                </c:pt>
                <c:pt idx="2">
                  <c:v>0.925968565421964</c:v>
                </c:pt>
                <c:pt idx="3">
                  <c:v>0.905095605165682</c:v>
                </c:pt>
                <c:pt idx="4">
                  <c:v>0.874361797977776</c:v>
                </c:pt>
                <c:pt idx="5">
                  <c:v>0.835569126038642</c:v>
                </c:pt>
                <c:pt idx="6">
                  <c:v>0.795274802282511</c:v>
                </c:pt>
                <c:pt idx="7">
                  <c:v>0.74977475222745</c:v>
                </c:pt>
                <c:pt idx="8">
                  <c:v>0.696816498147963</c:v>
                </c:pt>
                <c:pt idx="9">
                  <c:v>0.643658023826209</c:v>
                </c:pt>
                <c:pt idx="10">
                  <c:v>0.589248172990289</c:v>
                </c:pt>
                <c:pt idx="11">
                  <c:v>0.535288817699469</c:v>
                </c:pt>
                <c:pt idx="12">
                  <c:v>0.480228251076184</c:v>
                </c:pt>
                <c:pt idx="13">
                  <c:v>0.426419060967064</c:v>
                </c:pt>
                <c:pt idx="14">
                  <c:v>0.375062568825708</c:v>
                </c:pt>
                <c:pt idx="15">
                  <c:v>0.328761637801582</c:v>
                </c:pt>
                <c:pt idx="16">
                  <c:v>0.286965662228451</c:v>
                </c:pt>
                <c:pt idx="17">
                  <c:v>0.247322054259686</c:v>
                </c:pt>
                <c:pt idx="18">
                  <c:v>0.212934227650415</c:v>
                </c:pt>
                <c:pt idx="19">
                  <c:v>0.182300530583642</c:v>
                </c:pt>
                <c:pt idx="20">
                  <c:v>0.156872559815797</c:v>
                </c:pt>
                <c:pt idx="21">
                  <c:v>0.13489838822705</c:v>
                </c:pt>
                <c:pt idx="22">
                  <c:v>0.1156271899089</c:v>
                </c:pt>
                <c:pt idx="23">
                  <c:v>0.10051056161778</c:v>
                </c:pt>
                <c:pt idx="24">
                  <c:v>0.0880468515366903</c:v>
                </c:pt>
                <c:pt idx="25">
                  <c:v>0.0779857843627991</c:v>
                </c:pt>
                <c:pt idx="26">
                  <c:v>0.0695264791270397</c:v>
                </c:pt>
                <c:pt idx="27">
                  <c:v>0.0629192111322455</c:v>
                </c:pt>
                <c:pt idx="28">
                  <c:v>0.0579137050755831</c:v>
                </c:pt>
                <c:pt idx="29">
                  <c:v>0.0539093002302533</c:v>
                </c:pt>
                <c:pt idx="30">
                  <c:v>0.0506557212934228</c:v>
                </c:pt>
                <c:pt idx="31">
                  <c:v>0.048503353689058</c:v>
                </c:pt>
                <c:pt idx="32">
                  <c:v>0.0464510962058264</c:v>
                </c:pt>
                <c:pt idx="33">
                  <c:v>0.0450495545099609</c:v>
                </c:pt>
                <c:pt idx="34">
                  <c:v>0.0440484532986285</c:v>
                </c:pt>
                <c:pt idx="35">
                  <c:v>0.0432475723295625</c:v>
                </c:pt>
                <c:pt idx="36">
                  <c:v>0.0425468014816298</c:v>
                </c:pt>
                <c:pt idx="37">
                  <c:v>0.04224647111823</c:v>
                </c:pt>
                <c:pt idx="38">
                  <c:v>0.0419461407548303</c:v>
                </c:pt>
                <c:pt idx="39">
                  <c:v>0.0414956452097307</c:v>
                </c:pt>
                <c:pt idx="40">
                  <c:v>0.0413454800280308</c:v>
                </c:pt>
                <c:pt idx="41">
                  <c:v>0.0410952047251977</c:v>
                </c:pt>
                <c:pt idx="42">
                  <c:v>0.0409950946040645</c:v>
                </c:pt>
                <c:pt idx="43">
                  <c:v>0.040794874361798</c:v>
                </c:pt>
                <c:pt idx="44">
                  <c:v>0.0406447091800981</c:v>
                </c:pt>
                <c:pt idx="45">
                  <c:v>0.0407448193012313</c:v>
                </c:pt>
                <c:pt idx="46">
                  <c:v>0.0405946541195315</c:v>
                </c:pt>
                <c:pt idx="47">
                  <c:v>0.0406447091800981</c:v>
                </c:pt>
                <c:pt idx="48">
                  <c:v>0.040394433877265</c:v>
                </c:pt>
                <c:pt idx="49">
                  <c:v>0.0406947642406647</c:v>
                </c:pt>
                <c:pt idx="50">
                  <c:v>0.040394433877265</c:v>
                </c:pt>
                <c:pt idx="51">
                  <c:v>0.0405445990589649</c:v>
                </c:pt>
                <c:pt idx="52">
                  <c:v>0.0404945439983982</c:v>
                </c:pt>
                <c:pt idx="53">
                  <c:v>0.0404444889378316</c:v>
                </c:pt>
                <c:pt idx="54">
                  <c:v>0.0402943237561317</c:v>
                </c:pt>
                <c:pt idx="55">
                  <c:v>0.0403443788166984</c:v>
                </c:pt>
                <c:pt idx="56">
                  <c:v>0.0399439383321654</c:v>
                </c:pt>
                <c:pt idx="57">
                  <c:v>0.0398438282110321</c:v>
                </c:pt>
                <c:pt idx="58">
                  <c:v>0.0402943237561317</c:v>
                </c:pt>
                <c:pt idx="59">
                  <c:v>0.0400440484532986</c:v>
                </c:pt>
                <c:pt idx="60">
                  <c:v>0.0399439383321654</c:v>
                </c:pt>
              </c:numCache>
            </c:numRef>
          </c:yVal>
          <c:smooth val="0"/>
        </c:ser>
        <c:ser>
          <c:idx val="8"/>
          <c:order val="4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4'!$C$6:$C$66</c:f>
              <c:numCache>
                <c:formatCode>0.0000_ </c:formatCode>
                <c:ptCount val="61"/>
                <c:pt idx="0">
                  <c:v>1.0</c:v>
                </c:pt>
                <c:pt idx="1">
                  <c:v>0.97048673265375</c:v>
                </c:pt>
                <c:pt idx="2">
                  <c:v>0.971194002247574</c:v>
                </c:pt>
                <c:pt idx="3">
                  <c:v>0.971219027883156</c:v>
                </c:pt>
                <c:pt idx="4">
                  <c:v>0.970369688400983</c:v>
                </c:pt>
                <c:pt idx="5">
                  <c:v>0.96632671948263</c:v>
                </c:pt>
                <c:pt idx="6">
                  <c:v>0.958844505707667</c:v>
                </c:pt>
                <c:pt idx="7">
                  <c:v>0.937439298152161</c:v>
                </c:pt>
                <c:pt idx="8">
                  <c:v>0.901849961355795</c:v>
                </c:pt>
                <c:pt idx="9">
                  <c:v>0.855698054298978</c:v>
                </c:pt>
                <c:pt idx="10">
                  <c:v>0.803490192527418</c:v>
                </c:pt>
                <c:pt idx="11">
                  <c:v>0.745816642643249</c:v>
                </c:pt>
                <c:pt idx="12">
                  <c:v>0.683045429276956</c:v>
                </c:pt>
                <c:pt idx="13">
                  <c:v>0.618880897205563</c:v>
                </c:pt>
                <c:pt idx="14">
                  <c:v>0.555390271244623</c:v>
                </c:pt>
                <c:pt idx="15">
                  <c:v>0.495004549293706</c:v>
                </c:pt>
                <c:pt idx="16">
                  <c:v>0.436014617807666</c:v>
                </c:pt>
                <c:pt idx="17">
                  <c:v>0.381012608455783</c:v>
                </c:pt>
                <c:pt idx="18">
                  <c:v>0.330410791554412</c:v>
                </c:pt>
                <c:pt idx="19">
                  <c:v>0.28489532736668</c:v>
                </c:pt>
                <c:pt idx="20">
                  <c:v>0.244636725142503</c:v>
                </c:pt>
                <c:pt idx="21">
                  <c:v>0.209385008740048</c:v>
                </c:pt>
                <c:pt idx="22">
                  <c:v>0.178845073091565</c:v>
                </c:pt>
                <c:pt idx="23">
                  <c:v>0.152909455550035</c:v>
                </c:pt>
                <c:pt idx="24">
                  <c:v>0.131305042173508</c:v>
                </c:pt>
                <c:pt idx="25">
                  <c:v>0.113313322233424</c:v>
                </c:pt>
                <c:pt idx="26">
                  <c:v>0.0983091027088035</c:v>
                </c:pt>
                <c:pt idx="27">
                  <c:v>0.0862022029688433</c:v>
                </c:pt>
                <c:pt idx="28">
                  <c:v>0.0765462481461147</c:v>
                </c:pt>
                <c:pt idx="29">
                  <c:v>0.0689010546204257</c:v>
                </c:pt>
                <c:pt idx="30">
                  <c:v>0.0627813172552383</c:v>
                </c:pt>
                <c:pt idx="31">
                  <c:v>0.0579012082436794</c:v>
                </c:pt>
                <c:pt idx="32">
                  <c:v>0.0542998704934465</c:v>
                </c:pt>
                <c:pt idx="33">
                  <c:v>0.0512465911016228</c:v>
                </c:pt>
                <c:pt idx="34">
                  <c:v>0.0493544013690041</c:v>
                </c:pt>
                <c:pt idx="35">
                  <c:v>0.0475018243115183</c:v>
                </c:pt>
                <c:pt idx="36">
                  <c:v>0.0462487339593921</c:v>
                </c:pt>
                <c:pt idx="37">
                  <c:v>0.0454136289576835</c:v>
                </c:pt>
                <c:pt idx="38">
                  <c:v>0.0446821628703735</c:v>
                </c:pt>
                <c:pt idx="39">
                  <c:v>0.0440563057667591</c:v>
                </c:pt>
                <c:pt idx="40">
                  <c:v>0.0436770991705449</c:v>
                </c:pt>
                <c:pt idx="41">
                  <c:v>0.0433258404724184</c:v>
                </c:pt>
                <c:pt idx="42">
                  <c:v>0.0431950497357393</c:v>
                </c:pt>
                <c:pt idx="43">
                  <c:v>0.0429993019487232</c:v>
                </c:pt>
                <c:pt idx="44">
                  <c:v>0.0428297488789045</c:v>
                </c:pt>
                <c:pt idx="45">
                  <c:v>0.0426212006954896</c:v>
                </c:pt>
                <c:pt idx="46">
                  <c:v>0.042529148654813</c:v>
                </c:pt>
                <c:pt idx="47">
                  <c:v>0.042541932630148</c:v>
                </c:pt>
                <c:pt idx="48">
                  <c:v>0.0423990181947464</c:v>
                </c:pt>
                <c:pt idx="49">
                  <c:v>0.042385557345397</c:v>
                </c:pt>
                <c:pt idx="50">
                  <c:v>0.0423728525136537</c:v>
                </c:pt>
                <c:pt idx="51">
                  <c:v>0.0422938801276346</c:v>
                </c:pt>
                <c:pt idx="52">
                  <c:v>0.0422942196711811</c:v>
                </c:pt>
                <c:pt idx="53">
                  <c:v>0.0421254620570352</c:v>
                </c:pt>
                <c:pt idx="54">
                  <c:v>0.0420732098384416</c:v>
                </c:pt>
                <c:pt idx="55">
                  <c:v>0.041902968252378</c:v>
                </c:pt>
                <c:pt idx="56">
                  <c:v>0.0421513446738463</c:v>
                </c:pt>
                <c:pt idx="57">
                  <c:v>0.041981020581964</c:v>
                </c:pt>
                <c:pt idx="58">
                  <c:v>0.0418771397254151</c:v>
                </c:pt>
                <c:pt idx="59">
                  <c:v>0.0418646905147933</c:v>
                </c:pt>
                <c:pt idx="60">
                  <c:v>0.0417725413165167</c:v>
                </c:pt>
              </c:numCache>
            </c:numRef>
          </c:yVal>
          <c:smooth val="0"/>
        </c:ser>
        <c:ser>
          <c:idx val="9"/>
          <c:order val="5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4'!$F$6:$F$66</c:f>
              <c:numCache>
                <c:formatCode>0.0000_ </c:formatCode>
                <c:ptCount val="61"/>
                <c:pt idx="0">
                  <c:v>1.0</c:v>
                </c:pt>
                <c:pt idx="1">
                  <c:v>0.974195436003625</c:v>
                </c:pt>
                <c:pt idx="2">
                  <c:v>0.97414632069094</c:v>
                </c:pt>
                <c:pt idx="3">
                  <c:v>0.975284038091506</c:v>
                </c:pt>
                <c:pt idx="4">
                  <c:v>0.974885180494716</c:v>
                </c:pt>
                <c:pt idx="5">
                  <c:v>0.974671622346713</c:v>
                </c:pt>
                <c:pt idx="6">
                  <c:v>0.974812208871442</c:v>
                </c:pt>
                <c:pt idx="7">
                  <c:v>0.973135310304867</c:v>
                </c:pt>
                <c:pt idx="8">
                  <c:v>0.974324444304572</c:v>
                </c:pt>
                <c:pt idx="9">
                  <c:v>0.974496260226702</c:v>
                </c:pt>
                <c:pt idx="10">
                  <c:v>0.973040294037968</c:v>
                </c:pt>
                <c:pt idx="11">
                  <c:v>0.972932764138556</c:v>
                </c:pt>
                <c:pt idx="12">
                  <c:v>0.972090503984578</c:v>
                </c:pt>
                <c:pt idx="13">
                  <c:v>0.972925887993364</c:v>
                </c:pt>
                <c:pt idx="14">
                  <c:v>0.97244256879507</c:v>
                </c:pt>
                <c:pt idx="15">
                  <c:v>0.972298994625671</c:v>
                </c:pt>
                <c:pt idx="16">
                  <c:v>0.971056626423267</c:v>
                </c:pt>
                <c:pt idx="17">
                  <c:v>0.972351745771123</c:v>
                </c:pt>
                <c:pt idx="18">
                  <c:v>0.972126535338085</c:v>
                </c:pt>
                <c:pt idx="19">
                  <c:v>0.971820776097744</c:v>
                </c:pt>
                <c:pt idx="20">
                  <c:v>0.971532669283637</c:v>
                </c:pt>
                <c:pt idx="21">
                  <c:v>0.971014680383495</c:v>
                </c:pt>
                <c:pt idx="22">
                  <c:v>0.971483770463388</c:v>
                </c:pt>
                <c:pt idx="23">
                  <c:v>0.970662527844702</c:v>
                </c:pt>
                <c:pt idx="24">
                  <c:v>0.970516611858012</c:v>
                </c:pt>
                <c:pt idx="25">
                  <c:v>0.967326110849175</c:v>
                </c:pt>
                <c:pt idx="26">
                  <c:v>0.959711210834166</c:v>
                </c:pt>
                <c:pt idx="27">
                  <c:v>0.930885141535508</c:v>
                </c:pt>
                <c:pt idx="28">
                  <c:v>0.866663309216496</c:v>
                </c:pt>
                <c:pt idx="29">
                  <c:v>0.78015413038801</c:v>
                </c:pt>
                <c:pt idx="30">
                  <c:v>0.68275852408664</c:v>
                </c:pt>
                <c:pt idx="31">
                  <c:v>0.584769448019295</c:v>
                </c:pt>
                <c:pt idx="32">
                  <c:v>0.490272317945856</c:v>
                </c:pt>
                <c:pt idx="33">
                  <c:v>0.40421864555616</c:v>
                </c:pt>
                <c:pt idx="34">
                  <c:v>0.329242228236337</c:v>
                </c:pt>
                <c:pt idx="35">
                  <c:v>0.266336007185951</c:v>
                </c:pt>
                <c:pt idx="36">
                  <c:v>0.21437571941076</c:v>
                </c:pt>
                <c:pt idx="37">
                  <c:v>0.172783796514452</c:v>
                </c:pt>
                <c:pt idx="38">
                  <c:v>0.139549219046943</c:v>
                </c:pt>
                <c:pt idx="39">
                  <c:v>0.114227378327056</c:v>
                </c:pt>
                <c:pt idx="40">
                  <c:v>0.0948945998342965</c:v>
                </c:pt>
                <c:pt idx="41">
                  <c:v>0.0804547968102554</c:v>
                </c:pt>
                <c:pt idx="42">
                  <c:v>0.0696105771069371</c:v>
                </c:pt>
                <c:pt idx="43">
                  <c:v>0.0617102190450089</c:v>
                </c:pt>
                <c:pt idx="44">
                  <c:v>0.0561237967552629</c:v>
                </c:pt>
                <c:pt idx="45">
                  <c:v>0.0521866347316076</c:v>
                </c:pt>
                <c:pt idx="46">
                  <c:v>0.0493617444853207</c:v>
                </c:pt>
                <c:pt idx="47">
                  <c:v>0.0471633053640655</c:v>
                </c:pt>
                <c:pt idx="48">
                  <c:v>0.0458281684461405</c:v>
                </c:pt>
                <c:pt idx="49">
                  <c:v>0.0449395247606359</c:v>
                </c:pt>
                <c:pt idx="50">
                  <c:v>0.0443246339618283</c:v>
                </c:pt>
                <c:pt idx="51">
                  <c:v>0.0436446740885095</c:v>
                </c:pt>
                <c:pt idx="52">
                  <c:v>0.0434345305496858</c:v>
                </c:pt>
                <c:pt idx="53">
                  <c:v>0.0430686102928089</c:v>
                </c:pt>
                <c:pt idx="54">
                  <c:v>0.0428984445859785</c:v>
                </c:pt>
                <c:pt idx="55">
                  <c:v>0.0428073036945593</c:v>
                </c:pt>
                <c:pt idx="56">
                  <c:v>0.0425581690143014</c:v>
                </c:pt>
                <c:pt idx="57">
                  <c:v>0.042531887663705</c:v>
                </c:pt>
                <c:pt idx="58">
                  <c:v>0.0425457175150742</c:v>
                </c:pt>
                <c:pt idx="59">
                  <c:v>0.0424020119866771</c:v>
                </c:pt>
                <c:pt idx="60">
                  <c:v>0.04228428084691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4851888"/>
        <c:axId val="1854855536"/>
      </c:scatterChart>
      <c:valAx>
        <c:axId val="1854851888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one"/>
        <c:crossAx val="1854855536"/>
        <c:crosses val="autoZero"/>
        <c:crossBetween val="midCat"/>
      </c:valAx>
      <c:valAx>
        <c:axId val="1854855536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one"/>
        <c:crossAx val="185485188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9229657986926"/>
          <c:y val="0.123808948061067"/>
          <c:w val="0.852069775000903"/>
          <c:h val="0.76190121883733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2'!$AL$7:$AL$67</c:f>
              <c:numCache>
                <c:formatCode>0.000_ </c:formatCode>
                <c:ptCount val="61"/>
                <c:pt idx="0">
                  <c:v>1.0</c:v>
                </c:pt>
                <c:pt idx="1">
                  <c:v>0.944176464676917</c:v>
                </c:pt>
                <c:pt idx="2">
                  <c:v>0.92975580343684</c:v>
                </c:pt>
                <c:pt idx="3">
                  <c:v>0.903879007134961</c:v>
                </c:pt>
                <c:pt idx="4">
                  <c:v>0.874987438448397</c:v>
                </c:pt>
                <c:pt idx="5">
                  <c:v>0.837252537433424</c:v>
                </c:pt>
                <c:pt idx="6">
                  <c:v>0.793437845442669</c:v>
                </c:pt>
                <c:pt idx="7">
                  <c:v>0.745452718319767</c:v>
                </c:pt>
                <c:pt idx="8">
                  <c:v>0.691739523665963</c:v>
                </c:pt>
                <c:pt idx="9">
                  <c:v>0.638277560044217</c:v>
                </c:pt>
                <c:pt idx="10">
                  <c:v>0.582906240578836</c:v>
                </c:pt>
                <c:pt idx="11">
                  <c:v>0.525123103205708</c:v>
                </c:pt>
                <c:pt idx="12">
                  <c:v>0.468646367199276</c:v>
                </c:pt>
                <c:pt idx="13">
                  <c:v>0.41518440357753</c:v>
                </c:pt>
                <c:pt idx="14">
                  <c:v>0.364938197166114</c:v>
                </c:pt>
                <c:pt idx="15">
                  <c:v>0.317405285900914</c:v>
                </c:pt>
                <c:pt idx="16">
                  <c:v>0.275198472515325</c:v>
                </c:pt>
                <c:pt idx="17">
                  <c:v>0.236508893578535</c:v>
                </c:pt>
                <c:pt idx="18">
                  <c:v>0.203296151140589</c:v>
                </c:pt>
                <c:pt idx="19">
                  <c:v>0.173500150738619</c:v>
                </c:pt>
                <c:pt idx="20">
                  <c:v>0.148477539945734</c:v>
                </c:pt>
                <c:pt idx="21">
                  <c:v>0.127374133252939</c:v>
                </c:pt>
                <c:pt idx="22">
                  <c:v>0.109737714802532</c:v>
                </c:pt>
                <c:pt idx="23">
                  <c:v>0.0952668073560446</c:v>
                </c:pt>
                <c:pt idx="24">
                  <c:v>0.0834087026429504</c:v>
                </c:pt>
                <c:pt idx="25">
                  <c:v>0.0739624158376043</c:v>
                </c:pt>
                <c:pt idx="26">
                  <c:v>0.0662245000502462</c:v>
                </c:pt>
                <c:pt idx="27">
                  <c:v>0.0605466787257562</c:v>
                </c:pt>
                <c:pt idx="28">
                  <c:v>0.0558235353230831</c:v>
                </c:pt>
                <c:pt idx="29">
                  <c:v>0.0522560546678726</c:v>
                </c:pt>
                <c:pt idx="30">
                  <c:v>0.0491910360767762</c:v>
                </c:pt>
                <c:pt idx="31">
                  <c:v>0.0472816802331424</c:v>
                </c:pt>
                <c:pt idx="32">
                  <c:v>0.0454728168023314</c:v>
                </c:pt>
                <c:pt idx="33">
                  <c:v>0.0444678926741031</c:v>
                </c:pt>
                <c:pt idx="34">
                  <c:v>0.0435132147522862</c:v>
                </c:pt>
                <c:pt idx="35">
                  <c:v>0.0426590292432921</c:v>
                </c:pt>
                <c:pt idx="36">
                  <c:v>0.0423575520048236</c:v>
                </c:pt>
                <c:pt idx="37">
                  <c:v>0.0418550899407095</c:v>
                </c:pt>
                <c:pt idx="38">
                  <c:v>0.0415033664958296</c:v>
                </c:pt>
                <c:pt idx="39">
                  <c:v>0.0413023816701839</c:v>
                </c:pt>
                <c:pt idx="40">
                  <c:v>0.0413023816701839</c:v>
                </c:pt>
                <c:pt idx="41">
                  <c:v>0.0413023816701839</c:v>
                </c:pt>
                <c:pt idx="42">
                  <c:v>0.0407999196060697</c:v>
                </c:pt>
                <c:pt idx="43">
                  <c:v>0.0404481961611898</c:v>
                </c:pt>
                <c:pt idx="44">
                  <c:v>0.0406491809868355</c:v>
                </c:pt>
                <c:pt idx="45">
                  <c:v>0.0406491809868355</c:v>
                </c:pt>
                <c:pt idx="46">
                  <c:v>0.0406491809868355</c:v>
                </c:pt>
                <c:pt idx="47">
                  <c:v>0.0402974575419556</c:v>
                </c:pt>
                <c:pt idx="48">
                  <c:v>0.0402472113355442</c:v>
                </c:pt>
                <c:pt idx="49">
                  <c:v>0.040347703748367</c:v>
                </c:pt>
                <c:pt idx="50">
                  <c:v>0.0402472113355442</c:v>
                </c:pt>
                <c:pt idx="51">
                  <c:v>0.040347703748367</c:v>
                </c:pt>
                <c:pt idx="52">
                  <c:v>0.0401969651291327</c:v>
                </c:pt>
                <c:pt idx="53">
                  <c:v>0.0400964727163099</c:v>
                </c:pt>
                <c:pt idx="54">
                  <c:v>0.0402472113355442</c:v>
                </c:pt>
                <c:pt idx="55">
                  <c:v>0.0400462265098985</c:v>
                </c:pt>
                <c:pt idx="56">
                  <c:v>0.0399457340970757</c:v>
                </c:pt>
                <c:pt idx="57">
                  <c:v>0.0399959803034871</c:v>
                </c:pt>
                <c:pt idx="58">
                  <c:v>0.0398954878906642</c:v>
                </c:pt>
                <c:pt idx="59">
                  <c:v>0.0401467189227213</c:v>
                </c:pt>
                <c:pt idx="60">
                  <c:v>0.0398954878906642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2'!$AM$7:$AM$67</c:f>
              <c:numCache>
                <c:formatCode>0.000_ </c:formatCode>
                <c:ptCount val="61"/>
                <c:pt idx="0">
                  <c:v>1.0</c:v>
                </c:pt>
                <c:pt idx="1">
                  <c:v>0.945046287177467</c:v>
                </c:pt>
                <c:pt idx="2">
                  <c:v>0.929288950167422</c:v>
                </c:pt>
                <c:pt idx="3">
                  <c:v>0.906490053181012</c:v>
                </c:pt>
                <c:pt idx="4">
                  <c:v>0.874630687413827</c:v>
                </c:pt>
                <c:pt idx="5">
                  <c:v>0.836911561946031</c:v>
                </c:pt>
                <c:pt idx="6">
                  <c:v>0.79407130194997</c:v>
                </c:pt>
                <c:pt idx="7">
                  <c:v>0.747242466023242</c:v>
                </c:pt>
                <c:pt idx="8">
                  <c:v>0.692337994878865</c:v>
                </c:pt>
                <c:pt idx="9">
                  <c:v>0.637335040378176</c:v>
                </c:pt>
                <c:pt idx="10">
                  <c:v>0.582233602521174</c:v>
                </c:pt>
                <c:pt idx="11">
                  <c:v>0.526393539491826</c:v>
                </c:pt>
                <c:pt idx="12">
                  <c:v>0.471636793381918</c:v>
                </c:pt>
                <c:pt idx="13">
                  <c:v>0.416978530628324</c:v>
                </c:pt>
                <c:pt idx="14">
                  <c:v>0.365422493598582</c:v>
                </c:pt>
                <c:pt idx="15">
                  <c:v>0.320021666338389</c:v>
                </c:pt>
                <c:pt idx="16">
                  <c:v>0.276639747882608</c:v>
                </c:pt>
                <c:pt idx="17">
                  <c:v>0.237886547173528</c:v>
                </c:pt>
                <c:pt idx="18">
                  <c:v>0.203614339176679</c:v>
                </c:pt>
                <c:pt idx="19">
                  <c:v>0.174217057317313</c:v>
                </c:pt>
                <c:pt idx="20">
                  <c:v>0.149793184951743</c:v>
                </c:pt>
                <c:pt idx="21">
                  <c:v>0.128028363206618</c:v>
                </c:pt>
                <c:pt idx="22">
                  <c:v>0.10971045893244</c:v>
                </c:pt>
                <c:pt idx="23">
                  <c:v>0.0948887138073665</c:v>
                </c:pt>
                <c:pt idx="24">
                  <c:v>0.0832676777624581</c:v>
                </c:pt>
                <c:pt idx="25">
                  <c:v>0.0737640338782746</c:v>
                </c:pt>
                <c:pt idx="26">
                  <c:v>0.0659838487295647</c:v>
                </c:pt>
                <c:pt idx="27">
                  <c:v>0.0598286389600157</c:v>
                </c:pt>
                <c:pt idx="28">
                  <c:v>0.0551999212133149</c:v>
                </c:pt>
                <c:pt idx="29">
                  <c:v>0.0518022454205239</c:v>
                </c:pt>
                <c:pt idx="30">
                  <c:v>0.0487492613748276</c:v>
                </c:pt>
                <c:pt idx="31">
                  <c:v>0.0465826275359464</c:v>
                </c:pt>
                <c:pt idx="32">
                  <c:v>0.0447114437660035</c:v>
                </c:pt>
                <c:pt idx="33">
                  <c:v>0.0435296434902501</c:v>
                </c:pt>
                <c:pt idx="34">
                  <c:v>0.0425940516052787</c:v>
                </c:pt>
                <c:pt idx="35">
                  <c:v>0.0419539097892456</c:v>
                </c:pt>
                <c:pt idx="36">
                  <c:v>0.0413630096513689</c:v>
                </c:pt>
                <c:pt idx="37">
                  <c:v>0.0412645262950561</c:v>
                </c:pt>
                <c:pt idx="38">
                  <c:v>0.0407721095134922</c:v>
                </c:pt>
                <c:pt idx="39">
                  <c:v>0.040624384479023</c:v>
                </c:pt>
                <c:pt idx="40">
                  <c:v>0.0403781760882411</c:v>
                </c:pt>
                <c:pt idx="41">
                  <c:v>0.0399842426629899</c:v>
                </c:pt>
                <c:pt idx="42">
                  <c:v>0.0401812093756155</c:v>
                </c:pt>
                <c:pt idx="43">
                  <c:v>0.0398365176285208</c:v>
                </c:pt>
                <c:pt idx="44">
                  <c:v>0.0397872759503644</c:v>
                </c:pt>
                <c:pt idx="45">
                  <c:v>0.0396887925940516</c:v>
                </c:pt>
                <c:pt idx="46">
                  <c:v>0.0393933425251132</c:v>
                </c:pt>
                <c:pt idx="47">
                  <c:v>0.0396395509158952</c:v>
                </c:pt>
                <c:pt idx="48">
                  <c:v>0.0395410675595824</c:v>
                </c:pt>
                <c:pt idx="49">
                  <c:v>0.039491825881426</c:v>
                </c:pt>
                <c:pt idx="50">
                  <c:v>0.0394425842032696</c:v>
                </c:pt>
                <c:pt idx="51">
                  <c:v>0.0392948591688005</c:v>
                </c:pt>
                <c:pt idx="52">
                  <c:v>0.0391471341343313</c:v>
                </c:pt>
                <c:pt idx="53">
                  <c:v>0.039491825881426</c:v>
                </c:pt>
                <c:pt idx="54">
                  <c:v>0.0390978924561749</c:v>
                </c:pt>
                <c:pt idx="55">
                  <c:v>0.0390978924561749</c:v>
                </c:pt>
                <c:pt idx="56">
                  <c:v>0.0391963758124877</c:v>
                </c:pt>
                <c:pt idx="57">
                  <c:v>0.0389994090998621</c:v>
                </c:pt>
                <c:pt idx="58">
                  <c:v>0.0389501674217057</c:v>
                </c:pt>
                <c:pt idx="59">
                  <c:v>0.0390486507780185</c:v>
                </c:pt>
                <c:pt idx="60">
                  <c:v>0.0389501674217057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2'!$AN$7:$AN$67</c:f>
              <c:numCache>
                <c:formatCode>0.000_ </c:formatCode>
                <c:ptCount val="61"/>
                <c:pt idx="0">
                  <c:v>1.0</c:v>
                </c:pt>
                <c:pt idx="1">
                  <c:v>0.947989837094605</c:v>
                </c:pt>
                <c:pt idx="2">
                  <c:v>0.931450206745379</c:v>
                </c:pt>
                <c:pt idx="3">
                  <c:v>0.907238579185971</c:v>
                </c:pt>
                <c:pt idx="4">
                  <c:v>0.876849499327455</c:v>
                </c:pt>
                <c:pt idx="5">
                  <c:v>0.842176057390525</c:v>
                </c:pt>
                <c:pt idx="6">
                  <c:v>0.798784436805659</c:v>
                </c:pt>
                <c:pt idx="7">
                  <c:v>0.751008817814975</c:v>
                </c:pt>
                <c:pt idx="8">
                  <c:v>0.697952473471828</c:v>
                </c:pt>
                <c:pt idx="9">
                  <c:v>0.644796492801275</c:v>
                </c:pt>
                <c:pt idx="10">
                  <c:v>0.589847058237433</c:v>
                </c:pt>
                <c:pt idx="11">
                  <c:v>0.534100533054352</c:v>
                </c:pt>
                <c:pt idx="12">
                  <c:v>0.479300552981617</c:v>
                </c:pt>
                <c:pt idx="13">
                  <c:v>0.424151845762965</c:v>
                </c:pt>
                <c:pt idx="14">
                  <c:v>0.374831863697504</c:v>
                </c:pt>
                <c:pt idx="15">
                  <c:v>0.327554426343845</c:v>
                </c:pt>
                <c:pt idx="16">
                  <c:v>0.284511532904897</c:v>
                </c:pt>
                <c:pt idx="17">
                  <c:v>0.245155183579933</c:v>
                </c:pt>
                <c:pt idx="18">
                  <c:v>0.210382105315598</c:v>
                </c:pt>
                <c:pt idx="19">
                  <c:v>0.180541025257809</c:v>
                </c:pt>
                <c:pt idx="20">
                  <c:v>0.154585761968814</c:v>
                </c:pt>
                <c:pt idx="21">
                  <c:v>0.13306431524934</c:v>
                </c:pt>
                <c:pt idx="22">
                  <c:v>0.1142330493698</c:v>
                </c:pt>
                <c:pt idx="23">
                  <c:v>0.099038509440542</c:v>
                </c:pt>
                <c:pt idx="24">
                  <c:v>0.0866836048423255</c:v>
                </c:pt>
                <c:pt idx="25">
                  <c:v>0.0768694265929358</c:v>
                </c:pt>
                <c:pt idx="26">
                  <c:v>0.0685497932546206</c:v>
                </c:pt>
                <c:pt idx="27">
                  <c:v>0.0620734319732974</c:v>
                </c:pt>
                <c:pt idx="28">
                  <c:v>0.0571414337667513</c:v>
                </c:pt>
                <c:pt idx="29">
                  <c:v>0.05310616250685</c:v>
                </c:pt>
                <c:pt idx="30">
                  <c:v>0.0501668908484033</c:v>
                </c:pt>
                <c:pt idx="31">
                  <c:v>0.0478254371543865</c:v>
                </c:pt>
                <c:pt idx="32">
                  <c:v>0.046131619588502</c:v>
                </c:pt>
                <c:pt idx="33">
                  <c:v>0.0446370746774274</c:v>
                </c:pt>
                <c:pt idx="34">
                  <c:v>0.0437403477307826</c:v>
                </c:pt>
                <c:pt idx="35">
                  <c:v>0.0426941662930304</c:v>
                </c:pt>
                <c:pt idx="36">
                  <c:v>0.0422956209834105</c:v>
                </c:pt>
                <c:pt idx="37">
                  <c:v>0.0420963483286006</c:v>
                </c:pt>
                <c:pt idx="38">
                  <c:v>0.0415981666915757</c:v>
                </c:pt>
                <c:pt idx="39">
                  <c:v>0.0411996213819559</c:v>
                </c:pt>
                <c:pt idx="40">
                  <c:v>0.0411996213819559</c:v>
                </c:pt>
                <c:pt idx="41">
                  <c:v>0.0409007123997409</c:v>
                </c:pt>
                <c:pt idx="42">
                  <c:v>0.0409007123997409</c:v>
                </c:pt>
                <c:pt idx="43">
                  <c:v>0.0407512579086335</c:v>
                </c:pt>
                <c:pt idx="44">
                  <c:v>0.0406516215812285</c:v>
                </c:pt>
                <c:pt idx="45">
                  <c:v>0.0405519852538235</c:v>
                </c:pt>
                <c:pt idx="46">
                  <c:v>0.0404025307627161</c:v>
                </c:pt>
                <c:pt idx="47">
                  <c:v>0.0403527125990136</c:v>
                </c:pt>
                <c:pt idx="48">
                  <c:v>0.0401534399442037</c:v>
                </c:pt>
                <c:pt idx="49">
                  <c:v>0.0401534399442037</c:v>
                </c:pt>
                <c:pt idx="50">
                  <c:v>0.0402032581079061</c:v>
                </c:pt>
                <c:pt idx="51">
                  <c:v>0.0403028944353111</c:v>
                </c:pt>
                <c:pt idx="52">
                  <c:v>0.0402032581079061</c:v>
                </c:pt>
                <c:pt idx="53">
                  <c:v>0.0400538036167987</c:v>
                </c:pt>
                <c:pt idx="54">
                  <c:v>0.0400538036167987</c:v>
                </c:pt>
                <c:pt idx="55">
                  <c:v>0.0398545309619887</c:v>
                </c:pt>
                <c:pt idx="56">
                  <c:v>0.0399043491256912</c:v>
                </c:pt>
                <c:pt idx="57">
                  <c:v>0.0398545309619887</c:v>
                </c:pt>
                <c:pt idx="58">
                  <c:v>0.0398545309619887</c:v>
                </c:pt>
                <c:pt idx="59">
                  <c:v>0.0398047127982862</c:v>
                </c:pt>
                <c:pt idx="60">
                  <c:v>0.0399043491256912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2'!$AO$7:$AO$67</c:f>
              <c:numCache>
                <c:formatCode>0.000_ </c:formatCode>
                <c:ptCount val="61"/>
                <c:pt idx="0">
                  <c:v>1.0</c:v>
                </c:pt>
                <c:pt idx="1">
                  <c:v>0.943164969852723</c:v>
                </c:pt>
                <c:pt idx="2">
                  <c:v>0.929129188494613</c:v>
                </c:pt>
                <c:pt idx="3">
                  <c:v>0.905357319363448</c:v>
                </c:pt>
                <c:pt idx="4">
                  <c:v>0.870910348917663</c:v>
                </c:pt>
                <c:pt idx="5">
                  <c:v>0.835425521399624</c:v>
                </c:pt>
                <c:pt idx="6">
                  <c:v>0.790402293169912</c:v>
                </c:pt>
                <c:pt idx="7">
                  <c:v>0.744143520806563</c:v>
                </c:pt>
                <c:pt idx="8">
                  <c:v>0.692201245428487</c:v>
                </c:pt>
                <c:pt idx="9">
                  <c:v>0.63754077295641</c:v>
                </c:pt>
                <c:pt idx="10">
                  <c:v>0.580013838094297</c:v>
                </c:pt>
                <c:pt idx="11">
                  <c:v>0.523673025600474</c:v>
                </c:pt>
                <c:pt idx="12">
                  <c:v>0.469012553128398</c:v>
                </c:pt>
                <c:pt idx="13">
                  <c:v>0.416081842443412</c:v>
                </c:pt>
                <c:pt idx="14">
                  <c:v>0.365968172383117</c:v>
                </c:pt>
                <c:pt idx="15">
                  <c:v>0.318572699416823</c:v>
                </c:pt>
                <c:pt idx="16">
                  <c:v>0.277008994761293</c:v>
                </c:pt>
                <c:pt idx="17">
                  <c:v>0.238558861322526</c:v>
                </c:pt>
                <c:pt idx="18">
                  <c:v>0.204210734407433</c:v>
                </c:pt>
                <c:pt idx="19">
                  <c:v>0.174705940496195</c:v>
                </c:pt>
                <c:pt idx="20">
                  <c:v>0.150044479588811</c:v>
                </c:pt>
                <c:pt idx="21">
                  <c:v>0.128694276959573</c:v>
                </c:pt>
                <c:pt idx="22">
                  <c:v>0.110408223781753</c:v>
                </c:pt>
                <c:pt idx="23">
                  <c:v>0.0960759118315706</c:v>
                </c:pt>
                <c:pt idx="24">
                  <c:v>0.0836710487298606</c:v>
                </c:pt>
                <c:pt idx="25">
                  <c:v>0.074330335079569</c:v>
                </c:pt>
                <c:pt idx="26">
                  <c:v>0.0662745873282593</c:v>
                </c:pt>
                <c:pt idx="27">
                  <c:v>0.0602451319561135</c:v>
                </c:pt>
                <c:pt idx="28">
                  <c:v>0.0548581595334585</c:v>
                </c:pt>
                <c:pt idx="29">
                  <c:v>0.0516457447860037</c:v>
                </c:pt>
                <c:pt idx="30">
                  <c:v>0.0486310170999308</c:v>
                </c:pt>
                <c:pt idx="31">
                  <c:v>0.0464564594247306</c:v>
                </c:pt>
                <c:pt idx="32">
                  <c:v>0.0446772758722941</c:v>
                </c:pt>
                <c:pt idx="33">
                  <c:v>0.0432934664426213</c:v>
                </c:pt>
                <c:pt idx="34">
                  <c:v>0.0423050311357122</c:v>
                </c:pt>
                <c:pt idx="35">
                  <c:v>0.0415637046555303</c:v>
                </c:pt>
                <c:pt idx="36">
                  <c:v>0.0411683305327666</c:v>
                </c:pt>
                <c:pt idx="37">
                  <c:v>0.0405752693486211</c:v>
                </c:pt>
                <c:pt idx="38">
                  <c:v>0.0402293169912029</c:v>
                </c:pt>
                <c:pt idx="39">
                  <c:v>0.0398833646337847</c:v>
                </c:pt>
                <c:pt idx="40">
                  <c:v>0.0399822081644756</c:v>
                </c:pt>
                <c:pt idx="41">
                  <c:v>0.0395374122763665</c:v>
                </c:pt>
                <c:pt idx="42">
                  <c:v>0.039487990511021</c:v>
                </c:pt>
                <c:pt idx="43">
                  <c:v>0.0393397252149847</c:v>
                </c:pt>
                <c:pt idx="44">
                  <c:v>0.0394385687456756</c:v>
                </c:pt>
                <c:pt idx="45">
                  <c:v>0.0390431946229119</c:v>
                </c:pt>
                <c:pt idx="46">
                  <c:v>0.0390431946229119</c:v>
                </c:pt>
                <c:pt idx="47">
                  <c:v>0.0391420381536028</c:v>
                </c:pt>
                <c:pt idx="48">
                  <c:v>0.0390431946229119</c:v>
                </c:pt>
                <c:pt idx="49">
                  <c:v>0.0388949293268755</c:v>
                </c:pt>
                <c:pt idx="50">
                  <c:v>0.0390926163882574</c:v>
                </c:pt>
                <c:pt idx="51">
                  <c:v>0.0387960857961846</c:v>
                </c:pt>
                <c:pt idx="52">
                  <c:v>0.0387960857961846</c:v>
                </c:pt>
                <c:pt idx="53">
                  <c:v>0.038944351092221</c:v>
                </c:pt>
                <c:pt idx="54">
                  <c:v>0.0387466640308392</c:v>
                </c:pt>
                <c:pt idx="55">
                  <c:v>0.0387466640308392</c:v>
                </c:pt>
                <c:pt idx="56">
                  <c:v>0.0385489769694573</c:v>
                </c:pt>
                <c:pt idx="57">
                  <c:v>0.0385983987348028</c:v>
                </c:pt>
                <c:pt idx="58">
                  <c:v>0.0386478205001483</c:v>
                </c:pt>
                <c:pt idx="59">
                  <c:v>0.0387466640308392</c:v>
                </c:pt>
                <c:pt idx="60">
                  <c:v>0.0385489769694573</c:v>
                </c:pt>
              </c:numCache>
            </c:numRef>
          </c:yVal>
          <c:smooth val="0"/>
        </c:ser>
        <c:ser>
          <c:idx val="8"/>
          <c:order val="4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4'!$C$6:$C$66</c:f>
              <c:numCache>
                <c:formatCode>0.0000_ </c:formatCode>
                <c:ptCount val="61"/>
                <c:pt idx="0">
                  <c:v>1.0</c:v>
                </c:pt>
                <c:pt idx="1">
                  <c:v>0.97048673265375</c:v>
                </c:pt>
                <c:pt idx="2">
                  <c:v>0.971194002247574</c:v>
                </c:pt>
                <c:pt idx="3">
                  <c:v>0.971219027883156</c:v>
                </c:pt>
                <c:pt idx="4">
                  <c:v>0.970369688400983</c:v>
                </c:pt>
                <c:pt idx="5">
                  <c:v>0.96632671948263</c:v>
                </c:pt>
                <c:pt idx="6">
                  <c:v>0.958844505707667</c:v>
                </c:pt>
                <c:pt idx="7">
                  <c:v>0.937439298152161</c:v>
                </c:pt>
                <c:pt idx="8">
                  <c:v>0.901849961355795</c:v>
                </c:pt>
                <c:pt idx="9">
                  <c:v>0.855698054298978</c:v>
                </c:pt>
                <c:pt idx="10">
                  <c:v>0.803490192527418</c:v>
                </c:pt>
                <c:pt idx="11">
                  <c:v>0.745816642643249</c:v>
                </c:pt>
                <c:pt idx="12">
                  <c:v>0.683045429276956</c:v>
                </c:pt>
                <c:pt idx="13">
                  <c:v>0.618880897205563</c:v>
                </c:pt>
                <c:pt idx="14">
                  <c:v>0.555390271244623</c:v>
                </c:pt>
                <c:pt idx="15">
                  <c:v>0.495004549293706</c:v>
                </c:pt>
                <c:pt idx="16">
                  <c:v>0.436014617807666</c:v>
                </c:pt>
                <c:pt idx="17">
                  <c:v>0.381012608455783</c:v>
                </c:pt>
                <c:pt idx="18">
                  <c:v>0.330410791554412</c:v>
                </c:pt>
                <c:pt idx="19">
                  <c:v>0.28489532736668</c:v>
                </c:pt>
                <c:pt idx="20">
                  <c:v>0.244636725142503</c:v>
                </c:pt>
                <c:pt idx="21">
                  <c:v>0.209385008740048</c:v>
                </c:pt>
                <c:pt idx="22">
                  <c:v>0.178845073091565</c:v>
                </c:pt>
                <c:pt idx="23">
                  <c:v>0.152909455550035</c:v>
                </c:pt>
                <c:pt idx="24">
                  <c:v>0.131305042173508</c:v>
                </c:pt>
                <c:pt idx="25">
                  <c:v>0.113313322233424</c:v>
                </c:pt>
                <c:pt idx="26">
                  <c:v>0.0983091027088035</c:v>
                </c:pt>
                <c:pt idx="27">
                  <c:v>0.0862022029688433</c:v>
                </c:pt>
                <c:pt idx="28">
                  <c:v>0.0765462481461147</c:v>
                </c:pt>
                <c:pt idx="29">
                  <c:v>0.0689010546204257</c:v>
                </c:pt>
                <c:pt idx="30">
                  <c:v>0.0627813172552383</c:v>
                </c:pt>
                <c:pt idx="31">
                  <c:v>0.0579012082436794</c:v>
                </c:pt>
                <c:pt idx="32">
                  <c:v>0.0542998704934465</c:v>
                </c:pt>
                <c:pt idx="33">
                  <c:v>0.0512465911016228</c:v>
                </c:pt>
                <c:pt idx="34">
                  <c:v>0.0493544013690041</c:v>
                </c:pt>
                <c:pt idx="35">
                  <c:v>0.0475018243115183</c:v>
                </c:pt>
                <c:pt idx="36">
                  <c:v>0.0462487339593921</c:v>
                </c:pt>
                <c:pt idx="37">
                  <c:v>0.0454136289576835</c:v>
                </c:pt>
                <c:pt idx="38">
                  <c:v>0.0446821628703735</c:v>
                </c:pt>
                <c:pt idx="39">
                  <c:v>0.0440563057667591</c:v>
                </c:pt>
                <c:pt idx="40">
                  <c:v>0.0436770991705449</c:v>
                </c:pt>
                <c:pt idx="41">
                  <c:v>0.0433258404724184</c:v>
                </c:pt>
                <c:pt idx="42">
                  <c:v>0.0431950497357393</c:v>
                </c:pt>
                <c:pt idx="43">
                  <c:v>0.0429993019487232</c:v>
                </c:pt>
                <c:pt idx="44">
                  <c:v>0.0428297488789045</c:v>
                </c:pt>
                <c:pt idx="45">
                  <c:v>0.0426212006954896</c:v>
                </c:pt>
                <c:pt idx="46">
                  <c:v>0.042529148654813</c:v>
                </c:pt>
                <c:pt idx="47">
                  <c:v>0.042541932630148</c:v>
                </c:pt>
                <c:pt idx="48">
                  <c:v>0.0423990181947464</c:v>
                </c:pt>
                <c:pt idx="49">
                  <c:v>0.042385557345397</c:v>
                </c:pt>
                <c:pt idx="50">
                  <c:v>0.0423728525136537</c:v>
                </c:pt>
                <c:pt idx="51">
                  <c:v>0.0422938801276346</c:v>
                </c:pt>
                <c:pt idx="52">
                  <c:v>0.0422942196711811</c:v>
                </c:pt>
                <c:pt idx="53">
                  <c:v>0.0421254620570352</c:v>
                </c:pt>
                <c:pt idx="54">
                  <c:v>0.0420732098384416</c:v>
                </c:pt>
                <c:pt idx="55">
                  <c:v>0.041902968252378</c:v>
                </c:pt>
                <c:pt idx="56">
                  <c:v>0.0421513446738463</c:v>
                </c:pt>
                <c:pt idx="57">
                  <c:v>0.041981020581964</c:v>
                </c:pt>
                <c:pt idx="58">
                  <c:v>0.0418771397254151</c:v>
                </c:pt>
                <c:pt idx="59">
                  <c:v>0.0418646905147933</c:v>
                </c:pt>
                <c:pt idx="60">
                  <c:v>0.0417725413165167</c:v>
                </c:pt>
              </c:numCache>
            </c:numRef>
          </c:yVal>
          <c:smooth val="0"/>
        </c:ser>
        <c:ser>
          <c:idx val="9"/>
          <c:order val="5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4'!$F$6:$F$66</c:f>
              <c:numCache>
                <c:formatCode>0.0000_ </c:formatCode>
                <c:ptCount val="61"/>
                <c:pt idx="0">
                  <c:v>1.0</c:v>
                </c:pt>
                <c:pt idx="1">
                  <c:v>0.974195436003625</c:v>
                </c:pt>
                <c:pt idx="2">
                  <c:v>0.97414632069094</c:v>
                </c:pt>
                <c:pt idx="3">
                  <c:v>0.975284038091506</c:v>
                </c:pt>
                <c:pt idx="4">
                  <c:v>0.974885180494716</c:v>
                </c:pt>
                <c:pt idx="5">
                  <c:v>0.974671622346713</c:v>
                </c:pt>
                <c:pt idx="6">
                  <c:v>0.974812208871442</c:v>
                </c:pt>
                <c:pt idx="7">
                  <c:v>0.973135310304867</c:v>
                </c:pt>
                <c:pt idx="8">
                  <c:v>0.974324444304572</c:v>
                </c:pt>
                <c:pt idx="9">
                  <c:v>0.974496260226702</c:v>
                </c:pt>
                <c:pt idx="10">
                  <c:v>0.973040294037968</c:v>
                </c:pt>
                <c:pt idx="11">
                  <c:v>0.972932764138556</c:v>
                </c:pt>
                <c:pt idx="12">
                  <c:v>0.972090503984578</c:v>
                </c:pt>
                <c:pt idx="13">
                  <c:v>0.972925887993364</c:v>
                </c:pt>
                <c:pt idx="14">
                  <c:v>0.97244256879507</c:v>
                </c:pt>
                <c:pt idx="15">
                  <c:v>0.972298994625671</c:v>
                </c:pt>
                <c:pt idx="16">
                  <c:v>0.971056626423267</c:v>
                </c:pt>
                <c:pt idx="17">
                  <c:v>0.972351745771123</c:v>
                </c:pt>
                <c:pt idx="18">
                  <c:v>0.972126535338085</c:v>
                </c:pt>
                <c:pt idx="19">
                  <c:v>0.971820776097744</c:v>
                </c:pt>
                <c:pt idx="20">
                  <c:v>0.971532669283637</c:v>
                </c:pt>
                <c:pt idx="21">
                  <c:v>0.971014680383495</c:v>
                </c:pt>
                <c:pt idx="22">
                  <c:v>0.971483770463388</c:v>
                </c:pt>
                <c:pt idx="23">
                  <c:v>0.970662527844702</c:v>
                </c:pt>
                <c:pt idx="24">
                  <c:v>0.970516611858012</c:v>
                </c:pt>
                <c:pt idx="25">
                  <c:v>0.967326110849175</c:v>
                </c:pt>
                <c:pt idx="26">
                  <c:v>0.959711210834166</c:v>
                </c:pt>
                <c:pt idx="27">
                  <c:v>0.930885141535508</c:v>
                </c:pt>
                <c:pt idx="28">
                  <c:v>0.866663309216496</c:v>
                </c:pt>
                <c:pt idx="29">
                  <c:v>0.78015413038801</c:v>
                </c:pt>
                <c:pt idx="30">
                  <c:v>0.68275852408664</c:v>
                </c:pt>
                <c:pt idx="31">
                  <c:v>0.584769448019295</c:v>
                </c:pt>
                <c:pt idx="32">
                  <c:v>0.490272317945856</c:v>
                </c:pt>
                <c:pt idx="33">
                  <c:v>0.40421864555616</c:v>
                </c:pt>
                <c:pt idx="34">
                  <c:v>0.329242228236337</c:v>
                </c:pt>
                <c:pt idx="35">
                  <c:v>0.266336007185951</c:v>
                </c:pt>
                <c:pt idx="36">
                  <c:v>0.21437571941076</c:v>
                </c:pt>
                <c:pt idx="37">
                  <c:v>0.172783796514452</c:v>
                </c:pt>
                <c:pt idx="38">
                  <c:v>0.139549219046943</c:v>
                </c:pt>
                <c:pt idx="39">
                  <c:v>0.114227378327056</c:v>
                </c:pt>
                <c:pt idx="40">
                  <c:v>0.0948945998342965</c:v>
                </c:pt>
                <c:pt idx="41">
                  <c:v>0.0804547968102554</c:v>
                </c:pt>
                <c:pt idx="42">
                  <c:v>0.0696105771069371</c:v>
                </c:pt>
                <c:pt idx="43">
                  <c:v>0.0617102190450089</c:v>
                </c:pt>
                <c:pt idx="44">
                  <c:v>0.0561237967552629</c:v>
                </c:pt>
                <c:pt idx="45">
                  <c:v>0.0521866347316076</c:v>
                </c:pt>
                <c:pt idx="46">
                  <c:v>0.0493617444853207</c:v>
                </c:pt>
                <c:pt idx="47">
                  <c:v>0.0471633053640655</c:v>
                </c:pt>
                <c:pt idx="48">
                  <c:v>0.0458281684461405</c:v>
                </c:pt>
                <c:pt idx="49">
                  <c:v>0.0449395247606359</c:v>
                </c:pt>
                <c:pt idx="50">
                  <c:v>0.0443246339618283</c:v>
                </c:pt>
                <c:pt idx="51">
                  <c:v>0.0436446740885095</c:v>
                </c:pt>
                <c:pt idx="52">
                  <c:v>0.0434345305496858</c:v>
                </c:pt>
                <c:pt idx="53">
                  <c:v>0.0430686102928089</c:v>
                </c:pt>
                <c:pt idx="54">
                  <c:v>0.0428984445859785</c:v>
                </c:pt>
                <c:pt idx="55">
                  <c:v>0.0428073036945593</c:v>
                </c:pt>
                <c:pt idx="56">
                  <c:v>0.0425581690143014</c:v>
                </c:pt>
                <c:pt idx="57">
                  <c:v>0.042531887663705</c:v>
                </c:pt>
                <c:pt idx="58">
                  <c:v>0.0425457175150742</c:v>
                </c:pt>
                <c:pt idx="59">
                  <c:v>0.0424020119866771</c:v>
                </c:pt>
                <c:pt idx="60">
                  <c:v>0.04228428084691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9538928"/>
        <c:axId val="1859542752"/>
      </c:scatterChart>
      <c:valAx>
        <c:axId val="1859538928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one"/>
        <c:crossAx val="1859542752"/>
        <c:crosses val="autoZero"/>
        <c:crossBetween val="midCat"/>
      </c:valAx>
      <c:valAx>
        <c:axId val="1859542752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one"/>
        <c:crossAx val="185953892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 (4-90 min)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solidFill>
                  <a:srgbClr val="CC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1478096"/>
        <c:axId val="1851489344"/>
      </c:scatterChart>
      <c:valAx>
        <c:axId val="1851478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851489344"/>
        <c:crosses val="autoZero"/>
        <c:crossBetween val="midCat"/>
      </c:valAx>
      <c:valAx>
        <c:axId val="18514893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85147809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38637900552716"/>
          <c:y val="0.12264122696504"/>
          <c:w val="0.857956330642001"/>
          <c:h val="0.764149183397554"/>
        </c:manualLayout>
      </c:layout>
      <c:scatterChart>
        <c:scatterStyle val="lineMarker"/>
        <c:varyColors val="0"/>
        <c:ser>
          <c:idx val="8"/>
          <c:order val="0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4'!$C$6:$C$66</c:f>
              <c:numCache>
                <c:formatCode>0.0000_ </c:formatCode>
                <c:ptCount val="61"/>
                <c:pt idx="0">
                  <c:v>1.0</c:v>
                </c:pt>
                <c:pt idx="1">
                  <c:v>0.97048673265375</c:v>
                </c:pt>
                <c:pt idx="2">
                  <c:v>0.971194002247574</c:v>
                </c:pt>
                <c:pt idx="3">
                  <c:v>0.971219027883156</c:v>
                </c:pt>
                <c:pt idx="4">
                  <c:v>0.970369688400983</c:v>
                </c:pt>
                <c:pt idx="5">
                  <c:v>0.96632671948263</c:v>
                </c:pt>
                <c:pt idx="6">
                  <c:v>0.958844505707667</c:v>
                </c:pt>
                <c:pt idx="7">
                  <c:v>0.937439298152161</c:v>
                </c:pt>
                <c:pt idx="8">
                  <c:v>0.901849961355795</c:v>
                </c:pt>
                <c:pt idx="9">
                  <c:v>0.855698054298978</c:v>
                </c:pt>
                <c:pt idx="10">
                  <c:v>0.803490192527418</c:v>
                </c:pt>
                <c:pt idx="11">
                  <c:v>0.745816642643249</c:v>
                </c:pt>
                <c:pt idx="12">
                  <c:v>0.683045429276956</c:v>
                </c:pt>
                <c:pt idx="13">
                  <c:v>0.618880897205563</c:v>
                </c:pt>
                <c:pt idx="14">
                  <c:v>0.555390271244623</c:v>
                </c:pt>
                <c:pt idx="15">
                  <c:v>0.495004549293706</c:v>
                </c:pt>
                <c:pt idx="16">
                  <c:v>0.436014617807666</c:v>
                </c:pt>
                <c:pt idx="17">
                  <c:v>0.381012608455783</c:v>
                </c:pt>
                <c:pt idx="18">
                  <c:v>0.330410791554412</c:v>
                </c:pt>
                <c:pt idx="19">
                  <c:v>0.28489532736668</c:v>
                </c:pt>
                <c:pt idx="20">
                  <c:v>0.244636725142503</c:v>
                </c:pt>
                <c:pt idx="21">
                  <c:v>0.209385008740048</c:v>
                </c:pt>
                <c:pt idx="22">
                  <c:v>0.178845073091565</c:v>
                </c:pt>
                <c:pt idx="23">
                  <c:v>0.152909455550035</c:v>
                </c:pt>
                <c:pt idx="24">
                  <c:v>0.131305042173508</c:v>
                </c:pt>
                <c:pt idx="25">
                  <c:v>0.113313322233424</c:v>
                </c:pt>
                <c:pt idx="26">
                  <c:v>0.0983091027088035</c:v>
                </c:pt>
                <c:pt idx="27">
                  <c:v>0.0862022029688433</c:v>
                </c:pt>
                <c:pt idx="28">
                  <c:v>0.0765462481461147</c:v>
                </c:pt>
                <c:pt idx="29">
                  <c:v>0.0689010546204257</c:v>
                </c:pt>
                <c:pt idx="30">
                  <c:v>0.0627813172552383</c:v>
                </c:pt>
                <c:pt idx="31">
                  <c:v>0.0579012082436794</c:v>
                </c:pt>
                <c:pt idx="32">
                  <c:v>0.0542998704934465</c:v>
                </c:pt>
                <c:pt idx="33">
                  <c:v>0.0512465911016228</c:v>
                </c:pt>
                <c:pt idx="34">
                  <c:v>0.0493544013690041</c:v>
                </c:pt>
                <c:pt idx="35">
                  <c:v>0.0475018243115183</c:v>
                </c:pt>
                <c:pt idx="36">
                  <c:v>0.0462487339593921</c:v>
                </c:pt>
                <c:pt idx="37">
                  <c:v>0.0454136289576835</c:v>
                </c:pt>
                <c:pt idx="38">
                  <c:v>0.0446821628703735</c:v>
                </c:pt>
                <c:pt idx="39">
                  <c:v>0.0440563057667591</c:v>
                </c:pt>
                <c:pt idx="40">
                  <c:v>0.0436770991705449</c:v>
                </c:pt>
                <c:pt idx="41">
                  <c:v>0.0433258404724184</c:v>
                </c:pt>
                <c:pt idx="42">
                  <c:v>0.0431950497357393</c:v>
                </c:pt>
                <c:pt idx="43">
                  <c:v>0.0429993019487232</c:v>
                </c:pt>
                <c:pt idx="44">
                  <c:v>0.0428297488789045</c:v>
                </c:pt>
                <c:pt idx="45">
                  <c:v>0.0426212006954896</c:v>
                </c:pt>
                <c:pt idx="46">
                  <c:v>0.042529148654813</c:v>
                </c:pt>
                <c:pt idx="47">
                  <c:v>0.042541932630148</c:v>
                </c:pt>
                <c:pt idx="48">
                  <c:v>0.0423990181947464</c:v>
                </c:pt>
                <c:pt idx="49">
                  <c:v>0.042385557345397</c:v>
                </c:pt>
                <c:pt idx="50">
                  <c:v>0.0423728525136537</c:v>
                </c:pt>
                <c:pt idx="51">
                  <c:v>0.0422938801276346</c:v>
                </c:pt>
                <c:pt idx="52">
                  <c:v>0.0422942196711811</c:v>
                </c:pt>
                <c:pt idx="53">
                  <c:v>0.0421254620570352</c:v>
                </c:pt>
                <c:pt idx="54">
                  <c:v>0.0420732098384416</c:v>
                </c:pt>
                <c:pt idx="55">
                  <c:v>0.041902968252378</c:v>
                </c:pt>
                <c:pt idx="56">
                  <c:v>0.0421513446738463</c:v>
                </c:pt>
                <c:pt idx="57">
                  <c:v>0.041981020581964</c:v>
                </c:pt>
                <c:pt idx="58">
                  <c:v>0.0418771397254151</c:v>
                </c:pt>
                <c:pt idx="59">
                  <c:v>0.0418646905147933</c:v>
                </c:pt>
                <c:pt idx="60">
                  <c:v>0.0417725413165167</c:v>
                </c:pt>
              </c:numCache>
            </c:numRef>
          </c:yVal>
          <c:smooth val="0"/>
        </c:ser>
        <c:ser>
          <c:idx val="9"/>
          <c:order val="1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4'!$F$6:$F$66</c:f>
              <c:numCache>
                <c:formatCode>0.0000_ </c:formatCode>
                <c:ptCount val="61"/>
                <c:pt idx="0">
                  <c:v>1.0</c:v>
                </c:pt>
                <c:pt idx="1">
                  <c:v>0.974195436003625</c:v>
                </c:pt>
                <c:pt idx="2">
                  <c:v>0.97414632069094</c:v>
                </c:pt>
                <c:pt idx="3">
                  <c:v>0.975284038091506</c:v>
                </c:pt>
                <c:pt idx="4">
                  <c:v>0.974885180494716</c:v>
                </c:pt>
                <c:pt idx="5">
                  <c:v>0.974671622346713</c:v>
                </c:pt>
                <c:pt idx="6">
                  <c:v>0.974812208871442</c:v>
                </c:pt>
                <c:pt idx="7">
                  <c:v>0.973135310304867</c:v>
                </c:pt>
                <c:pt idx="8">
                  <c:v>0.974324444304572</c:v>
                </c:pt>
                <c:pt idx="9">
                  <c:v>0.974496260226702</c:v>
                </c:pt>
                <c:pt idx="10">
                  <c:v>0.973040294037968</c:v>
                </c:pt>
                <c:pt idx="11">
                  <c:v>0.972932764138556</c:v>
                </c:pt>
                <c:pt idx="12">
                  <c:v>0.972090503984578</c:v>
                </c:pt>
                <c:pt idx="13">
                  <c:v>0.972925887993364</c:v>
                </c:pt>
                <c:pt idx="14">
                  <c:v>0.97244256879507</c:v>
                </c:pt>
                <c:pt idx="15">
                  <c:v>0.972298994625671</c:v>
                </c:pt>
                <c:pt idx="16">
                  <c:v>0.971056626423267</c:v>
                </c:pt>
                <c:pt idx="17">
                  <c:v>0.972351745771123</c:v>
                </c:pt>
                <c:pt idx="18">
                  <c:v>0.972126535338085</c:v>
                </c:pt>
                <c:pt idx="19">
                  <c:v>0.971820776097744</c:v>
                </c:pt>
                <c:pt idx="20">
                  <c:v>0.971532669283637</c:v>
                </c:pt>
                <c:pt idx="21">
                  <c:v>0.971014680383495</c:v>
                </c:pt>
                <c:pt idx="22">
                  <c:v>0.971483770463388</c:v>
                </c:pt>
                <c:pt idx="23">
                  <c:v>0.970662527844702</c:v>
                </c:pt>
                <c:pt idx="24">
                  <c:v>0.970516611858012</c:v>
                </c:pt>
                <c:pt idx="25">
                  <c:v>0.967326110849175</c:v>
                </c:pt>
                <c:pt idx="26">
                  <c:v>0.959711210834166</c:v>
                </c:pt>
                <c:pt idx="27">
                  <c:v>0.930885141535508</c:v>
                </c:pt>
                <c:pt idx="28">
                  <c:v>0.866663309216496</c:v>
                </c:pt>
                <c:pt idx="29">
                  <c:v>0.78015413038801</c:v>
                </c:pt>
                <c:pt idx="30">
                  <c:v>0.68275852408664</c:v>
                </c:pt>
                <c:pt idx="31">
                  <c:v>0.584769448019295</c:v>
                </c:pt>
                <c:pt idx="32">
                  <c:v>0.490272317945856</c:v>
                </c:pt>
                <c:pt idx="33">
                  <c:v>0.40421864555616</c:v>
                </c:pt>
                <c:pt idx="34">
                  <c:v>0.329242228236337</c:v>
                </c:pt>
                <c:pt idx="35">
                  <c:v>0.266336007185951</c:v>
                </c:pt>
                <c:pt idx="36">
                  <c:v>0.21437571941076</c:v>
                </c:pt>
                <c:pt idx="37">
                  <c:v>0.172783796514452</c:v>
                </c:pt>
                <c:pt idx="38">
                  <c:v>0.139549219046943</c:v>
                </c:pt>
                <c:pt idx="39">
                  <c:v>0.114227378327056</c:v>
                </c:pt>
                <c:pt idx="40">
                  <c:v>0.0948945998342965</c:v>
                </c:pt>
                <c:pt idx="41">
                  <c:v>0.0804547968102554</c:v>
                </c:pt>
                <c:pt idx="42">
                  <c:v>0.0696105771069371</c:v>
                </c:pt>
                <c:pt idx="43">
                  <c:v>0.0617102190450089</c:v>
                </c:pt>
                <c:pt idx="44">
                  <c:v>0.0561237967552629</c:v>
                </c:pt>
                <c:pt idx="45">
                  <c:v>0.0521866347316076</c:v>
                </c:pt>
                <c:pt idx="46">
                  <c:v>0.0493617444853207</c:v>
                </c:pt>
                <c:pt idx="47">
                  <c:v>0.0471633053640655</c:v>
                </c:pt>
                <c:pt idx="48">
                  <c:v>0.0458281684461405</c:v>
                </c:pt>
                <c:pt idx="49">
                  <c:v>0.0449395247606359</c:v>
                </c:pt>
                <c:pt idx="50">
                  <c:v>0.0443246339618283</c:v>
                </c:pt>
                <c:pt idx="51">
                  <c:v>0.0436446740885095</c:v>
                </c:pt>
                <c:pt idx="52">
                  <c:v>0.0434345305496858</c:v>
                </c:pt>
                <c:pt idx="53">
                  <c:v>0.0430686102928089</c:v>
                </c:pt>
                <c:pt idx="54">
                  <c:v>0.0428984445859785</c:v>
                </c:pt>
                <c:pt idx="55">
                  <c:v>0.0428073036945593</c:v>
                </c:pt>
                <c:pt idx="56">
                  <c:v>0.0425581690143014</c:v>
                </c:pt>
                <c:pt idx="57">
                  <c:v>0.042531887663705</c:v>
                </c:pt>
                <c:pt idx="58">
                  <c:v>0.0425457175150742</c:v>
                </c:pt>
                <c:pt idx="59">
                  <c:v>0.0424020119866771</c:v>
                </c:pt>
                <c:pt idx="60">
                  <c:v>0.04228428084691</c:v>
                </c:pt>
              </c:numCache>
            </c:numRef>
          </c:yVal>
          <c:smooth val="0"/>
        </c:ser>
        <c:ser>
          <c:idx val="0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2'!$AP$7:$AP$67</c:f>
              <c:numCache>
                <c:formatCode>0.000_ </c:formatCode>
                <c:ptCount val="61"/>
                <c:pt idx="0">
                  <c:v>1.0</c:v>
                </c:pt>
                <c:pt idx="1">
                  <c:v>0.948949854286001</c:v>
                </c:pt>
                <c:pt idx="2">
                  <c:v>0.93186614410612</c:v>
                </c:pt>
                <c:pt idx="3">
                  <c:v>0.908250427092754</c:v>
                </c:pt>
                <c:pt idx="4">
                  <c:v>0.878052457039493</c:v>
                </c:pt>
                <c:pt idx="5">
                  <c:v>0.840217063611697</c:v>
                </c:pt>
                <c:pt idx="6">
                  <c:v>0.793739322681137</c:v>
                </c:pt>
                <c:pt idx="7">
                  <c:v>0.742689176967139</c:v>
                </c:pt>
                <c:pt idx="8">
                  <c:v>0.691237061601849</c:v>
                </c:pt>
                <c:pt idx="9">
                  <c:v>0.636418450406994</c:v>
                </c:pt>
                <c:pt idx="10">
                  <c:v>0.577228419254346</c:v>
                </c:pt>
                <c:pt idx="11">
                  <c:v>0.518540850165813</c:v>
                </c:pt>
                <c:pt idx="12">
                  <c:v>0.461762636920912</c:v>
                </c:pt>
                <c:pt idx="13">
                  <c:v>0.407848457441463</c:v>
                </c:pt>
                <c:pt idx="14">
                  <c:v>0.357150035172344</c:v>
                </c:pt>
                <c:pt idx="15">
                  <c:v>0.308461461159682</c:v>
                </c:pt>
                <c:pt idx="16">
                  <c:v>0.266254647774093</c:v>
                </c:pt>
                <c:pt idx="17">
                  <c:v>0.228720731584765</c:v>
                </c:pt>
                <c:pt idx="18">
                  <c:v>0.195156265701939</c:v>
                </c:pt>
                <c:pt idx="19">
                  <c:v>0.166164204602552</c:v>
                </c:pt>
                <c:pt idx="20">
                  <c:v>0.141543563460959</c:v>
                </c:pt>
                <c:pt idx="21">
                  <c:v>0.120892372625867</c:v>
                </c:pt>
                <c:pt idx="22">
                  <c:v>0.104411616922922</c:v>
                </c:pt>
                <c:pt idx="23">
                  <c:v>0.0904431715405487</c:v>
                </c:pt>
                <c:pt idx="24">
                  <c:v>0.0794392523364486</c:v>
                </c:pt>
                <c:pt idx="25">
                  <c:v>0.0706964124208622</c:v>
                </c:pt>
                <c:pt idx="26">
                  <c:v>0.0637624359360868</c:v>
                </c:pt>
                <c:pt idx="27">
                  <c:v>0.0582353532308311</c:v>
                </c:pt>
                <c:pt idx="28">
                  <c:v>0.0538639332730379</c:v>
                </c:pt>
                <c:pt idx="29">
                  <c:v>0.0508491608883529</c:v>
                </c:pt>
                <c:pt idx="30">
                  <c:v>0.0479348809164908</c:v>
                </c:pt>
                <c:pt idx="31">
                  <c:v>0.0462767561049141</c:v>
                </c:pt>
                <c:pt idx="32">
                  <c:v>0.0448698623253944</c:v>
                </c:pt>
                <c:pt idx="33">
                  <c:v>0.0435634609586976</c:v>
                </c:pt>
                <c:pt idx="34">
                  <c:v>0.0429605064817606</c:v>
                </c:pt>
                <c:pt idx="35">
                  <c:v>0.0425082906240579</c:v>
                </c:pt>
                <c:pt idx="36">
                  <c:v>0.042156567179178</c:v>
                </c:pt>
                <c:pt idx="37">
                  <c:v>0.0416038589086524</c:v>
                </c:pt>
                <c:pt idx="38">
                  <c:v>0.0413526278765953</c:v>
                </c:pt>
                <c:pt idx="39">
                  <c:v>0.0411013968445382</c:v>
                </c:pt>
                <c:pt idx="40">
                  <c:v>0.0411516430509496</c:v>
                </c:pt>
                <c:pt idx="41">
                  <c:v>0.0408501658124812</c:v>
                </c:pt>
                <c:pt idx="42">
                  <c:v>0.0409004120188926</c:v>
                </c:pt>
                <c:pt idx="43">
                  <c:v>0.040347703748367</c:v>
                </c:pt>
                <c:pt idx="44">
                  <c:v>0.0404984423676012</c:v>
                </c:pt>
                <c:pt idx="45">
                  <c:v>0.0406994271932469</c:v>
                </c:pt>
                <c:pt idx="46">
                  <c:v>0.0404984423676012</c:v>
                </c:pt>
                <c:pt idx="47">
                  <c:v>0.0407496733996583</c:v>
                </c:pt>
                <c:pt idx="48">
                  <c:v>0.040347703748367</c:v>
                </c:pt>
                <c:pt idx="49">
                  <c:v>0.0404481961611898</c:v>
                </c:pt>
                <c:pt idx="50">
                  <c:v>0.0402472113355442</c:v>
                </c:pt>
                <c:pt idx="51">
                  <c:v>0.0400964727163099</c:v>
                </c:pt>
                <c:pt idx="52">
                  <c:v>0.0402974575419556</c:v>
                </c:pt>
                <c:pt idx="53">
                  <c:v>0.0401467189227213</c:v>
                </c:pt>
                <c:pt idx="54">
                  <c:v>0.0402974575419556</c:v>
                </c:pt>
                <c:pt idx="55">
                  <c:v>0.0400964727163099</c:v>
                </c:pt>
                <c:pt idx="56">
                  <c:v>0.0401467189227213</c:v>
                </c:pt>
                <c:pt idx="57">
                  <c:v>0.0400462265098985</c:v>
                </c:pt>
                <c:pt idx="58">
                  <c:v>0.0399959803034871</c:v>
                </c:pt>
                <c:pt idx="59">
                  <c:v>0.0400462265098985</c:v>
                </c:pt>
                <c:pt idx="60">
                  <c:v>0.0399457340970757</c:v>
                </c:pt>
              </c:numCache>
            </c:numRef>
          </c:yVal>
          <c:smooth val="0"/>
        </c:ser>
        <c:ser>
          <c:idx val="1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2'!$AQ$7:$AQ$67</c:f>
              <c:numCache>
                <c:formatCode>0.000_ </c:formatCode>
                <c:ptCount val="61"/>
                <c:pt idx="0">
                  <c:v>1.0</c:v>
                </c:pt>
                <c:pt idx="1">
                  <c:v>0.944019210565811</c:v>
                </c:pt>
                <c:pt idx="2">
                  <c:v>0.928560708389614</c:v>
                </c:pt>
                <c:pt idx="3">
                  <c:v>0.906998849367152</c:v>
                </c:pt>
                <c:pt idx="4">
                  <c:v>0.874280854469958</c:v>
                </c:pt>
                <c:pt idx="5">
                  <c:v>0.835809695332433</c:v>
                </c:pt>
                <c:pt idx="6">
                  <c:v>0.789384161288709</c:v>
                </c:pt>
                <c:pt idx="7">
                  <c:v>0.740207113912652</c:v>
                </c:pt>
                <c:pt idx="8">
                  <c:v>0.687027865325929</c:v>
                </c:pt>
                <c:pt idx="9">
                  <c:v>0.63134724098254</c:v>
                </c:pt>
                <c:pt idx="10">
                  <c:v>0.572514883185752</c:v>
                </c:pt>
                <c:pt idx="11">
                  <c:v>0.516434038721297</c:v>
                </c:pt>
                <c:pt idx="12">
                  <c:v>0.460353194256841</c:v>
                </c:pt>
                <c:pt idx="13">
                  <c:v>0.405473010155586</c:v>
                </c:pt>
                <c:pt idx="14">
                  <c:v>0.354094752113662</c:v>
                </c:pt>
                <c:pt idx="15">
                  <c:v>0.306718695282405</c:v>
                </c:pt>
                <c:pt idx="16">
                  <c:v>0.264895692630947</c:v>
                </c:pt>
                <c:pt idx="17">
                  <c:v>0.226724698584221</c:v>
                </c:pt>
                <c:pt idx="18">
                  <c:v>0.193706538596228</c:v>
                </c:pt>
                <c:pt idx="19">
                  <c:v>0.164340387212967</c:v>
                </c:pt>
                <c:pt idx="20">
                  <c:v>0.140527290009505</c:v>
                </c:pt>
                <c:pt idx="21">
                  <c:v>0.120016008804843</c:v>
                </c:pt>
                <c:pt idx="22">
                  <c:v>0.103556956325979</c:v>
                </c:pt>
                <c:pt idx="23">
                  <c:v>0.0898494171794487</c:v>
                </c:pt>
                <c:pt idx="24">
                  <c:v>0.0783931162139177</c:v>
                </c:pt>
                <c:pt idx="25">
                  <c:v>0.0697383560958527</c:v>
                </c:pt>
                <c:pt idx="26">
                  <c:v>0.0630346690679874</c:v>
                </c:pt>
                <c:pt idx="27">
                  <c:v>0.0575816699184551</c:v>
                </c:pt>
                <c:pt idx="28">
                  <c:v>0.053379358647256</c:v>
                </c:pt>
                <c:pt idx="29">
                  <c:v>0.0501775976787233</c:v>
                </c:pt>
                <c:pt idx="30">
                  <c:v>0.0478263044674571</c:v>
                </c:pt>
                <c:pt idx="31">
                  <c:v>0.0459252588923908</c:v>
                </c:pt>
                <c:pt idx="32">
                  <c:v>0.0447746260443244</c:v>
                </c:pt>
                <c:pt idx="33">
                  <c:v>0.0436740207113913</c:v>
                </c:pt>
                <c:pt idx="34">
                  <c:v>0.0426734704087248</c:v>
                </c:pt>
                <c:pt idx="35">
                  <c:v>0.0422732502876582</c:v>
                </c:pt>
                <c:pt idx="36">
                  <c:v>0.0418230026514583</c:v>
                </c:pt>
                <c:pt idx="37">
                  <c:v>0.0413227275001251</c:v>
                </c:pt>
                <c:pt idx="38">
                  <c:v>0.0413727550152584</c:v>
                </c:pt>
                <c:pt idx="39">
                  <c:v>0.0411226174395918</c:v>
                </c:pt>
                <c:pt idx="40">
                  <c:v>0.0409725348941918</c:v>
                </c:pt>
                <c:pt idx="41">
                  <c:v>0.0407724248336585</c:v>
                </c:pt>
                <c:pt idx="42">
                  <c:v>0.0407223973185252</c:v>
                </c:pt>
                <c:pt idx="43">
                  <c:v>0.0406223422882585</c:v>
                </c:pt>
                <c:pt idx="44">
                  <c:v>0.0406223422882585</c:v>
                </c:pt>
                <c:pt idx="45">
                  <c:v>0.0405222872579919</c:v>
                </c:pt>
                <c:pt idx="46">
                  <c:v>0.0405723147731252</c:v>
                </c:pt>
                <c:pt idx="47">
                  <c:v>0.0403221771974586</c:v>
                </c:pt>
                <c:pt idx="48">
                  <c:v>0.0401720946520586</c:v>
                </c:pt>
                <c:pt idx="49">
                  <c:v>0.0402221221671919</c:v>
                </c:pt>
                <c:pt idx="50">
                  <c:v>0.0402721496823253</c:v>
                </c:pt>
                <c:pt idx="51">
                  <c:v>0.0399719845915253</c:v>
                </c:pt>
                <c:pt idx="52">
                  <c:v>0.0402221221671919</c:v>
                </c:pt>
                <c:pt idx="53">
                  <c:v>0.040072039621792</c:v>
                </c:pt>
                <c:pt idx="54">
                  <c:v>0.0398719295612587</c:v>
                </c:pt>
                <c:pt idx="55">
                  <c:v>0.0402221221671919</c:v>
                </c:pt>
                <c:pt idx="56">
                  <c:v>0.0397218470158587</c:v>
                </c:pt>
                <c:pt idx="57">
                  <c:v>0.039921957076392</c:v>
                </c:pt>
                <c:pt idx="58">
                  <c:v>0.039921957076392</c:v>
                </c:pt>
                <c:pt idx="59">
                  <c:v>0.0396718195007254</c:v>
                </c:pt>
                <c:pt idx="60">
                  <c:v>0.0398719295612587</c:v>
                </c:pt>
              </c:numCache>
            </c:numRef>
          </c:yVal>
          <c:smooth val="0"/>
        </c:ser>
        <c:ser>
          <c:idx val="2"/>
          <c:order val="4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2'!$AR$7:$AR$67</c:f>
              <c:numCache>
                <c:formatCode>0.000_ </c:formatCode>
                <c:ptCount val="61"/>
                <c:pt idx="0">
                  <c:v>1.0</c:v>
                </c:pt>
                <c:pt idx="1">
                  <c:v>0.943171630640502</c:v>
                </c:pt>
                <c:pt idx="2">
                  <c:v>0.928429126407013</c:v>
                </c:pt>
                <c:pt idx="3">
                  <c:v>0.904123916724773</c:v>
                </c:pt>
                <c:pt idx="4">
                  <c:v>0.873692598864429</c:v>
                </c:pt>
                <c:pt idx="5">
                  <c:v>0.835790417372248</c:v>
                </c:pt>
                <c:pt idx="6">
                  <c:v>0.79111465285387</c:v>
                </c:pt>
                <c:pt idx="7">
                  <c:v>0.742454427731846</c:v>
                </c:pt>
                <c:pt idx="8">
                  <c:v>0.686970813826078</c:v>
                </c:pt>
                <c:pt idx="9">
                  <c:v>0.633429624464588</c:v>
                </c:pt>
                <c:pt idx="10">
                  <c:v>0.576053391772089</c:v>
                </c:pt>
                <c:pt idx="11">
                  <c:v>0.519424245442773</c:v>
                </c:pt>
                <c:pt idx="12">
                  <c:v>0.462496264568184</c:v>
                </c:pt>
                <c:pt idx="13">
                  <c:v>0.409851578842514</c:v>
                </c:pt>
                <c:pt idx="14">
                  <c:v>0.359199123418667</c:v>
                </c:pt>
                <c:pt idx="15">
                  <c:v>0.312082876780556</c:v>
                </c:pt>
                <c:pt idx="16">
                  <c:v>0.269100508018727</c:v>
                </c:pt>
                <c:pt idx="17">
                  <c:v>0.23104890925391</c:v>
                </c:pt>
                <c:pt idx="18">
                  <c:v>0.198077497758741</c:v>
                </c:pt>
                <c:pt idx="19">
                  <c:v>0.168592489291762</c:v>
                </c:pt>
                <c:pt idx="20">
                  <c:v>0.144337085367068</c:v>
                </c:pt>
                <c:pt idx="21">
                  <c:v>0.123518278713019</c:v>
                </c:pt>
                <c:pt idx="22">
                  <c:v>0.106783544177707</c:v>
                </c:pt>
                <c:pt idx="23">
                  <c:v>0.0928379320649467</c:v>
                </c:pt>
                <c:pt idx="24">
                  <c:v>0.0808347444964638</c:v>
                </c:pt>
                <c:pt idx="25">
                  <c:v>0.0717700966231696</c:v>
                </c:pt>
                <c:pt idx="26">
                  <c:v>0.0649965135969718</c:v>
                </c:pt>
                <c:pt idx="27">
                  <c:v>0.0591194342065943</c:v>
                </c:pt>
                <c:pt idx="28">
                  <c:v>0.0550353620878573</c:v>
                </c:pt>
                <c:pt idx="29">
                  <c:v>0.0514493475445761</c:v>
                </c:pt>
                <c:pt idx="30">
                  <c:v>0.0486602251220241</c:v>
                </c:pt>
                <c:pt idx="31">
                  <c:v>0.0466181890626556</c:v>
                </c:pt>
                <c:pt idx="32">
                  <c:v>0.0454726566391075</c:v>
                </c:pt>
                <c:pt idx="33">
                  <c:v>0.0442773184580137</c:v>
                </c:pt>
                <c:pt idx="34">
                  <c:v>0.0433310090646479</c:v>
                </c:pt>
                <c:pt idx="35">
                  <c:v>0.0428329514891921</c:v>
                </c:pt>
                <c:pt idx="36">
                  <c:v>0.0423348939137364</c:v>
                </c:pt>
                <c:pt idx="37">
                  <c:v>0.0420858651260086</c:v>
                </c:pt>
                <c:pt idx="38">
                  <c:v>0.0418368363382807</c:v>
                </c:pt>
                <c:pt idx="39">
                  <c:v>0.0414881960354617</c:v>
                </c:pt>
                <c:pt idx="40">
                  <c:v>0.0411893614901883</c:v>
                </c:pt>
                <c:pt idx="41">
                  <c:v>0.0411893614901883</c:v>
                </c:pt>
                <c:pt idx="42">
                  <c:v>0.040990138460006</c:v>
                </c:pt>
                <c:pt idx="43">
                  <c:v>0.0408407211873693</c:v>
                </c:pt>
                <c:pt idx="44">
                  <c:v>0.0407909154298237</c:v>
                </c:pt>
                <c:pt idx="45">
                  <c:v>0.0408905269449148</c:v>
                </c:pt>
                <c:pt idx="46">
                  <c:v>0.0407909154298237</c:v>
                </c:pt>
                <c:pt idx="47">
                  <c:v>0.0408407211873693</c:v>
                </c:pt>
                <c:pt idx="48">
                  <c:v>0.0406913039147325</c:v>
                </c:pt>
                <c:pt idx="49">
                  <c:v>0.0405418866420958</c:v>
                </c:pt>
                <c:pt idx="50">
                  <c:v>0.0407909154298237</c:v>
                </c:pt>
                <c:pt idx="51">
                  <c:v>0.040292857854368</c:v>
                </c:pt>
                <c:pt idx="52">
                  <c:v>0.0404920808845502</c:v>
                </c:pt>
                <c:pt idx="53">
                  <c:v>0.040292857854368</c:v>
                </c:pt>
                <c:pt idx="54">
                  <c:v>0.040292857854368</c:v>
                </c:pt>
                <c:pt idx="55">
                  <c:v>0.040292857854368</c:v>
                </c:pt>
                <c:pt idx="56">
                  <c:v>0.0402430520968224</c:v>
                </c:pt>
                <c:pt idx="57">
                  <c:v>0.0404422751270047</c:v>
                </c:pt>
                <c:pt idx="58">
                  <c:v>0.040292857854368</c:v>
                </c:pt>
                <c:pt idx="59">
                  <c:v>0.0402430520968224</c:v>
                </c:pt>
                <c:pt idx="60">
                  <c:v>0.0401932463392768</c:v>
                </c:pt>
              </c:numCache>
            </c:numRef>
          </c:yVal>
          <c:smooth val="0"/>
        </c:ser>
        <c:ser>
          <c:idx val="3"/>
          <c:order val="5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2'!$AS$7:$AS$67</c:f>
              <c:numCache>
                <c:formatCode>0.000_ </c:formatCode>
                <c:ptCount val="61"/>
                <c:pt idx="0">
                  <c:v>1.0</c:v>
                </c:pt>
                <c:pt idx="1">
                  <c:v>0.946230598669623</c:v>
                </c:pt>
                <c:pt idx="2">
                  <c:v>0.92788752267688</c:v>
                </c:pt>
                <c:pt idx="3">
                  <c:v>0.906117718201975</c:v>
                </c:pt>
                <c:pt idx="4">
                  <c:v>0.873412618423705</c:v>
                </c:pt>
                <c:pt idx="5">
                  <c:v>0.831787945978633</c:v>
                </c:pt>
                <c:pt idx="6">
                  <c:v>0.788651481556138</c:v>
                </c:pt>
                <c:pt idx="7">
                  <c:v>0.738107236444265</c:v>
                </c:pt>
                <c:pt idx="8">
                  <c:v>0.685144124168514</c:v>
                </c:pt>
                <c:pt idx="9">
                  <c:v>0.628653497278774</c:v>
                </c:pt>
                <c:pt idx="10">
                  <c:v>0.572213263454949</c:v>
                </c:pt>
                <c:pt idx="11">
                  <c:v>0.514664382181012</c:v>
                </c:pt>
                <c:pt idx="12">
                  <c:v>0.459836726466438</c:v>
                </c:pt>
                <c:pt idx="13">
                  <c:v>0.405966539004233</c:v>
                </c:pt>
                <c:pt idx="14">
                  <c:v>0.356329369078815</c:v>
                </c:pt>
                <c:pt idx="15">
                  <c:v>0.308959887119532</c:v>
                </c:pt>
                <c:pt idx="16">
                  <c:v>0.267234428542632</c:v>
                </c:pt>
                <c:pt idx="17">
                  <c:v>0.230044345898004</c:v>
                </c:pt>
                <c:pt idx="18">
                  <c:v>0.196583350131022</c:v>
                </c:pt>
                <c:pt idx="19">
                  <c:v>0.168111267889538</c:v>
                </c:pt>
                <c:pt idx="20">
                  <c:v>0.143317879459786</c:v>
                </c:pt>
                <c:pt idx="21">
                  <c:v>0.123463011489619</c:v>
                </c:pt>
                <c:pt idx="22">
                  <c:v>0.105825438419673</c:v>
                </c:pt>
                <c:pt idx="23">
                  <c:v>0.0922193106228583</c:v>
                </c:pt>
                <c:pt idx="24">
                  <c:v>0.0807296915944366</c:v>
                </c:pt>
                <c:pt idx="25">
                  <c:v>0.0718101189276356</c:v>
                </c:pt>
                <c:pt idx="26">
                  <c:v>0.0643015521064301</c:v>
                </c:pt>
                <c:pt idx="27">
                  <c:v>0.0588087079217899</c:v>
                </c:pt>
                <c:pt idx="28">
                  <c:v>0.0544749042531748</c:v>
                </c:pt>
                <c:pt idx="29">
                  <c:v>0.0509977827050998</c:v>
                </c:pt>
                <c:pt idx="30">
                  <c:v>0.0484781294093933</c:v>
                </c:pt>
                <c:pt idx="31">
                  <c:v>0.0468655513001411</c:v>
                </c:pt>
                <c:pt idx="32">
                  <c:v>0.0451017939931465</c:v>
                </c:pt>
                <c:pt idx="33">
                  <c:v>0.0439931465430357</c:v>
                </c:pt>
                <c:pt idx="34">
                  <c:v>0.0430356782906672</c:v>
                </c:pt>
                <c:pt idx="35">
                  <c:v>0.04258214069744</c:v>
                </c:pt>
                <c:pt idx="36">
                  <c:v>0.042178996170127</c:v>
                </c:pt>
                <c:pt idx="37">
                  <c:v>0.0415238863132433</c:v>
                </c:pt>
                <c:pt idx="38">
                  <c:v>0.0413223140495868</c:v>
                </c:pt>
                <c:pt idx="39">
                  <c:v>0.0411207417859302</c:v>
                </c:pt>
                <c:pt idx="40">
                  <c:v>0.0410703487200161</c:v>
                </c:pt>
                <c:pt idx="41">
                  <c:v>0.0409695625881879</c:v>
                </c:pt>
                <c:pt idx="42">
                  <c:v>0.0405160249949607</c:v>
                </c:pt>
                <c:pt idx="43">
                  <c:v>0.0405664180608748</c:v>
                </c:pt>
                <c:pt idx="44">
                  <c:v>0.0405664180608748</c:v>
                </c:pt>
                <c:pt idx="45">
                  <c:v>0.0404656319290466</c:v>
                </c:pt>
                <c:pt idx="46">
                  <c:v>0.0404656319290466</c:v>
                </c:pt>
                <c:pt idx="47">
                  <c:v>0.0403144527313042</c:v>
                </c:pt>
                <c:pt idx="48">
                  <c:v>0.0404656319290466</c:v>
                </c:pt>
                <c:pt idx="49">
                  <c:v>0.0401632735335618</c:v>
                </c:pt>
                <c:pt idx="50">
                  <c:v>0.0403144527313042</c:v>
                </c:pt>
                <c:pt idx="51">
                  <c:v>0.0401632735335618</c:v>
                </c:pt>
                <c:pt idx="52">
                  <c:v>0.0400120943358194</c:v>
                </c:pt>
                <c:pt idx="53">
                  <c:v>0.0402136665994759</c:v>
                </c:pt>
                <c:pt idx="54">
                  <c:v>0.0400624874017335</c:v>
                </c:pt>
                <c:pt idx="55">
                  <c:v>0.0401128804676476</c:v>
                </c:pt>
                <c:pt idx="56">
                  <c:v>0.0396593428744205</c:v>
                </c:pt>
                <c:pt idx="57">
                  <c:v>0.0399617012699053</c:v>
                </c:pt>
                <c:pt idx="58">
                  <c:v>0.0399617012699053</c:v>
                </c:pt>
                <c:pt idx="59">
                  <c:v>0.0401632735335618</c:v>
                </c:pt>
                <c:pt idx="60">
                  <c:v>0.039860915138077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4529376"/>
        <c:axId val="1854004096"/>
      </c:scatterChart>
      <c:valAx>
        <c:axId val="1854529376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one"/>
        <c:crossAx val="1854004096"/>
        <c:crosses val="autoZero"/>
        <c:crossBetween val="midCat"/>
      </c:valAx>
      <c:valAx>
        <c:axId val="1854004096"/>
        <c:scaling>
          <c:orientation val="minMax"/>
        </c:scaling>
        <c:delete val="1"/>
        <c:axPos val="l"/>
        <c:numFmt formatCode="0.0000_ " sourceLinked="1"/>
        <c:majorTickMark val="out"/>
        <c:minorTickMark val="none"/>
        <c:tickLblPos val="none"/>
        <c:crossAx val="185452937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0235003533619"/>
          <c:y val="0.12264122696504"/>
          <c:w val="0.853802388583911"/>
          <c:h val="0.76414918339755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2'!$AB$7:$AB$52</c:f>
              <c:numCache>
                <c:formatCode>0.000_ </c:formatCode>
                <c:ptCount val="46"/>
                <c:pt idx="0">
                  <c:v>1.0</c:v>
                </c:pt>
                <c:pt idx="1">
                  <c:v>0.955108280254777</c:v>
                </c:pt>
                <c:pt idx="2">
                  <c:v>0.942420382165605</c:v>
                </c:pt>
                <c:pt idx="3">
                  <c:v>0.92856050955414</c:v>
                </c:pt>
                <c:pt idx="4">
                  <c:v>0.905222929936306</c:v>
                </c:pt>
                <c:pt idx="5">
                  <c:v>0.877707006369427</c:v>
                </c:pt>
                <c:pt idx="6">
                  <c:v>0.843821656050955</c:v>
                </c:pt>
                <c:pt idx="7">
                  <c:v>0.808254777070064</c:v>
                </c:pt>
                <c:pt idx="8">
                  <c:v>0.768</c:v>
                </c:pt>
                <c:pt idx="9">
                  <c:v>0.726624203821656</c:v>
                </c:pt>
                <c:pt idx="10">
                  <c:v>0.682649681528662</c:v>
                </c:pt>
                <c:pt idx="11">
                  <c:v>0.638726114649681</c:v>
                </c:pt>
                <c:pt idx="12">
                  <c:v>0.595210191082803</c:v>
                </c:pt>
                <c:pt idx="13">
                  <c:v>0.55087898089172</c:v>
                </c:pt>
                <c:pt idx="14">
                  <c:v>0.506751592356688</c:v>
                </c:pt>
                <c:pt idx="15">
                  <c:v>0.465732484076433</c:v>
                </c:pt>
                <c:pt idx="16">
                  <c:v>0.425834394904459</c:v>
                </c:pt>
                <c:pt idx="17">
                  <c:v>0.388229299363057</c:v>
                </c:pt>
                <c:pt idx="18">
                  <c:v>0.352407643312102</c:v>
                </c:pt>
                <c:pt idx="19">
                  <c:v>0.318114649681529</c:v>
                </c:pt>
                <c:pt idx="20">
                  <c:v>0.28743949044586</c:v>
                </c:pt>
                <c:pt idx="21">
                  <c:v>0.259006369426752</c:v>
                </c:pt>
                <c:pt idx="22">
                  <c:v>0.232815286624204</c:v>
                </c:pt>
                <c:pt idx="23">
                  <c:v>0.208866242038217</c:v>
                </c:pt>
                <c:pt idx="24">
                  <c:v>0.187006369426752</c:v>
                </c:pt>
                <c:pt idx="25">
                  <c:v>0.168203821656051</c:v>
                </c:pt>
                <c:pt idx="26">
                  <c:v>0.150726114649682</c:v>
                </c:pt>
                <c:pt idx="27">
                  <c:v>0.135031847133758</c:v>
                </c:pt>
                <c:pt idx="28">
                  <c:v>0.121324840764331</c:v>
                </c:pt>
                <c:pt idx="29">
                  <c:v>0.109757961783439</c:v>
                </c:pt>
                <c:pt idx="30">
                  <c:v>0.0996178343949044</c:v>
                </c:pt>
                <c:pt idx="31">
                  <c:v>0.0905477707006369</c:v>
                </c:pt>
                <c:pt idx="32">
                  <c:v>0.082343949044586</c:v>
                </c:pt>
                <c:pt idx="33">
                  <c:v>0.0756687898089172</c:v>
                </c:pt>
                <c:pt idx="34">
                  <c:v>0.0699617834394904</c:v>
                </c:pt>
                <c:pt idx="35">
                  <c:v>0.0650700636942675</c:v>
                </c:pt>
                <c:pt idx="36">
                  <c:v>0.0608407643312102</c:v>
                </c:pt>
                <c:pt idx="37">
                  <c:v>0.0577834394904458</c:v>
                </c:pt>
                <c:pt idx="38">
                  <c:v>0.0544203821656051</c:v>
                </c:pt>
                <c:pt idx="39">
                  <c:v>0.0523312101910828</c:v>
                </c:pt>
                <c:pt idx="40">
                  <c:v>0.0503949044585987</c:v>
                </c:pt>
                <c:pt idx="41">
                  <c:v>0.0487643312101911</c:v>
                </c:pt>
                <c:pt idx="42">
                  <c:v>0.0475923566878981</c:v>
                </c:pt>
                <c:pt idx="43">
                  <c:v>0.0465732484076433</c:v>
                </c:pt>
                <c:pt idx="44">
                  <c:v>0.045452229299363</c:v>
                </c:pt>
                <c:pt idx="45">
                  <c:v>0.0449936305732484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2'!$AC$7:$AC$52</c:f>
              <c:numCache>
                <c:formatCode>0.000_ </c:formatCode>
                <c:ptCount val="46"/>
                <c:pt idx="0">
                  <c:v>1.0</c:v>
                </c:pt>
                <c:pt idx="1">
                  <c:v>0.949094443875985</c:v>
                </c:pt>
                <c:pt idx="2">
                  <c:v>0.932569323646782</c:v>
                </c:pt>
                <c:pt idx="3">
                  <c:v>0.907960708073263</c:v>
                </c:pt>
                <c:pt idx="4">
                  <c:v>0.878901053924077</c:v>
                </c:pt>
                <c:pt idx="5">
                  <c:v>0.844315972577509</c:v>
                </c:pt>
                <c:pt idx="6">
                  <c:v>0.800521845901975</c:v>
                </c:pt>
                <c:pt idx="7">
                  <c:v>0.752225519287834</c:v>
                </c:pt>
                <c:pt idx="8">
                  <c:v>0.701985060882022</c:v>
                </c:pt>
                <c:pt idx="9">
                  <c:v>0.650516729765681</c:v>
                </c:pt>
                <c:pt idx="10">
                  <c:v>0.597667041849995</c:v>
                </c:pt>
                <c:pt idx="11">
                  <c:v>0.544510385756677</c:v>
                </c:pt>
                <c:pt idx="12">
                  <c:v>0.490330502404584</c:v>
                </c:pt>
                <c:pt idx="13">
                  <c:v>0.437531975851837</c:v>
                </c:pt>
                <c:pt idx="14">
                  <c:v>0.390821651488796</c:v>
                </c:pt>
                <c:pt idx="15">
                  <c:v>0.344111327125755</c:v>
                </c:pt>
                <c:pt idx="16">
                  <c:v>0.301954364064259</c:v>
                </c:pt>
                <c:pt idx="17">
                  <c:v>0.263378696408472</c:v>
                </c:pt>
                <c:pt idx="18">
                  <c:v>0.229254067328354</c:v>
                </c:pt>
                <c:pt idx="19">
                  <c:v>0.199733960912719</c:v>
                </c:pt>
                <c:pt idx="20">
                  <c:v>0.173078890821651</c:v>
                </c:pt>
                <c:pt idx="21">
                  <c:v>0.149851632047478</c:v>
                </c:pt>
                <c:pt idx="22">
                  <c:v>0.130154507316075</c:v>
                </c:pt>
                <c:pt idx="23">
                  <c:v>0.113987516627443</c:v>
                </c:pt>
                <c:pt idx="24">
                  <c:v>0.100020464545175</c:v>
                </c:pt>
                <c:pt idx="25">
                  <c:v>0.088509157883966</c:v>
                </c:pt>
                <c:pt idx="26">
                  <c:v>0.0787884989256114</c:v>
                </c:pt>
                <c:pt idx="27">
                  <c:v>0.0713701012994986</c:v>
                </c:pt>
                <c:pt idx="28">
                  <c:v>0.0650260922950987</c:v>
                </c:pt>
                <c:pt idx="29">
                  <c:v>0.0602169241788601</c:v>
                </c:pt>
                <c:pt idx="30">
                  <c:v>0.0562263378696408</c:v>
                </c:pt>
                <c:pt idx="31">
                  <c:v>0.0529008492786248</c:v>
                </c:pt>
                <c:pt idx="32">
                  <c:v>0.0508032333981377</c:v>
                </c:pt>
                <c:pt idx="33">
                  <c:v>0.0490637470582216</c:v>
                </c:pt>
                <c:pt idx="34">
                  <c:v>0.0471707766294894</c:v>
                </c:pt>
                <c:pt idx="35">
                  <c:v>0.0457894198301443</c:v>
                </c:pt>
                <c:pt idx="36">
                  <c:v>0.0452266448378185</c:v>
                </c:pt>
                <c:pt idx="37">
                  <c:v>0.0447150312084314</c:v>
                </c:pt>
                <c:pt idx="38">
                  <c:v>0.043896449401412</c:v>
                </c:pt>
                <c:pt idx="39">
                  <c:v>0.0437429653125959</c:v>
                </c:pt>
                <c:pt idx="40">
                  <c:v>0.0431801903202701</c:v>
                </c:pt>
                <c:pt idx="41">
                  <c:v>0.0430778675943927</c:v>
                </c:pt>
                <c:pt idx="42">
                  <c:v>0.0429755448685153</c:v>
                </c:pt>
                <c:pt idx="43">
                  <c:v>0.0425662539650056</c:v>
                </c:pt>
                <c:pt idx="44">
                  <c:v>0.0426174153279443</c:v>
                </c:pt>
                <c:pt idx="45">
                  <c:v>0.0424639312391282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2'!$Z$7:$Z$52</c:f>
              <c:numCache>
                <c:formatCode>0.000_ </c:formatCode>
                <c:ptCount val="46"/>
                <c:pt idx="0">
                  <c:v>1.0</c:v>
                </c:pt>
                <c:pt idx="1">
                  <c:v>0.960893854748603</c:v>
                </c:pt>
                <c:pt idx="2">
                  <c:v>0.964392528638339</c:v>
                </c:pt>
                <c:pt idx="3">
                  <c:v>0.961909598781107</c:v>
                </c:pt>
                <c:pt idx="4">
                  <c:v>0.961119575644715</c:v>
                </c:pt>
                <c:pt idx="5">
                  <c:v>0.953557925624965</c:v>
                </c:pt>
                <c:pt idx="6">
                  <c:v>0.948140624118278</c:v>
                </c:pt>
                <c:pt idx="7">
                  <c:v>0.941933299475199</c:v>
                </c:pt>
                <c:pt idx="8">
                  <c:v>0.931606568478077</c:v>
                </c:pt>
                <c:pt idx="9">
                  <c:v>0.918571186727611</c:v>
                </c:pt>
                <c:pt idx="10">
                  <c:v>0.905535804977146</c:v>
                </c:pt>
                <c:pt idx="11">
                  <c:v>0.891823260538344</c:v>
                </c:pt>
                <c:pt idx="12">
                  <c:v>0.876361379154675</c:v>
                </c:pt>
                <c:pt idx="13">
                  <c:v>0.859037300378082</c:v>
                </c:pt>
                <c:pt idx="14">
                  <c:v>0.842446814513854</c:v>
                </c:pt>
                <c:pt idx="15">
                  <c:v>0.820777608487106</c:v>
                </c:pt>
                <c:pt idx="16">
                  <c:v>0.802719936798149</c:v>
                </c:pt>
                <c:pt idx="17">
                  <c:v>0.782122905027933</c:v>
                </c:pt>
                <c:pt idx="18">
                  <c:v>0.759494385192709</c:v>
                </c:pt>
                <c:pt idx="19">
                  <c:v>0.738389481406241</c:v>
                </c:pt>
                <c:pt idx="20">
                  <c:v>0.718243891428249</c:v>
                </c:pt>
                <c:pt idx="21">
                  <c:v>0.697985441002201</c:v>
                </c:pt>
                <c:pt idx="22">
                  <c:v>0.675244060718921</c:v>
                </c:pt>
                <c:pt idx="23">
                  <c:v>0.655493482309125</c:v>
                </c:pt>
                <c:pt idx="24">
                  <c:v>0.633654985610293</c:v>
                </c:pt>
                <c:pt idx="25">
                  <c:v>0.612380791151741</c:v>
                </c:pt>
                <c:pt idx="26">
                  <c:v>0.590937306021105</c:v>
                </c:pt>
                <c:pt idx="27">
                  <c:v>0.571130297387281</c:v>
                </c:pt>
                <c:pt idx="28">
                  <c:v>0.550646126065121</c:v>
                </c:pt>
                <c:pt idx="29">
                  <c:v>0.532532024152136</c:v>
                </c:pt>
                <c:pt idx="30">
                  <c:v>0.512668585294284</c:v>
                </c:pt>
                <c:pt idx="31">
                  <c:v>0.494723774053383</c:v>
                </c:pt>
                <c:pt idx="32">
                  <c:v>0.476891823260538</c:v>
                </c:pt>
                <c:pt idx="33">
                  <c:v>0.457818407539078</c:v>
                </c:pt>
                <c:pt idx="34">
                  <c:v>0.442356526155409</c:v>
                </c:pt>
                <c:pt idx="35">
                  <c:v>0.426273912307432</c:v>
                </c:pt>
                <c:pt idx="36">
                  <c:v>0.409288414875007</c:v>
                </c:pt>
                <c:pt idx="37">
                  <c:v>0.393375091699114</c:v>
                </c:pt>
                <c:pt idx="38">
                  <c:v>0.379041814796005</c:v>
                </c:pt>
                <c:pt idx="39">
                  <c:v>0.363918514756504</c:v>
                </c:pt>
                <c:pt idx="40">
                  <c:v>0.34998024942159</c:v>
                </c:pt>
                <c:pt idx="41">
                  <c:v>0.336606286326957</c:v>
                </c:pt>
                <c:pt idx="42">
                  <c:v>0.323401613904407</c:v>
                </c:pt>
                <c:pt idx="43">
                  <c:v>0.312228429546865</c:v>
                </c:pt>
                <c:pt idx="44">
                  <c:v>0.300265222052932</c:v>
                </c:pt>
                <c:pt idx="45">
                  <c:v>0.28852773545511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2'!$AA$7:$AA$52</c:f>
              <c:numCache>
                <c:formatCode>0.000_ </c:formatCode>
                <c:ptCount val="46"/>
                <c:pt idx="0">
                  <c:v>1.0</c:v>
                </c:pt>
                <c:pt idx="1">
                  <c:v>0.96568703674908</c:v>
                </c:pt>
                <c:pt idx="2">
                  <c:v>0.964391229979785</c:v>
                </c:pt>
                <c:pt idx="3">
                  <c:v>0.95666822163479</c:v>
                </c:pt>
                <c:pt idx="4">
                  <c:v>0.947753071062043</c:v>
                </c:pt>
                <c:pt idx="5">
                  <c:v>0.93458767428601</c:v>
                </c:pt>
                <c:pt idx="6">
                  <c:v>0.914943243663505</c:v>
                </c:pt>
                <c:pt idx="7">
                  <c:v>0.892085212253149</c:v>
                </c:pt>
                <c:pt idx="8">
                  <c:v>0.866169076867257</c:v>
                </c:pt>
                <c:pt idx="9">
                  <c:v>0.840408438293682</c:v>
                </c:pt>
                <c:pt idx="10">
                  <c:v>0.810190224433732</c:v>
                </c:pt>
                <c:pt idx="11">
                  <c:v>0.778676203804489</c:v>
                </c:pt>
                <c:pt idx="12">
                  <c:v>0.746177370030581</c:v>
                </c:pt>
                <c:pt idx="13">
                  <c:v>0.715959156170632</c:v>
                </c:pt>
                <c:pt idx="14">
                  <c:v>0.681387031565853</c:v>
                </c:pt>
                <c:pt idx="15">
                  <c:v>0.64873270097963</c:v>
                </c:pt>
                <c:pt idx="16">
                  <c:v>0.616026538122635</c:v>
                </c:pt>
                <c:pt idx="17">
                  <c:v>0.584616182034935</c:v>
                </c:pt>
                <c:pt idx="18">
                  <c:v>0.554138806821127</c:v>
                </c:pt>
                <c:pt idx="19">
                  <c:v>0.525216399730472</c:v>
                </c:pt>
                <c:pt idx="20">
                  <c:v>0.497382470326025</c:v>
                </c:pt>
                <c:pt idx="21">
                  <c:v>0.468667392318457</c:v>
                </c:pt>
                <c:pt idx="22">
                  <c:v>0.44285492147411</c:v>
                </c:pt>
                <c:pt idx="23">
                  <c:v>0.418701083294459</c:v>
                </c:pt>
                <c:pt idx="24">
                  <c:v>0.394910071010211</c:v>
                </c:pt>
                <c:pt idx="25">
                  <c:v>0.372259368682942</c:v>
                </c:pt>
                <c:pt idx="26">
                  <c:v>0.350541647229565</c:v>
                </c:pt>
                <c:pt idx="27">
                  <c:v>0.331467371585549</c:v>
                </c:pt>
                <c:pt idx="28">
                  <c:v>0.312704089566164</c:v>
                </c:pt>
                <c:pt idx="29">
                  <c:v>0.294510962525268</c:v>
                </c:pt>
                <c:pt idx="30">
                  <c:v>0.277561809982895</c:v>
                </c:pt>
                <c:pt idx="31">
                  <c:v>0.262426786917535</c:v>
                </c:pt>
                <c:pt idx="32">
                  <c:v>0.247965583372208</c:v>
                </c:pt>
                <c:pt idx="33">
                  <c:v>0.233400715285337</c:v>
                </c:pt>
                <c:pt idx="34">
                  <c:v>0.220183486238532</c:v>
                </c:pt>
                <c:pt idx="35">
                  <c:v>0.208262063961022</c:v>
                </c:pt>
                <c:pt idx="36">
                  <c:v>0.196755299849686</c:v>
                </c:pt>
                <c:pt idx="37">
                  <c:v>0.186648007049189</c:v>
                </c:pt>
                <c:pt idx="38">
                  <c:v>0.176022391540973</c:v>
                </c:pt>
                <c:pt idx="39">
                  <c:v>0.165707769657389</c:v>
                </c:pt>
                <c:pt idx="40">
                  <c:v>0.157932929041621</c:v>
                </c:pt>
                <c:pt idx="41">
                  <c:v>0.149328772093505</c:v>
                </c:pt>
                <c:pt idx="42">
                  <c:v>0.142072254185456</c:v>
                </c:pt>
                <c:pt idx="43">
                  <c:v>0.134763904006635</c:v>
                </c:pt>
                <c:pt idx="44">
                  <c:v>0.127818379723216</c:v>
                </c:pt>
                <c:pt idx="45">
                  <c:v>0.121391178147515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2'!$X$7:$X$52</c:f>
              <c:numCache>
                <c:formatCode>0.000_ </c:formatCode>
                <c:ptCount val="46"/>
                <c:pt idx="0">
                  <c:v>1.0</c:v>
                </c:pt>
                <c:pt idx="1">
                  <c:v>0.957456564936057</c:v>
                </c:pt>
                <c:pt idx="2">
                  <c:v>0.947215570387731</c:v>
                </c:pt>
                <c:pt idx="3">
                  <c:v>0.932694757222194</c:v>
                </c:pt>
                <c:pt idx="4">
                  <c:v>0.91027665970347</c:v>
                </c:pt>
                <c:pt idx="5">
                  <c:v>0.883273042237734</c:v>
                </c:pt>
                <c:pt idx="6">
                  <c:v>0.850613950170683</c:v>
                </c:pt>
                <c:pt idx="7">
                  <c:v>0.812452234167219</c:v>
                </c:pt>
                <c:pt idx="8">
                  <c:v>0.774647169715188</c:v>
                </c:pt>
                <c:pt idx="9">
                  <c:v>0.735925001273755</c:v>
                </c:pt>
                <c:pt idx="10">
                  <c:v>0.692668263106944</c:v>
                </c:pt>
                <c:pt idx="11">
                  <c:v>0.647526366739695</c:v>
                </c:pt>
                <c:pt idx="12">
                  <c:v>0.606001936108422</c:v>
                </c:pt>
                <c:pt idx="13">
                  <c:v>0.565649360574718</c:v>
                </c:pt>
                <c:pt idx="14">
                  <c:v>0.52330972639731</c:v>
                </c:pt>
                <c:pt idx="15">
                  <c:v>0.483262852193407</c:v>
                </c:pt>
                <c:pt idx="16">
                  <c:v>0.443572629540938</c:v>
                </c:pt>
                <c:pt idx="17">
                  <c:v>0.407347021959546</c:v>
                </c:pt>
                <c:pt idx="18">
                  <c:v>0.373210373465125</c:v>
                </c:pt>
                <c:pt idx="19">
                  <c:v>0.339328476078871</c:v>
                </c:pt>
                <c:pt idx="20">
                  <c:v>0.308452641768992</c:v>
                </c:pt>
                <c:pt idx="21">
                  <c:v>0.280277169205686</c:v>
                </c:pt>
                <c:pt idx="22">
                  <c:v>0.254292556172619</c:v>
                </c:pt>
                <c:pt idx="23">
                  <c:v>0.22988740001019</c:v>
                </c:pt>
                <c:pt idx="24">
                  <c:v>0.207775003821267</c:v>
                </c:pt>
                <c:pt idx="25">
                  <c:v>0.187496815611148</c:v>
                </c:pt>
                <c:pt idx="26">
                  <c:v>0.169817088704336</c:v>
                </c:pt>
                <c:pt idx="27">
                  <c:v>0.152952565343659</c:v>
                </c:pt>
                <c:pt idx="28">
                  <c:v>0.138075100626688</c:v>
                </c:pt>
                <c:pt idx="29">
                  <c:v>0.12457329189382</c:v>
                </c:pt>
                <c:pt idx="30">
                  <c:v>0.113415193356091</c:v>
                </c:pt>
                <c:pt idx="31">
                  <c:v>0.10266469659143</c:v>
                </c:pt>
                <c:pt idx="32">
                  <c:v>0.0939522086921078</c:v>
                </c:pt>
                <c:pt idx="33">
                  <c:v>0.0857492230091201</c:v>
                </c:pt>
                <c:pt idx="34">
                  <c:v>0.078819992866969</c:v>
                </c:pt>
                <c:pt idx="35">
                  <c:v>0.0727059662709533</c:v>
                </c:pt>
                <c:pt idx="36">
                  <c:v>0.0679166454374076</c:v>
                </c:pt>
                <c:pt idx="37">
                  <c:v>0.0635349263769297</c:v>
                </c:pt>
                <c:pt idx="38">
                  <c:v>0.0596627095327865</c:v>
                </c:pt>
                <c:pt idx="39">
                  <c:v>0.056758546899679</c:v>
                </c:pt>
                <c:pt idx="40">
                  <c:v>0.0539562847098385</c:v>
                </c:pt>
                <c:pt idx="41">
                  <c:v>0.0519182758444999</c:v>
                </c:pt>
                <c:pt idx="42">
                  <c:v>0.0503388189738625</c:v>
                </c:pt>
                <c:pt idx="43">
                  <c:v>0.0484536607734244</c:v>
                </c:pt>
                <c:pt idx="44">
                  <c:v>0.0474856065623885</c:v>
                </c:pt>
                <c:pt idx="45">
                  <c:v>0.0463647016864523</c:v>
                </c:pt>
              </c:numCache>
            </c:numRef>
          </c:yVal>
          <c:smooth val="0"/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2'!$Y$7:$Y$52</c:f>
              <c:numCache>
                <c:formatCode>0.000_ </c:formatCode>
                <c:ptCount val="46"/>
                <c:pt idx="0">
                  <c:v>1.0</c:v>
                </c:pt>
                <c:pt idx="1">
                  <c:v>0.952158513423336</c:v>
                </c:pt>
                <c:pt idx="2">
                  <c:v>0.934910938863508</c:v>
                </c:pt>
                <c:pt idx="3">
                  <c:v>0.90975822596376</c:v>
                </c:pt>
                <c:pt idx="4">
                  <c:v>0.881422924901186</c:v>
                </c:pt>
                <c:pt idx="5">
                  <c:v>0.843693855551563</c:v>
                </c:pt>
                <c:pt idx="6">
                  <c:v>0.801190903957702</c:v>
                </c:pt>
                <c:pt idx="7">
                  <c:v>0.753657409783892</c:v>
                </c:pt>
                <c:pt idx="8">
                  <c:v>0.701298701298701</c:v>
                </c:pt>
                <c:pt idx="9">
                  <c:v>0.650069298290642</c:v>
                </c:pt>
                <c:pt idx="10">
                  <c:v>0.595554642985473</c:v>
                </c:pt>
                <c:pt idx="11">
                  <c:v>0.5413993121503</c:v>
                </c:pt>
                <c:pt idx="12">
                  <c:v>0.488321954725117</c:v>
                </c:pt>
                <c:pt idx="13">
                  <c:v>0.43801652892562</c:v>
                </c:pt>
                <c:pt idx="14">
                  <c:v>0.389097068938966</c:v>
                </c:pt>
                <c:pt idx="15">
                  <c:v>0.343770853652277</c:v>
                </c:pt>
                <c:pt idx="16">
                  <c:v>0.302499871669832</c:v>
                </c:pt>
                <c:pt idx="17">
                  <c:v>0.264411477850213</c:v>
                </c:pt>
                <c:pt idx="18">
                  <c:v>0.230994302140547</c:v>
                </c:pt>
                <c:pt idx="19">
                  <c:v>0.200246393922283</c:v>
                </c:pt>
                <c:pt idx="20">
                  <c:v>0.174272367948257</c:v>
                </c:pt>
                <c:pt idx="21">
                  <c:v>0.15112160566706</c:v>
                </c:pt>
                <c:pt idx="22">
                  <c:v>0.132180072891535</c:v>
                </c:pt>
                <c:pt idx="23">
                  <c:v>0.115137826600277</c:v>
                </c:pt>
                <c:pt idx="24">
                  <c:v>0.101534828807556</c:v>
                </c:pt>
                <c:pt idx="25">
                  <c:v>0.089882449566244</c:v>
                </c:pt>
                <c:pt idx="26">
                  <c:v>0.0799240285406293</c:v>
                </c:pt>
                <c:pt idx="27">
                  <c:v>0.0722755505364201</c:v>
                </c:pt>
                <c:pt idx="28">
                  <c:v>0.0658077100764848</c:v>
                </c:pt>
                <c:pt idx="29">
                  <c:v>0.0608284995636774</c:v>
                </c:pt>
                <c:pt idx="30">
                  <c:v>0.0564652738565782</c:v>
                </c:pt>
                <c:pt idx="31">
                  <c:v>0.0533853498280376</c:v>
                </c:pt>
                <c:pt idx="32">
                  <c:v>0.0506647502694933</c:v>
                </c:pt>
                <c:pt idx="33">
                  <c:v>0.0485601355166572</c:v>
                </c:pt>
                <c:pt idx="34">
                  <c:v>0.047174169703814</c:v>
                </c:pt>
                <c:pt idx="35">
                  <c:v>0.0459422000923977</c:v>
                </c:pt>
                <c:pt idx="36">
                  <c:v>0.0446075663466968</c:v>
                </c:pt>
                <c:pt idx="37">
                  <c:v>0.0444535701452697</c:v>
                </c:pt>
                <c:pt idx="38">
                  <c:v>0.0436322570709922</c:v>
                </c:pt>
                <c:pt idx="39">
                  <c:v>0.0431702684667111</c:v>
                </c:pt>
                <c:pt idx="40">
                  <c:v>0.0431189363995688</c:v>
                </c:pt>
                <c:pt idx="41">
                  <c:v>0.0427596119295724</c:v>
                </c:pt>
                <c:pt idx="42">
                  <c:v>0.0424516195267183</c:v>
                </c:pt>
                <c:pt idx="43">
                  <c:v>0.0421436271238643</c:v>
                </c:pt>
                <c:pt idx="44">
                  <c:v>0.0419896309224372</c:v>
                </c:pt>
                <c:pt idx="45">
                  <c:v>0.0421949591910066</c:v>
                </c:pt>
              </c:numCache>
            </c:numRef>
          </c:yVal>
          <c:smooth val="0"/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2'!$V$7:$V$52</c:f>
              <c:numCache>
                <c:formatCode>0.000_ </c:formatCode>
                <c:ptCount val="46"/>
                <c:pt idx="0">
                  <c:v>1.0</c:v>
                </c:pt>
                <c:pt idx="1">
                  <c:v>0.958621093292754</c:v>
                </c:pt>
                <c:pt idx="2">
                  <c:v>0.957567599204027</c:v>
                </c:pt>
                <c:pt idx="3">
                  <c:v>0.960201334425846</c:v>
                </c:pt>
                <c:pt idx="4">
                  <c:v>0.960084279527098</c:v>
                </c:pt>
                <c:pt idx="5">
                  <c:v>0.956104412969683</c:v>
                </c:pt>
                <c:pt idx="6">
                  <c:v>0.953178040500995</c:v>
                </c:pt>
                <c:pt idx="7">
                  <c:v>0.94872995434859</c:v>
                </c:pt>
                <c:pt idx="8">
                  <c:v>0.94188224277186</c:v>
                </c:pt>
                <c:pt idx="9">
                  <c:v>0.93269343322018</c:v>
                </c:pt>
                <c:pt idx="10">
                  <c:v>0.922626711927894</c:v>
                </c:pt>
                <c:pt idx="11">
                  <c:v>0.911974716141871</c:v>
                </c:pt>
                <c:pt idx="12">
                  <c:v>0.902551796792696</c:v>
                </c:pt>
                <c:pt idx="13">
                  <c:v>0.888797846189863</c:v>
                </c:pt>
                <c:pt idx="14">
                  <c:v>0.876799719068243</c:v>
                </c:pt>
                <c:pt idx="15">
                  <c:v>0.862460493971673</c:v>
                </c:pt>
                <c:pt idx="16">
                  <c:v>0.849525927660073</c:v>
                </c:pt>
                <c:pt idx="17">
                  <c:v>0.836064614304109</c:v>
                </c:pt>
                <c:pt idx="18">
                  <c:v>0.820379257871942</c:v>
                </c:pt>
                <c:pt idx="19">
                  <c:v>0.806215615123493</c:v>
                </c:pt>
                <c:pt idx="20">
                  <c:v>0.78824768816575</c:v>
                </c:pt>
                <c:pt idx="21">
                  <c:v>0.774610792461664</c:v>
                </c:pt>
                <c:pt idx="22">
                  <c:v>0.757052557649538</c:v>
                </c:pt>
                <c:pt idx="23">
                  <c:v>0.740898981622381</c:v>
                </c:pt>
                <c:pt idx="24">
                  <c:v>0.724862460493972</c:v>
                </c:pt>
                <c:pt idx="25">
                  <c:v>0.711108509891139</c:v>
                </c:pt>
                <c:pt idx="26">
                  <c:v>0.692145616294042</c:v>
                </c:pt>
                <c:pt idx="27">
                  <c:v>0.678918412735573</c:v>
                </c:pt>
                <c:pt idx="28">
                  <c:v>0.662647781809669</c:v>
                </c:pt>
                <c:pt idx="29">
                  <c:v>0.646552733231886</c:v>
                </c:pt>
                <c:pt idx="30">
                  <c:v>0.632506145382184</c:v>
                </c:pt>
                <c:pt idx="31">
                  <c:v>0.617932810488119</c:v>
                </c:pt>
                <c:pt idx="32">
                  <c:v>0.602774201100316</c:v>
                </c:pt>
                <c:pt idx="33">
                  <c:v>0.586737679971907</c:v>
                </c:pt>
                <c:pt idx="34">
                  <c:v>0.572866674470327</c:v>
                </c:pt>
                <c:pt idx="35">
                  <c:v>0.558527449373756</c:v>
                </c:pt>
                <c:pt idx="36">
                  <c:v>0.542900620390963</c:v>
                </c:pt>
                <c:pt idx="37">
                  <c:v>0.529966054079363</c:v>
                </c:pt>
                <c:pt idx="38">
                  <c:v>0.515451246634672</c:v>
                </c:pt>
                <c:pt idx="39">
                  <c:v>0.504155448905537</c:v>
                </c:pt>
                <c:pt idx="40">
                  <c:v>0.488879784618986</c:v>
                </c:pt>
                <c:pt idx="41">
                  <c:v>0.47740840454173</c:v>
                </c:pt>
                <c:pt idx="42">
                  <c:v>0.464122673533887</c:v>
                </c:pt>
                <c:pt idx="43">
                  <c:v>0.451773381716025</c:v>
                </c:pt>
                <c:pt idx="44">
                  <c:v>0.440887276132506</c:v>
                </c:pt>
                <c:pt idx="45">
                  <c:v>0.428069764719653</c:v>
                </c:pt>
              </c:numCache>
            </c:numRef>
          </c:yVal>
          <c:smooth val="0"/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2'!$W$7:$W$52</c:f>
              <c:numCache>
                <c:formatCode>0.000_ </c:formatCode>
                <c:ptCount val="46"/>
                <c:pt idx="0">
                  <c:v>1.0</c:v>
                </c:pt>
                <c:pt idx="1">
                  <c:v>0.967978233570532</c:v>
                </c:pt>
                <c:pt idx="2">
                  <c:v>0.962379656760151</c:v>
                </c:pt>
                <c:pt idx="3">
                  <c:v>0.956885726245291</c:v>
                </c:pt>
                <c:pt idx="4">
                  <c:v>0.947310590205107</c:v>
                </c:pt>
                <c:pt idx="5">
                  <c:v>0.93381121808288</c:v>
                </c:pt>
                <c:pt idx="6">
                  <c:v>0.915079531184596</c:v>
                </c:pt>
                <c:pt idx="7">
                  <c:v>0.893731686898284</c:v>
                </c:pt>
                <c:pt idx="8">
                  <c:v>0.87222687316869</c:v>
                </c:pt>
                <c:pt idx="9">
                  <c:v>0.84653620761825</c:v>
                </c:pt>
                <c:pt idx="10">
                  <c:v>0.820583926329008</c:v>
                </c:pt>
                <c:pt idx="11">
                  <c:v>0.791544579321892</c:v>
                </c:pt>
                <c:pt idx="12">
                  <c:v>0.76653411469234</c:v>
                </c:pt>
                <c:pt idx="13">
                  <c:v>0.738436584344914</c:v>
                </c:pt>
                <c:pt idx="14">
                  <c:v>0.709920468815404</c:v>
                </c:pt>
                <c:pt idx="15">
                  <c:v>0.68203223105902</c:v>
                </c:pt>
                <c:pt idx="16">
                  <c:v>0.652417329426538</c:v>
                </c:pt>
                <c:pt idx="17">
                  <c:v>0.625575554625366</c:v>
                </c:pt>
                <c:pt idx="18">
                  <c:v>0.598838426119715</c:v>
                </c:pt>
                <c:pt idx="19">
                  <c:v>0.573043114273755</c:v>
                </c:pt>
                <c:pt idx="20">
                  <c:v>0.546567601506907</c:v>
                </c:pt>
                <c:pt idx="21">
                  <c:v>0.521661783172876</c:v>
                </c:pt>
                <c:pt idx="22">
                  <c:v>0.498744244453746</c:v>
                </c:pt>
                <c:pt idx="23">
                  <c:v>0.475617413143575</c:v>
                </c:pt>
                <c:pt idx="24">
                  <c:v>0.453641691084136</c:v>
                </c:pt>
                <c:pt idx="25">
                  <c:v>0.431195060694851</c:v>
                </c:pt>
                <c:pt idx="26">
                  <c:v>0.412254081205525</c:v>
                </c:pt>
                <c:pt idx="27">
                  <c:v>0.393103809125157</c:v>
                </c:pt>
                <c:pt idx="28">
                  <c:v>0.373325659271662</c:v>
                </c:pt>
                <c:pt idx="29">
                  <c:v>0.356320636249477</c:v>
                </c:pt>
                <c:pt idx="30">
                  <c:v>0.339210966931771</c:v>
                </c:pt>
                <c:pt idx="31">
                  <c:v>0.322101297614064</c:v>
                </c:pt>
                <c:pt idx="32">
                  <c:v>0.307346169945584</c:v>
                </c:pt>
                <c:pt idx="33">
                  <c:v>0.291125994139807</c:v>
                </c:pt>
                <c:pt idx="34">
                  <c:v>0.277626622017581</c:v>
                </c:pt>
                <c:pt idx="35">
                  <c:v>0.26470280452072</c:v>
                </c:pt>
                <c:pt idx="36">
                  <c:v>0.252302218501465</c:v>
                </c:pt>
                <c:pt idx="37">
                  <c:v>0.239744663038928</c:v>
                </c:pt>
                <c:pt idx="38">
                  <c:v>0.228756802009209</c:v>
                </c:pt>
                <c:pt idx="39">
                  <c:v>0.216774801172038</c:v>
                </c:pt>
                <c:pt idx="40">
                  <c:v>0.20678107994977</c:v>
                </c:pt>
                <c:pt idx="41">
                  <c:v>0.19668271243198</c:v>
                </c:pt>
                <c:pt idx="42">
                  <c:v>0.187421515278359</c:v>
                </c:pt>
                <c:pt idx="43">
                  <c:v>0.178212641272499</c:v>
                </c:pt>
                <c:pt idx="44">
                  <c:v>0.170364169108414</c:v>
                </c:pt>
                <c:pt idx="45">
                  <c:v>0.161992465466722</c:v>
                </c:pt>
              </c:numCache>
            </c:numRef>
          </c:yVal>
          <c:smooth val="0"/>
        </c:ser>
        <c:ser>
          <c:idx val="8"/>
          <c:order val="8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0.97048673265375</c:v>
                </c:pt>
                <c:pt idx="2">
                  <c:v>0.971194002247574</c:v>
                </c:pt>
                <c:pt idx="3">
                  <c:v>0.971219027883156</c:v>
                </c:pt>
                <c:pt idx="4">
                  <c:v>0.970369688400983</c:v>
                </c:pt>
                <c:pt idx="5">
                  <c:v>0.96632671948263</c:v>
                </c:pt>
                <c:pt idx="6">
                  <c:v>0.958844505707667</c:v>
                </c:pt>
                <c:pt idx="7">
                  <c:v>0.937439298152161</c:v>
                </c:pt>
                <c:pt idx="8">
                  <c:v>0.901849961355795</c:v>
                </c:pt>
                <c:pt idx="9">
                  <c:v>0.855698054298978</c:v>
                </c:pt>
                <c:pt idx="10">
                  <c:v>0.803490192527418</c:v>
                </c:pt>
                <c:pt idx="11">
                  <c:v>0.745816642643249</c:v>
                </c:pt>
                <c:pt idx="12">
                  <c:v>0.683045429276956</c:v>
                </c:pt>
                <c:pt idx="13">
                  <c:v>0.618880897205563</c:v>
                </c:pt>
                <c:pt idx="14">
                  <c:v>0.555390271244623</c:v>
                </c:pt>
                <c:pt idx="15">
                  <c:v>0.495004549293706</c:v>
                </c:pt>
                <c:pt idx="16">
                  <c:v>0.436014617807666</c:v>
                </c:pt>
                <c:pt idx="17">
                  <c:v>0.381012608455783</c:v>
                </c:pt>
                <c:pt idx="18">
                  <c:v>0.330410791554412</c:v>
                </c:pt>
                <c:pt idx="19">
                  <c:v>0.28489532736668</c:v>
                </c:pt>
                <c:pt idx="20">
                  <c:v>0.244636725142503</c:v>
                </c:pt>
                <c:pt idx="21">
                  <c:v>0.209385008740048</c:v>
                </c:pt>
                <c:pt idx="22">
                  <c:v>0.178845073091565</c:v>
                </c:pt>
                <c:pt idx="23">
                  <c:v>0.152909455550035</c:v>
                </c:pt>
                <c:pt idx="24">
                  <c:v>0.131305042173508</c:v>
                </c:pt>
                <c:pt idx="25">
                  <c:v>0.113313322233424</c:v>
                </c:pt>
                <c:pt idx="26">
                  <c:v>0.0983091027088035</c:v>
                </c:pt>
                <c:pt idx="27">
                  <c:v>0.0862022029688433</c:v>
                </c:pt>
                <c:pt idx="28">
                  <c:v>0.0765462481461147</c:v>
                </c:pt>
                <c:pt idx="29">
                  <c:v>0.0689010546204257</c:v>
                </c:pt>
                <c:pt idx="30">
                  <c:v>0.0627813172552383</c:v>
                </c:pt>
                <c:pt idx="31">
                  <c:v>0.0579012082436794</c:v>
                </c:pt>
                <c:pt idx="32">
                  <c:v>0.0542998704934465</c:v>
                </c:pt>
                <c:pt idx="33">
                  <c:v>0.0512465911016228</c:v>
                </c:pt>
                <c:pt idx="34">
                  <c:v>0.0493544013690041</c:v>
                </c:pt>
                <c:pt idx="35">
                  <c:v>0.0475018243115183</c:v>
                </c:pt>
                <c:pt idx="36">
                  <c:v>0.0462487339593921</c:v>
                </c:pt>
                <c:pt idx="37">
                  <c:v>0.0454136289576835</c:v>
                </c:pt>
                <c:pt idx="38">
                  <c:v>0.0446821628703735</c:v>
                </c:pt>
                <c:pt idx="39">
                  <c:v>0.0440563057667591</c:v>
                </c:pt>
                <c:pt idx="40">
                  <c:v>0.0436770991705449</c:v>
                </c:pt>
                <c:pt idx="41">
                  <c:v>0.0433258404724184</c:v>
                </c:pt>
                <c:pt idx="42">
                  <c:v>0.0431950497357393</c:v>
                </c:pt>
                <c:pt idx="43">
                  <c:v>0.0429993019487232</c:v>
                </c:pt>
                <c:pt idx="44">
                  <c:v>0.0428297488789045</c:v>
                </c:pt>
                <c:pt idx="45">
                  <c:v>0.0426212006954896</c:v>
                </c:pt>
              </c:numCache>
            </c:numRef>
          </c:yVal>
          <c:smooth val="0"/>
        </c:ser>
        <c:ser>
          <c:idx val="9"/>
          <c:order val="9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0.974195436003625</c:v>
                </c:pt>
                <c:pt idx="2">
                  <c:v>0.97414632069094</c:v>
                </c:pt>
                <c:pt idx="3">
                  <c:v>0.975284038091506</c:v>
                </c:pt>
                <c:pt idx="4">
                  <c:v>0.974885180494716</c:v>
                </c:pt>
                <c:pt idx="5">
                  <c:v>0.974671622346713</c:v>
                </c:pt>
                <c:pt idx="6">
                  <c:v>0.974812208871442</c:v>
                </c:pt>
                <c:pt idx="7">
                  <c:v>0.973135310304867</c:v>
                </c:pt>
                <c:pt idx="8">
                  <c:v>0.974324444304572</c:v>
                </c:pt>
                <c:pt idx="9">
                  <c:v>0.974496260226702</c:v>
                </c:pt>
                <c:pt idx="10">
                  <c:v>0.973040294037968</c:v>
                </c:pt>
                <c:pt idx="11">
                  <c:v>0.972932764138556</c:v>
                </c:pt>
                <c:pt idx="12">
                  <c:v>0.972090503984578</c:v>
                </c:pt>
                <c:pt idx="13">
                  <c:v>0.972925887993364</c:v>
                </c:pt>
                <c:pt idx="14">
                  <c:v>0.97244256879507</c:v>
                </c:pt>
                <c:pt idx="15">
                  <c:v>0.972298994625671</c:v>
                </c:pt>
                <c:pt idx="16">
                  <c:v>0.971056626423267</c:v>
                </c:pt>
                <c:pt idx="17">
                  <c:v>0.972351745771123</c:v>
                </c:pt>
                <c:pt idx="18">
                  <c:v>0.972126535338085</c:v>
                </c:pt>
                <c:pt idx="19">
                  <c:v>0.971820776097744</c:v>
                </c:pt>
                <c:pt idx="20">
                  <c:v>0.971532669283637</c:v>
                </c:pt>
                <c:pt idx="21">
                  <c:v>0.971014680383495</c:v>
                </c:pt>
                <c:pt idx="22">
                  <c:v>0.971483770463388</c:v>
                </c:pt>
                <c:pt idx="23">
                  <c:v>0.970662527844702</c:v>
                </c:pt>
                <c:pt idx="24">
                  <c:v>0.970516611858012</c:v>
                </c:pt>
                <c:pt idx="25">
                  <c:v>0.967326110849175</c:v>
                </c:pt>
                <c:pt idx="26">
                  <c:v>0.959711210834166</c:v>
                </c:pt>
                <c:pt idx="27">
                  <c:v>0.930885141535508</c:v>
                </c:pt>
                <c:pt idx="28">
                  <c:v>0.866663309216496</c:v>
                </c:pt>
                <c:pt idx="29">
                  <c:v>0.78015413038801</c:v>
                </c:pt>
                <c:pt idx="30">
                  <c:v>0.68275852408664</c:v>
                </c:pt>
                <c:pt idx="31">
                  <c:v>0.584769448019295</c:v>
                </c:pt>
                <c:pt idx="32">
                  <c:v>0.490272317945856</c:v>
                </c:pt>
                <c:pt idx="33">
                  <c:v>0.40421864555616</c:v>
                </c:pt>
                <c:pt idx="34">
                  <c:v>0.329242228236337</c:v>
                </c:pt>
                <c:pt idx="35">
                  <c:v>0.266336007185951</c:v>
                </c:pt>
                <c:pt idx="36">
                  <c:v>0.21437571941076</c:v>
                </c:pt>
                <c:pt idx="37">
                  <c:v>0.172783796514452</c:v>
                </c:pt>
                <c:pt idx="38">
                  <c:v>0.139549219046943</c:v>
                </c:pt>
                <c:pt idx="39">
                  <c:v>0.114227378327056</c:v>
                </c:pt>
                <c:pt idx="40">
                  <c:v>0.0948945998342965</c:v>
                </c:pt>
                <c:pt idx="41">
                  <c:v>0.0804547968102554</c:v>
                </c:pt>
                <c:pt idx="42">
                  <c:v>0.0696105771069371</c:v>
                </c:pt>
                <c:pt idx="43">
                  <c:v>0.0617102190450089</c:v>
                </c:pt>
                <c:pt idx="44">
                  <c:v>0.0561237967552629</c:v>
                </c:pt>
                <c:pt idx="45">
                  <c:v>0.0521866347316076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1656832"/>
        <c:axId val="1834476784"/>
      </c:scatterChart>
      <c:valAx>
        <c:axId val="1831656832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one"/>
        <c:crossAx val="1834476784"/>
        <c:crosses val="autoZero"/>
        <c:crossBetween val="midCat"/>
      </c:valAx>
      <c:valAx>
        <c:axId val="1834476784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one"/>
        <c:crossAx val="183165683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9229657986926"/>
          <c:y val="0.123808948061067"/>
          <c:w val="0.852069775000903"/>
          <c:h val="0.76190121883733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2'!$AJ$7:$AJ$52</c:f>
              <c:numCache>
                <c:formatCode>0.000_ </c:formatCode>
                <c:ptCount val="46"/>
                <c:pt idx="0">
                  <c:v>1.0</c:v>
                </c:pt>
                <c:pt idx="1">
                  <c:v>0.94320146194498</c:v>
                </c:pt>
                <c:pt idx="2">
                  <c:v>0.92527287993283</c:v>
                </c:pt>
                <c:pt idx="3">
                  <c:v>0.899985182990073</c:v>
                </c:pt>
                <c:pt idx="4">
                  <c:v>0.86812861164617</c:v>
                </c:pt>
                <c:pt idx="5">
                  <c:v>0.83004889613276</c:v>
                </c:pt>
                <c:pt idx="6">
                  <c:v>0.786980787277127</c:v>
                </c:pt>
                <c:pt idx="7">
                  <c:v>0.737936484417444</c:v>
                </c:pt>
                <c:pt idx="8">
                  <c:v>0.683409887884625</c:v>
                </c:pt>
                <c:pt idx="9">
                  <c:v>0.627105250160518</c:v>
                </c:pt>
                <c:pt idx="10">
                  <c:v>0.572973773892429</c:v>
                </c:pt>
                <c:pt idx="11">
                  <c:v>0.51661974613523</c:v>
                </c:pt>
                <c:pt idx="12">
                  <c:v>0.459376697782387</c:v>
                </c:pt>
                <c:pt idx="13">
                  <c:v>0.405590951745938</c:v>
                </c:pt>
                <c:pt idx="14">
                  <c:v>0.35560823825752</c:v>
                </c:pt>
                <c:pt idx="15">
                  <c:v>0.309922457648047</c:v>
                </c:pt>
                <c:pt idx="16">
                  <c:v>0.26784214945424</c:v>
                </c:pt>
                <c:pt idx="17">
                  <c:v>0.229268533609918</c:v>
                </c:pt>
                <c:pt idx="18">
                  <c:v>0.196078431372549</c:v>
                </c:pt>
                <c:pt idx="19">
                  <c:v>0.167975502543587</c:v>
                </c:pt>
                <c:pt idx="20">
                  <c:v>0.143379266064108</c:v>
                </c:pt>
                <c:pt idx="21">
                  <c:v>0.122783622265027</c:v>
                </c:pt>
                <c:pt idx="22">
                  <c:v>0.105892230947795</c:v>
                </c:pt>
                <c:pt idx="23">
                  <c:v>0.0916185113844026</c:v>
                </c:pt>
                <c:pt idx="24">
                  <c:v>0.0805057539388551</c:v>
                </c:pt>
                <c:pt idx="25">
                  <c:v>0.0716155479824171</c:v>
                </c:pt>
                <c:pt idx="26">
                  <c:v>0.0640094828863535</c:v>
                </c:pt>
                <c:pt idx="27">
                  <c:v>0.0582802390477601</c:v>
                </c:pt>
                <c:pt idx="28">
                  <c:v>0.0541314762680891</c:v>
                </c:pt>
                <c:pt idx="29">
                  <c:v>0.0508223440509705</c:v>
                </c:pt>
                <c:pt idx="30">
                  <c:v>0.0481058922309478</c:v>
                </c:pt>
                <c:pt idx="31">
                  <c:v>0.0461302909072949</c:v>
                </c:pt>
                <c:pt idx="32">
                  <c:v>0.0445498098483726</c:v>
                </c:pt>
                <c:pt idx="33">
                  <c:v>0.0437595693189114</c:v>
                </c:pt>
                <c:pt idx="34">
                  <c:v>0.0427223786239937</c:v>
                </c:pt>
                <c:pt idx="35">
                  <c:v>0.0422778683261718</c:v>
                </c:pt>
                <c:pt idx="36">
                  <c:v>0.0412900676643453</c:v>
                </c:pt>
                <c:pt idx="37">
                  <c:v>0.04109250753198</c:v>
                </c:pt>
                <c:pt idx="38">
                  <c:v>0.0410431174988887</c:v>
                </c:pt>
                <c:pt idx="39">
                  <c:v>0.0406973872672495</c:v>
                </c:pt>
                <c:pt idx="40">
                  <c:v>0.0405986072010668</c:v>
                </c:pt>
                <c:pt idx="41">
                  <c:v>0.0403022670025189</c:v>
                </c:pt>
                <c:pt idx="42">
                  <c:v>0.0402528769694276</c:v>
                </c:pt>
                <c:pt idx="43">
                  <c:v>0.0402528769694276</c:v>
                </c:pt>
                <c:pt idx="44">
                  <c:v>0.0401047068701536</c:v>
                </c:pt>
                <c:pt idx="45">
                  <c:v>0.0399565367708796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2'!$AK$7:$AK$52</c:f>
              <c:numCache>
                <c:formatCode>0.000_ </c:formatCode>
                <c:ptCount val="46"/>
                <c:pt idx="0">
                  <c:v>1.0</c:v>
                </c:pt>
                <c:pt idx="1">
                  <c:v>0.939883872259485</c:v>
                </c:pt>
                <c:pt idx="2">
                  <c:v>0.925968565421964</c:v>
                </c:pt>
                <c:pt idx="3">
                  <c:v>0.905095605165682</c:v>
                </c:pt>
                <c:pt idx="4">
                  <c:v>0.874361797977776</c:v>
                </c:pt>
                <c:pt idx="5">
                  <c:v>0.835569126038642</c:v>
                </c:pt>
                <c:pt idx="6">
                  <c:v>0.795274802282511</c:v>
                </c:pt>
                <c:pt idx="7">
                  <c:v>0.74977475222745</c:v>
                </c:pt>
                <c:pt idx="8">
                  <c:v>0.696816498147963</c:v>
                </c:pt>
                <c:pt idx="9">
                  <c:v>0.643658023826209</c:v>
                </c:pt>
                <c:pt idx="10">
                  <c:v>0.589248172990289</c:v>
                </c:pt>
                <c:pt idx="11">
                  <c:v>0.535288817699469</c:v>
                </c:pt>
                <c:pt idx="12">
                  <c:v>0.480228251076184</c:v>
                </c:pt>
                <c:pt idx="13">
                  <c:v>0.426419060967064</c:v>
                </c:pt>
                <c:pt idx="14">
                  <c:v>0.375062568825708</c:v>
                </c:pt>
                <c:pt idx="15">
                  <c:v>0.328761637801582</c:v>
                </c:pt>
                <c:pt idx="16">
                  <c:v>0.286965662228451</c:v>
                </c:pt>
                <c:pt idx="17">
                  <c:v>0.247322054259686</c:v>
                </c:pt>
                <c:pt idx="18">
                  <c:v>0.212934227650415</c:v>
                </c:pt>
                <c:pt idx="19">
                  <c:v>0.182300530583642</c:v>
                </c:pt>
                <c:pt idx="20">
                  <c:v>0.156872559815797</c:v>
                </c:pt>
                <c:pt idx="21">
                  <c:v>0.13489838822705</c:v>
                </c:pt>
                <c:pt idx="22">
                  <c:v>0.1156271899089</c:v>
                </c:pt>
                <c:pt idx="23">
                  <c:v>0.10051056161778</c:v>
                </c:pt>
                <c:pt idx="24">
                  <c:v>0.0880468515366903</c:v>
                </c:pt>
                <c:pt idx="25">
                  <c:v>0.0779857843627991</c:v>
                </c:pt>
                <c:pt idx="26">
                  <c:v>0.0695264791270397</c:v>
                </c:pt>
                <c:pt idx="27">
                  <c:v>0.0629192111322455</c:v>
                </c:pt>
                <c:pt idx="28">
                  <c:v>0.0579137050755831</c:v>
                </c:pt>
                <c:pt idx="29">
                  <c:v>0.0539093002302533</c:v>
                </c:pt>
                <c:pt idx="30">
                  <c:v>0.0506557212934228</c:v>
                </c:pt>
                <c:pt idx="31">
                  <c:v>0.048503353689058</c:v>
                </c:pt>
                <c:pt idx="32">
                  <c:v>0.0464510962058264</c:v>
                </c:pt>
                <c:pt idx="33">
                  <c:v>0.0450495545099609</c:v>
                </c:pt>
                <c:pt idx="34">
                  <c:v>0.0440484532986285</c:v>
                </c:pt>
                <c:pt idx="35">
                  <c:v>0.0432475723295625</c:v>
                </c:pt>
                <c:pt idx="36">
                  <c:v>0.0425468014816298</c:v>
                </c:pt>
                <c:pt idx="37">
                  <c:v>0.04224647111823</c:v>
                </c:pt>
                <c:pt idx="38">
                  <c:v>0.0419461407548303</c:v>
                </c:pt>
                <c:pt idx="39">
                  <c:v>0.0414956452097307</c:v>
                </c:pt>
                <c:pt idx="40">
                  <c:v>0.0413454800280308</c:v>
                </c:pt>
                <c:pt idx="41">
                  <c:v>0.0410952047251977</c:v>
                </c:pt>
                <c:pt idx="42">
                  <c:v>0.0409950946040645</c:v>
                </c:pt>
                <c:pt idx="43">
                  <c:v>0.040794874361798</c:v>
                </c:pt>
                <c:pt idx="44">
                  <c:v>0.0406447091800981</c:v>
                </c:pt>
                <c:pt idx="45">
                  <c:v>0.0407448193012313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2'!$AH$7:$AH$52</c:f>
              <c:numCache>
                <c:formatCode>0.000_ </c:formatCode>
                <c:ptCount val="46"/>
                <c:pt idx="0">
                  <c:v>1.0</c:v>
                </c:pt>
                <c:pt idx="1">
                  <c:v>0.949972429695724</c:v>
                </c:pt>
                <c:pt idx="2">
                  <c:v>0.933179608000401</c:v>
                </c:pt>
                <c:pt idx="3">
                  <c:v>0.910421575016291</c:v>
                </c:pt>
                <c:pt idx="4">
                  <c:v>0.878389894230287</c:v>
                </c:pt>
                <c:pt idx="5">
                  <c:v>0.841746453456314</c:v>
                </c:pt>
                <c:pt idx="6">
                  <c:v>0.797834477918693</c:v>
                </c:pt>
                <c:pt idx="7">
                  <c:v>0.747606396310592</c:v>
                </c:pt>
                <c:pt idx="8">
                  <c:v>0.692967066018347</c:v>
                </c:pt>
                <c:pt idx="9">
                  <c:v>0.63742543485889</c:v>
                </c:pt>
                <c:pt idx="10">
                  <c:v>0.580730863702441</c:v>
                </c:pt>
                <c:pt idx="11">
                  <c:v>0.523284375156649</c:v>
                </c:pt>
                <c:pt idx="12">
                  <c:v>0.467842999649105</c:v>
                </c:pt>
                <c:pt idx="13">
                  <c:v>0.412752518923254</c:v>
                </c:pt>
                <c:pt idx="14">
                  <c:v>0.362474309489197</c:v>
                </c:pt>
                <c:pt idx="15">
                  <c:v>0.315304025264424</c:v>
                </c:pt>
                <c:pt idx="16">
                  <c:v>0.272394606245927</c:v>
                </c:pt>
                <c:pt idx="17">
                  <c:v>0.233194646348188</c:v>
                </c:pt>
                <c:pt idx="18">
                  <c:v>0.200010025565191</c:v>
                </c:pt>
                <c:pt idx="19">
                  <c:v>0.171687803899945</c:v>
                </c:pt>
                <c:pt idx="20">
                  <c:v>0.146423379618026</c:v>
                </c:pt>
                <c:pt idx="21">
                  <c:v>0.125169181412602</c:v>
                </c:pt>
                <c:pt idx="22">
                  <c:v>0.10797533710963</c:v>
                </c:pt>
                <c:pt idx="23">
                  <c:v>0.0939395458418968</c:v>
                </c:pt>
                <c:pt idx="24">
                  <c:v>0.0825605293498421</c:v>
                </c:pt>
                <c:pt idx="25">
                  <c:v>0.0732367537219911</c:v>
                </c:pt>
                <c:pt idx="26">
                  <c:v>0.0658679633064314</c:v>
                </c:pt>
                <c:pt idx="27">
                  <c:v>0.0600030076695574</c:v>
                </c:pt>
                <c:pt idx="28">
                  <c:v>0.0555917589854128</c:v>
                </c:pt>
                <c:pt idx="29">
                  <c:v>0.052183066820392</c:v>
                </c:pt>
                <c:pt idx="30">
                  <c:v>0.0493759085668454</c:v>
                </c:pt>
                <c:pt idx="31">
                  <c:v>0.0469697729209484</c:v>
                </c:pt>
                <c:pt idx="32">
                  <c:v>0.0458168329239561</c:v>
                </c:pt>
                <c:pt idx="33">
                  <c:v>0.0446638929269638</c:v>
                </c:pt>
                <c:pt idx="34">
                  <c:v>0.0439621033635771</c:v>
                </c:pt>
                <c:pt idx="35">
                  <c:v>0.0432101859742343</c:v>
                </c:pt>
                <c:pt idx="36">
                  <c:v>0.04260865206276</c:v>
                </c:pt>
                <c:pt idx="37">
                  <c:v>0.0422577572810667</c:v>
                </c:pt>
                <c:pt idx="38">
                  <c:v>0.041806606847461</c:v>
                </c:pt>
                <c:pt idx="39">
                  <c:v>0.0417063511955486</c:v>
                </c:pt>
                <c:pt idx="40">
                  <c:v>0.0415559677176801</c:v>
                </c:pt>
                <c:pt idx="41">
                  <c:v>0.0414055842398115</c:v>
                </c:pt>
                <c:pt idx="42">
                  <c:v>0.0412552007619429</c:v>
                </c:pt>
                <c:pt idx="43">
                  <c:v>0.0409544338062058</c:v>
                </c:pt>
                <c:pt idx="44">
                  <c:v>0.0411048172840744</c:v>
                </c:pt>
                <c:pt idx="45">
                  <c:v>0.0410546894581182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2'!$AI$7:$AI$52</c:f>
              <c:numCache>
                <c:formatCode>0.000_ </c:formatCode>
                <c:ptCount val="46"/>
                <c:pt idx="0">
                  <c:v>1.0</c:v>
                </c:pt>
                <c:pt idx="1">
                  <c:v>0.946250434264728</c:v>
                </c:pt>
                <c:pt idx="2">
                  <c:v>0.930418383046305</c:v>
                </c:pt>
                <c:pt idx="3">
                  <c:v>0.906794381855179</c:v>
                </c:pt>
                <c:pt idx="4">
                  <c:v>0.873492481016428</c:v>
                </c:pt>
                <c:pt idx="5">
                  <c:v>0.835177924462752</c:v>
                </c:pt>
                <c:pt idx="6">
                  <c:v>0.791652191175741</c:v>
                </c:pt>
                <c:pt idx="7">
                  <c:v>0.741575264281106</c:v>
                </c:pt>
                <c:pt idx="8">
                  <c:v>0.68901682465631</c:v>
                </c:pt>
                <c:pt idx="9">
                  <c:v>0.630403493969924</c:v>
                </c:pt>
                <c:pt idx="10">
                  <c:v>0.574569457541317</c:v>
                </c:pt>
                <c:pt idx="11">
                  <c:v>0.516700580673979</c:v>
                </c:pt>
                <c:pt idx="12">
                  <c:v>0.461362846791404</c:v>
                </c:pt>
                <c:pt idx="13">
                  <c:v>0.407315499528513</c:v>
                </c:pt>
                <c:pt idx="14">
                  <c:v>0.355650404486575</c:v>
                </c:pt>
                <c:pt idx="15">
                  <c:v>0.309196486177974</c:v>
                </c:pt>
                <c:pt idx="16">
                  <c:v>0.26795374460271</c:v>
                </c:pt>
                <c:pt idx="17">
                  <c:v>0.228993994739193</c:v>
                </c:pt>
                <c:pt idx="18">
                  <c:v>0.194997270335997</c:v>
                </c:pt>
                <c:pt idx="19">
                  <c:v>0.167353218522011</c:v>
                </c:pt>
                <c:pt idx="20">
                  <c:v>0.142786242493424</c:v>
                </c:pt>
                <c:pt idx="21">
                  <c:v>0.1222889473423</c:v>
                </c:pt>
                <c:pt idx="22">
                  <c:v>0.105116879249591</c:v>
                </c:pt>
                <c:pt idx="23">
                  <c:v>0.0909226264330736</c:v>
                </c:pt>
                <c:pt idx="24">
                  <c:v>0.0797558191473522</c:v>
                </c:pt>
                <c:pt idx="25">
                  <c:v>0.0707231128095687</c:v>
                </c:pt>
                <c:pt idx="26">
                  <c:v>0.0638245074197231</c:v>
                </c:pt>
                <c:pt idx="27">
                  <c:v>0.0583651794133704</c:v>
                </c:pt>
                <c:pt idx="28">
                  <c:v>0.0540473472628915</c:v>
                </c:pt>
                <c:pt idx="29">
                  <c:v>0.0507717504590798</c:v>
                </c:pt>
                <c:pt idx="30">
                  <c:v>0.0479924562013003</c:v>
                </c:pt>
                <c:pt idx="31">
                  <c:v>0.0464042880539977</c:v>
                </c:pt>
                <c:pt idx="32">
                  <c:v>0.0446175988882823</c:v>
                </c:pt>
                <c:pt idx="33">
                  <c:v>0.043575363541615</c:v>
                </c:pt>
                <c:pt idx="34">
                  <c:v>0.0428309097225669</c:v>
                </c:pt>
                <c:pt idx="35">
                  <c:v>0.0420864559035188</c:v>
                </c:pt>
                <c:pt idx="36">
                  <c:v>0.0416397836120899</c:v>
                </c:pt>
                <c:pt idx="37">
                  <c:v>0.0413420020844707</c:v>
                </c:pt>
                <c:pt idx="38">
                  <c:v>0.0409945903022482</c:v>
                </c:pt>
                <c:pt idx="39">
                  <c:v>0.0410938508114547</c:v>
                </c:pt>
                <c:pt idx="40">
                  <c:v>0.040696808774629</c:v>
                </c:pt>
                <c:pt idx="41">
                  <c:v>0.0405479180108194</c:v>
                </c:pt>
                <c:pt idx="42">
                  <c:v>0.0403990272470098</c:v>
                </c:pt>
                <c:pt idx="43">
                  <c:v>0.0404982877562162</c:v>
                </c:pt>
                <c:pt idx="44">
                  <c:v>0.0400019852101841</c:v>
                </c:pt>
                <c:pt idx="45">
                  <c:v>0.0402005062285969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2'!$AF$7:$AF$52</c:f>
              <c:numCache>
                <c:formatCode>0.000_ </c:formatCode>
                <c:ptCount val="46"/>
                <c:pt idx="0">
                  <c:v>1.0</c:v>
                </c:pt>
                <c:pt idx="1">
                  <c:v>0.94344915838173</c:v>
                </c:pt>
                <c:pt idx="2">
                  <c:v>0.929619056993799</c:v>
                </c:pt>
                <c:pt idx="3">
                  <c:v>0.906732946156118</c:v>
                </c:pt>
                <c:pt idx="4">
                  <c:v>0.874741608426026</c:v>
                </c:pt>
                <c:pt idx="5">
                  <c:v>0.834038783344817</c:v>
                </c:pt>
                <c:pt idx="6">
                  <c:v>0.792942218722315</c:v>
                </c:pt>
                <c:pt idx="7">
                  <c:v>0.744659907471208</c:v>
                </c:pt>
                <c:pt idx="8">
                  <c:v>0.691505069396594</c:v>
                </c:pt>
                <c:pt idx="9">
                  <c:v>0.636332316172852</c:v>
                </c:pt>
                <c:pt idx="10">
                  <c:v>0.579486169898612</c:v>
                </c:pt>
                <c:pt idx="11">
                  <c:v>0.523476720149621</c:v>
                </c:pt>
                <c:pt idx="12">
                  <c:v>0.468107097155232</c:v>
                </c:pt>
                <c:pt idx="13">
                  <c:v>0.415099911408603</c:v>
                </c:pt>
                <c:pt idx="14">
                  <c:v>0.36371690126981</c:v>
                </c:pt>
                <c:pt idx="15">
                  <c:v>0.317501722610493</c:v>
                </c:pt>
                <c:pt idx="16">
                  <c:v>0.275322374249434</c:v>
                </c:pt>
                <c:pt idx="17">
                  <c:v>0.237523378285264</c:v>
                </c:pt>
                <c:pt idx="18">
                  <c:v>0.203268038192735</c:v>
                </c:pt>
                <c:pt idx="19">
                  <c:v>0.17408209469436</c:v>
                </c:pt>
                <c:pt idx="20">
                  <c:v>0.148931981494242</c:v>
                </c:pt>
                <c:pt idx="21">
                  <c:v>0.128162220691013</c:v>
                </c:pt>
                <c:pt idx="22">
                  <c:v>0.110394723890147</c:v>
                </c:pt>
                <c:pt idx="23">
                  <c:v>0.0954818387636578</c:v>
                </c:pt>
                <c:pt idx="24">
                  <c:v>0.0843094792794566</c:v>
                </c:pt>
                <c:pt idx="25">
                  <c:v>0.0746136430751058</c:v>
                </c:pt>
                <c:pt idx="26">
                  <c:v>0.0665911999212521</c:v>
                </c:pt>
                <c:pt idx="27">
                  <c:v>0.0606851068018506</c:v>
                </c:pt>
                <c:pt idx="28">
                  <c:v>0.055861797421006</c:v>
                </c:pt>
                <c:pt idx="29">
                  <c:v>0.0525642287626735</c:v>
                </c:pt>
                <c:pt idx="30">
                  <c:v>0.0496111822029727</c:v>
                </c:pt>
                <c:pt idx="31">
                  <c:v>0.0474948321685205</c:v>
                </c:pt>
                <c:pt idx="32">
                  <c:v>0.0456737867900384</c:v>
                </c:pt>
                <c:pt idx="33">
                  <c:v>0.0444433507234964</c:v>
                </c:pt>
                <c:pt idx="34">
                  <c:v>0.0436066541982478</c:v>
                </c:pt>
                <c:pt idx="35">
                  <c:v>0.0427699576729993</c:v>
                </c:pt>
                <c:pt idx="36">
                  <c:v>0.0421793483610592</c:v>
                </c:pt>
                <c:pt idx="37">
                  <c:v>0.0416871739344424</c:v>
                </c:pt>
                <c:pt idx="38">
                  <c:v>0.041736391377104</c:v>
                </c:pt>
                <c:pt idx="39">
                  <c:v>0.0415395216064573</c:v>
                </c:pt>
                <c:pt idx="40">
                  <c:v>0.0409981297371788</c:v>
                </c:pt>
                <c:pt idx="41">
                  <c:v>0.0408504774091938</c:v>
                </c:pt>
                <c:pt idx="42">
                  <c:v>0.0407520425238705</c:v>
                </c:pt>
                <c:pt idx="43">
                  <c:v>0.0406043901958854</c:v>
                </c:pt>
                <c:pt idx="44">
                  <c:v>0.0406043901958854</c:v>
                </c:pt>
                <c:pt idx="45">
                  <c:v>0.0404567378679004</c:v>
                </c:pt>
              </c:numCache>
            </c:numRef>
          </c:yVal>
          <c:smooth val="0"/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2'!$AG$7:$AG$52</c:f>
              <c:numCache>
                <c:formatCode>0.000_ </c:formatCode>
                <c:ptCount val="46"/>
                <c:pt idx="0">
                  <c:v>1.0</c:v>
                </c:pt>
                <c:pt idx="1">
                  <c:v>0.946516607738658</c:v>
                </c:pt>
                <c:pt idx="2">
                  <c:v>0.92998356655545</c:v>
                </c:pt>
                <c:pt idx="3">
                  <c:v>0.907524525671032</c:v>
                </c:pt>
                <c:pt idx="4">
                  <c:v>0.87311388875056</c:v>
                </c:pt>
                <c:pt idx="5">
                  <c:v>0.834271201633385</c:v>
                </c:pt>
                <c:pt idx="6">
                  <c:v>0.790647876101788</c:v>
                </c:pt>
                <c:pt idx="7">
                  <c:v>0.740451172750361</c:v>
                </c:pt>
                <c:pt idx="8">
                  <c:v>0.688312335043075</c:v>
                </c:pt>
                <c:pt idx="9">
                  <c:v>0.632289228624072</c:v>
                </c:pt>
                <c:pt idx="10">
                  <c:v>0.577112693590957</c:v>
                </c:pt>
                <c:pt idx="11">
                  <c:v>0.520541805686968</c:v>
                </c:pt>
                <c:pt idx="12">
                  <c:v>0.465415068970669</c:v>
                </c:pt>
                <c:pt idx="13">
                  <c:v>0.41028833225437</c:v>
                </c:pt>
                <c:pt idx="14">
                  <c:v>0.361685175041084</c:v>
                </c:pt>
                <c:pt idx="15">
                  <c:v>0.315522135351825</c:v>
                </c:pt>
                <c:pt idx="16">
                  <c:v>0.273741347542453</c:v>
                </c:pt>
                <c:pt idx="17">
                  <c:v>0.234998257058911</c:v>
                </c:pt>
                <c:pt idx="18">
                  <c:v>0.201284796573876</c:v>
                </c:pt>
                <c:pt idx="19">
                  <c:v>0.173049150938698</c:v>
                </c:pt>
                <c:pt idx="20">
                  <c:v>0.148946765599323</c:v>
                </c:pt>
                <c:pt idx="21">
                  <c:v>0.127832279268961</c:v>
                </c:pt>
                <c:pt idx="22">
                  <c:v>0.109954683531697</c:v>
                </c:pt>
                <c:pt idx="23">
                  <c:v>0.0956625666052487</c:v>
                </c:pt>
                <c:pt idx="24">
                  <c:v>0.0843085503709974</c:v>
                </c:pt>
                <c:pt idx="25">
                  <c:v>0.0751456600766894</c:v>
                </c:pt>
                <c:pt idx="26">
                  <c:v>0.0671779293859867</c:v>
                </c:pt>
                <c:pt idx="27">
                  <c:v>0.0612021313679597</c:v>
                </c:pt>
                <c:pt idx="28">
                  <c:v>0.0568198794880733</c:v>
                </c:pt>
                <c:pt idx="29">
                  <c:v>0.0531348040436233</c:v>
                </c:pt>
                <c:pt idx="30">
                  <c:v>0.0500971067177929</c:v>
                </c:pt>
                <c:pt idx="31">
                  <c:v>0.0480553757283004</c:v>
                </c:pt>
                <c:pt idx="32">
                  <c:v>0.0463124346397092</c:v>
                </c:pt>
                <c:pt idx="33">
                  <c:v>0.0450674767192869</c:v>
                </c:pt>
                <c:pt idx="34">
                  <c:v>0.0442707036502166</c:v>
                </c:pt>
                <c:pt idx="35">
                  <c:v>0.0433743339475126</c:v>
                </c:pt>
                <c:pt idx="36">
                  <c:v>0.0428763507793437</c:v>
                </c:pt>
                <c:pt idx="37">
                  <c:v>0.0423783676111747</c:v>
                </c:pt>
                <c:pt idx="38">
                  <c:v>0.0421791743439072</c:v>
                </c:pt>
                <c:pt idx="39">
                  <c:v>0.0420795777102734</c:v>
                </c:pt>
                <c:pt idx="40">
                  <c:v>0.0416313928589214</c:v>
                </c:pt>
                <c:pt idx="41">
                  <c:v>0.0417309894925551</c:v>
                </c:pt>
                <c:pt idx="42">
                  <c:v>0.0414321995916538</c:v>
                </c:pt>
                <c:pt idx="43">
                  <c:v>0.0412330063243862</c:v>
                </c:pt>
                <c:pt idx="44">
                  <c:v>0.0411334096907524</c:v>
                </c:pt>
                <c:pt idx="45">
                  <c:v>0.0409342164234849</c:v>
                </c:pt>
              </c:numCache>
            </c:numRef>
          </c:yVal>
          <c:smooth val="0"/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2'!$AD$7:$AD$52</c:f>
              <c:numCache>
                <c:formatCode>0.000_ </c:formatCode>
                <c:ptCount val="46"/>
                <c:pt idx="0">
                  <c:v>1.0</c:v>
                </c:pt>
                <c:pt idx="1">
                  <c:v>0.946876413529678</c:v>
                </c:pt>
                <c:pt idx="2">
                  <c:v>0.93094436347188</c:v>
                </c:pt>
                <c:pt idx="3">
                  <c:v>0.907574006131578</c:v>
                </c:pt>
                <c:pt idx="4">
                  <c:v>0.8766145650098</c:v>
                </c:pt>
                <c:pt idx="5">
                  <c:v>0.836759310448811</c:v>
                </c:pt>
                <c:pt idx="6">
                  <c:v>0.792229984419762</c:v>
                </c:pt>
                <c:pt idx="7">
                  <c:v>0.741468563099965</c:v>
                </c:pt>
                <c:pt idx="8">
                  <c:v>0.687038246971905</c:v>
                </c:pt>
                <c:pt idx="9">
                  <c:v>0.630798612856209</c:v>
                </c:pt>
                <c:pt idx="10">
                  <c:v>0.573855355078655</c:v>
                </c:pt>
                <c:pt idx="11">
                  <c:v>0.516610544303161</c:v>
                </c:pt>
                <c:pt idx="12">
                  <c:v>0.460370910187465</c:v>
                </c:pt>
                <c:pt idx="13">
                  <c:v>0.406543700055285</c:v>
                </c:pt>
                <c:pt idx="14">
                  <c:v>0.3547268432427</c:v>
                </c:pt>
                <c:pt idx="15">
                  <c:v>0.307935869729105</c:v>
                </c:pt>
                <c:pt idx="16">
                  <c:v>0.26586922651656</c:v>
                </c:pt>
                <c:pt idx="17">
                  <c:v>0.228828466603005</c:v>
                </c:pt>
                <c:pt idx="18">
                  <c:v>0.194602201336885</c:v>
                </c:pt>
                <c:pt idx="19">
                  <c:v>0.166507513695532</c:v>
                </c:pt>
                <c:pt idx="20">
                  <c:v>0.142232497361411</c:v>
                </c:pt>
                <c:pt idx="21">
                  <c:v>0.122380258330402</c:v>
                </c:pt>
                <c:pt idx="22">
                  <c:v>0.105292255113836</c:v>
                </c:pt>
                <c:pt idx="23">
                  <c:v>0.0913202995426446</c:v>
                </c:pt>
                <c:pt idx="24">
                  <c:v>0.0809669799467256</c:v>
                </c:pt>
                <c:pt idx="25">
                  <c:v>0.0717193546765844</c:v>
                </c:pt>
                <c:pt idx="26">
                  <c:v>0.0646831180579987</c:v>
                </c:pt>
                <c:pt idx="27">
                  <c:v>0.0592551640950897</c:v>
                </c:pt>
                <c:pt idx="28">
                  <c:v>0.0547318691259989</c:v>
                </c:pt>
                <c:pt idx="29">
                  <c:v>0.051716339146605</c:v>
                </c:pt>
                <c:pt idx="30">
                  <c:v>0.0492536563301</c:v>
                </c:pt>
                <c:pt idx="31">
                  <c:v>0.0473438206764839</c:v>
                </c:pt>
                <c:pt idx="32">
                  <c:v>0.0456350203548274</c:v>
                </c:pt>
                <c:pt idx="33">
                  <c:v>0.0446298436950294</c:v>
                </c:pt>
                <c:pt idx="34">
                  <c:v>0.0436246670352314</c:v>
                </c:pt>
                <c:pt idx="35">
                  <c:v>0.0431220787053325</c:v>
                </c:pt>
                <c:pt idx="36">
                  <c:v>0.0427200080414133</c:v>
                </c:pt>
                <c:pt idx="37">
                  <c:v>0.0422676785445042</c:v>
                </c:pt>
                <c:pt idx="38">
                  <c:v>0.041865607880585</c:v>
                </c:pt>
                <c:pt idx="39">
                  <c:v>0.0417148313816153</c:v>
                </c:pt>
                <c:pt idx="40">
                  <c:v>0.0414635372166658</c:v>
                </c:pt>
                <c:pt idx="41">
                  <c:v>0.0411117253857365</c:v>
                </c:pt>
                <c:pt idx="42">
                  <c:v>0.0412625018847062</c:v>
                </c:pt>
                <c:pt idx="43">
                  <c:v>0.041363019550686</c:v>
                </c:pt>
                <c:pt idx="44">
                  <c:v>0.0412625018847062</c:v>
                </c:pt>
                <c:pt idx="45">
                  <c:v>0.040860431220787</c:v>
                </c:pt>
              </c:numCache>
            </c:numRef>
          </c:yVal>
          <c:smooth val="0"/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2'!$AE$7:$AE$52</c:f>
              <c:numCache>
                <c:formatCode>0.000_ </c:formatCode>
                <c:ptCount val="46"/>
                <c:pt idx="0">
                  <c:v>1.0</c:v>
                </c:pt>
                <c:pt idx="1">
                  <c:v>0.950534427044494</c:v>
                </c:pt>
                <c:pt idx="2">
                  <c:v>0.930499627143922</c:v>
                </c:pt>
                <c:pt idx="3">
                  <c:v>0.90981854337559</c:v>
                </c:pt>
                <c:pt idx="4">
                  <c:v>0.877255779269202</c:v>
                </c:pt>
                <c:pt idx="5">
                  <c:v>0.839075316927666</c:v>
                </c:pt>
                <c:pt idx="6">
                  <c:v>0.794034302759135</c:v>
                </c:pt>
                <c:pt idx="7">
                  <c:v>0.744469301516281</c:v>
                </c:pt>
                <c:pt idx="8">
                  <c:v>0.689236887894606</c:v>
                </c:pt>
                <c:pt idx="9">
                  <c:v>0.634849614715386</c:v>
                </c:pt>
                <c:pt idx="10">
                  <c:v>0.577827491921452</c:v>
                </c:pt>
                <c:pt idx="11">
                  <c:v>0.518965945811583</c:v>
                </c:pt>
                <c:pt idx="12">
                  <c:v>0.463484961471539</c:v>
                </c:pt>
                <c:pt idx="13">
                  <c:v>0.409147402435993</c:v>
                </c:pt>
                <c:pt idx="14">
                  <c:v>0.359482972905792</c:v>
                </c:pt>
                <c:pt idx="15">
                  <c:v>0.312353964702958</c:v>
                </c:pt>
                <c:pt idx="16">
                  <c:v>0.269699229430773</c:v>
                </c:pt>
                <c:pt idx="17">
                  <c:v>0.231021625652498</c:v>
                </c:pt>
                <c:pt idx="18">
                  <c:v>0.198160576684067</c:v>
                </c:pt>
                <c:pt idx="19">
                  <c:v>0.169326373353219</c:v>
                </c:pt>
                <c:pt idx="20">
                  <c:v>0.144717872234651</c:v>
                </c:pt>
                <c:pt idx="21">
                  <c:v>0.124285359184688</c:v>
                </c:pt>
                <c:pt idx="22">
                  <c:v>0.107084265473527</c:v>
                </c:pt>
                <c:pt idx="23">
                  <c:v>0.0929157345264728</c:v>
                </c:pt>
                <c:pt idx="24">
                  <c:v>0.0813820531941337</c:v>
                </c:pt>
                <c:pt idx="25">
                  <c:v>0.0720855083271191</c:v>
                </c:pt>
                <c:pt idx="26">
                  <c:v>0.0650260999254288</c:v>
                </c:pt>
                <c:pt idx="27">
                  <c:v>0.0589112602535421</c:v>
                </c:pt>
                <c:pt idx="28">
                  <c:v>0.0548347004722844</c:v>
                </c:pt>
                <c:pt idx="29">
                  <c:v>0.0514541387024608</c:v>
                </c:pt>
                <c:pt idx="30">
                  <c:v>0.0486701466567238</c:v>
                </c:pt>
                <c:pt idx="31">
                  <c:v>0.0470792940591598</c:v>
                </c:pt>
                <c:pt idx="32">
                  <c:v>0.0453392990305742</c:v>
                </c:pt>
                <c:pt idx="33">
                  <c:v>0.0445935868754661</c:v>
                </c:pt>
                <c:pt idx="34">
                  <c:v>0.0434004474272931</c:v>
                </c:pt>
                <c:pt idx="35">
                  <c:v>0.0427044494158588</c:v>
                </c:pt>
                <c:pt idx="36">
                  <c:v>0.0422073079791201</c:v>
                </c:pt>
                <c:pt idx="37">
                  <c:v>0.0421078796917723</c:v>
                </c:pt>
                <c:pt idx="38">
                  <c:v>0.0416107382550335</c:v>
                </c:pt>
                <c:pt idx="39">
                  <c:v>0.0413124533929903</c:v>
                </c:pt>
                <c:pt idx="40">
                  <c:v>0.0411135968182948</c:v>
                </c:pt>
                <c:pt idx="41">
                  <c:v>0.0411135968182948</c:v>
                </c:pt>
                <c:pt idx="42">
                  <c:v>0.0412130251056425</c:v>
                </c:pt>
                <c:pt idx="43">
                  <c:v>0.0410638826746209</c:v>
                </c:pt>
                <c:pt idx="44">
                  <c:v>0.0408650260999254</c:v>
                </c:pt>
                <c:pt idx="45">
                  <c:v>0.0407655978125777</c:v>
                </c:pt>
              </c:numCache>
            </c:numRef>
          </c:yVal>
          <c:smooth val="0"/>
        </c:ser>
        <c:ser>
          <c:idx val="8"/>
          <c:order val="8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0.97048673265375</c:v>
                </c:pt>
                <c:pt idx="2">
                  <c:v>0.971194002247574</c:v>
                </c:pt>
                <c:pt idx="3">
                  <c:v>0.971219027883156</c:v>
                </c:pt>
                <c:pt idx="4">
                  <c:v>0.970369688400983</c:v>
                </c:pt>
                <c:pt idx="5">
                  <c:v>0.96632671948263</c:v>
                </c:pt>
                <c:pt idx="6">
                  <c:v>0.958844505707667</c:v>
                </c:pt>
                <c:pt idx="7">
                  <c:v>0.937439298152161</c:v>
                </c:pt>
                <c:pt idx="8">
                  <c:v>0.901849961355795</c:v>
                </c:pt>
                <c:pt idx="9">
                  <c:v>0.855698054298978</c:v>
                </c:pt>
                <c:pt idx="10">
                  <c:v>0.803490192527418</c:v>
                </c:pt>
                <c:pt idx="11">
                  <c:v>0.745816642643249</c:v>
                </c:pt>
                <c:pt idx="12">
                  <c:v>0.683045429276956</c:v>
                </c:pt>
                <c:pt idx="13">
                  <c:v>0.618880897205563</c:v>
                </c:pt>
                <c:pt idx="14">
                  <c:v>0.555390271244623</c:v>
                </c:pt>
                <c:pt idx="15">
                  <c:v>0.495004549293706</c:v>
                </c:pt>
                <c:pt idx="16">
                  <c:v>0.436014617807666</c:v>
                </c:pt>
                <c:pt idx="17">
                  <c:v>0.381012608455783</c:v>
                </c:pt>
                <c:pt idx="18">
                  <c:v>0.330410791554412</c:v>
                </c:pt>
                <c:pt idx="19">
                  <c:v>0.28489532736668</c:v>
                </c:pt>
                <c:pt idx="20">
                  <c:v>0.244636725142503</c:v>
                </c:pt>
                <c:pt idx="21">
                  <c:v>0.209385008740048</c:v>
                </c:pt>
                <c:pt idx="22">
                  <c:v>0.178845073091565</c:v>
                </c:pt>
                <c:pt idx="23">
                  <c:v>0.152909455550035</c:v>
                </c:pt>
                <c:pt idx="24">
                  <c:v>0.131305042173508</c:v>
                </c:pt>
                <c:pt idx="25">
                  <c:v>0.113313322233424</c:v>
                </c:pt>
                <c:pt idx="26">
                  <c:v>0.0983091027088035</c:v>
                </c:pt>
                <c:pt idx="27">
                  <c:v>0.0862022029688433</c:v>
                </c:pt>
                <c:pt idx="28">
                  <c:v>0.0765462481461147</c:v>
                </c:pt>
                <c:pt idx="29">
                  <c:v>0.0689010546204257</c:v>
                </c:pt>
                <c:pt idx="30">
                  <c:v>0.0627813172552383</c:v>
                </c:pt>
                <c:pt idx="31">
                  <c:v>0.0579012082436794</c:v>
                </c:pt>
                <c:pt idx="32">
                  <c:v>0.0542998704934465</c:v>
                </c:pt>
                <c:pt idx="33">
                  <c:v>0.0512465911016228</c:v>
                </c:pt>
                <c:pt idx="34">
                  <c:v>0.0493544013690041</c:v>
                </c:pt>
                <c:pt idx="35">
                  <c:v>0.0475018243115183</c:v>
                </c:pt>
                <c:pt idx="36">
                  <c:v>0.0462487339593921</c:v>
                </c:pt>
                <c:pt idx="37">
                  <c:v>0.0454136289576835</c:v>
                </c:pt>
                <c:pt idx="38">
                  <c:v>0.0446821628703735</c:v>
                </c:pt>
                <c:pt idx="39">
                  <c:v>0.0440563057667591</c:v>
                </c:pt>
                <c:pt idx="40">
                  <c:v>0.0436770991705449</c:v>
                </c:pt>
                <c:pt idx="41">
                  <c:v>0.0433258404724184</c:v>
                </c:pt>
                <c:pt idx="42">
                  <c:v>0.0431950497357393</c:v>
                </c:pt>
                <c:pt idx="43">
                  <c:v>0.0429993019487232</c:v>
                </c:pt>
                <c:pt idx="44">
                  <c:v>0.0428297488789045</c:v>
                </c:pt>
                <c:pt idx="45">
                  <c:v>0.0426212006954896</c:v>
                </c:pt>
              </c:numCache>
            </c:numRef>
          </c:yVal>
          <c:smooth val="0"/>
        </c:ser>
        <c:ser>
          <c:idx val="9"/>
          <c:order val="9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0.974195436003625</c:v>
                </c:pt>
                <c:pt idx="2">
                  <c:v>0.97414632069094</c:v>
                </c:pt>
                <c:pt idx="3">
                  <c:v>0.975284038091506</c:v>
                </c:pt>
                <c:pt idx="4">
                  <c:v>0.974885180494716</c:v>
                </c:pt>
                <c:pt idx="5">
                  <c:v>0.974671622346713</c:v>
                </c:pt>
                <c:pt idx="6">
                  <c:v>0.974812208871442</c:v>
                </c:pt>
                <c:pt idx="7">
                  <c:v>0.973135310304867</c:v>
                </c:pt>
                <c:pt idx="8">
                  <c:v>0.974324444304572</c:v>
                </c:pt>
                <c:pt idx="9">
                  <c:v>0.974496260226702</c:v>
                </c:pt>
                <c:pt idx="10">
                  <c:v>0.973040294037968</c:v>
                </c:pt>
                <c:pt idx="11">
                  <c:v>0.972932764138556</c:v>
                </c:pt>
                <c:pt idx="12">
                  <c:v>0.972090503984578</c:v>
                </c:pt>
                <c:pt idx="13">
                  <c:v>0.972925887993364</c:v>
                </c:pt>
                <c:pt idx="14">
                  <c:v>0.97244256879507</c:v>
                </c:pt>
                <c:pt idx="15">
                  <c:v>0.972298994625671</c:v>
                </c:pt>
                <c:pt idx="16">
                  <c:v>0.971056626423267</c:v>
                </c:pt>
                <c:pt idx="17">
                  <c:v>0.972351745771123</c:v>
                </c:pt>
                <c:pt idx="18">
                  <c:v>0.972126535338085</c:v>
                </c:pt>
                <c:pt idx="19">
                  <c:v>0.971820776097744</c:v>
                </c:pt>
                <c:pt idx="20">
                  <c:v>0.971532669283637</c:v>
                </c:pt>
                <c:pt idx="21">
                  <c:v>0.971014680383495</c:v>
                </c:pt>
                <c:pt idx="22">
                  <c:v>0.971483770463388</c:v>
                </c:pt>
                <c:pt idx="23">
                  <c:v>0.970662527844702</c:v>
                </c:pt>
                <c:pt idx="24">
                  <c:v>0.970516611858012</c:v>
                </c:pt>
                <c:pt idx="25">
                  <c:v>0.967326110849175</c:v>
                </c:pt>
                <c:pt idx="26">
                  <c:v>0.959711210834166</c:v>
                </c:pt>
                <c:pt idx="27">
                  <c:v>0.930885141535508</c:v>
                </c:pt>
                <c:pt idx="28">
                  <c:v>0.866663309216496</c:v>
                </c:pt>
                <c:pt idx="29">
                  <c:v>0.78015413038801</c:v>
                </c:pt>
                <c:pt idx="30">
                  <c:v>0.68275852408664</c:v>
                </c:pt>
                <c:pt idx="31">
                  <c:v>0.584769448019295</c:v>
                </c:pt>
                <c:pt idx="32">
                  <c:v>0.490272317945856</c:v>
                </c:pt>
                <c:pt idx="33">
                  <c:v>0.40421864555616</c:v>
                </c:pt>
                <c:pt idx="34">
                  <c:v>0.329242228236337</c:v>
                </c:pt>
                <c:pt idx="35">
                  <c:v>0.266336007185951</c:v>
                </c:pt>
                <c:pt idx="36">
                  <c:v>0.21437571941076</c:v>
                </c:pt>
                <c:pt idx="37">
                  <c:v>0.172783796514452</c:v>
                </c:pt>
                <c:pt idx="38">
                  <c:v>0.139549219046943</c:v>
                </c:pt>
                <c:pt idx="39">
                  <c:v>0.114227378327056</c:v>
                </c:pt>
                <c:pt idx="40">
                  <c:v>0.0948945998342965</c:v>
                </c:pt>
                <c:pt idx="41">
                  <c:v>0.0804547968102554</c:v>
                </c:pt>
                <c:pt idx="42">
                  <c:v>0.0696105771069371</c:v>
                </c:pt>
                <c:pt idx="43">
                  <c:v>0.0617102190450089</c:v>
                </c:pt>
                <c:pt idx="44">
                  <c:v>0.0561237967552629</c:v>
                </c:pt>
                <c:pt idx="45">
                  <c:v>0.0521866347316076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9671216"/>
        <c:axId val="1859675040"/>
      </c:scatterChart>
      <c:valAx>
        <c:axId val="1859671216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one"/>
        <c:crossAx val="1859675040"/>
        <c:crosses val="autoZero"/>
        <c:crossBetween val="midCat"/>
      </c:valAx>
      <c:valAx>
        <c:axId val="1859675040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one"/>
        <c:crossAx val="185967121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38637900552716"/>
          <c:y val="0.12264122696504"/>
          <c:w val="0.857956330642001"/>
          <c:h val="0.764149183397554"/>
        </c:manualLayout>
      </c:layout>
      <c:scatterChart>
        <c:scatterStyle val="lineMarker"/>
        <c:varyColors val="0"/>
        <c:ser>
          <c:idx val="8"/>
          <c:order val="0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0.97048673265375</c:v>
                </c:pt>
                <c:pt idx="2">
                  <c:v>0.971194002247574</c:v>
                </c:pt>
                <c:pt idx="3">
                  <c:v>0.971219027883156</c:v>
                </c:pt>
                <c:pt idx="4">
                  <c:v>0.970369688400983</c:v>
                </c:pt>
                <c:pt idx="5">
                  <c:v>0.96632671948263</c:v>
                </c:pt>
                <c:pt idx="6">
                  <c:v>0.958844505707667</c:v>
                </c:pt>
                <c:pt idx="7">
                  <c:v>0.937439298152161</c:v>
                </c:pt>
                <c:pt idx="8">
                  <c:v>0.901849961355795</c:v>
                </c:pt>
                <c:pt idx="9">
                  <c:v>0.855698054298978</c:v>
                </c:pt>
                <c:pt idx="10">
                  <c:v>0.803490192527418</c:v>
                </c:pt>
                <c:pt idx="11">
                  <c:v>0.745816642643249</c:v>
                </c:pt>
                <c:pt idx="12">
                  <c:v>0.683045429276956</c:v>
                </c:pt>
                <c:pt idx="13">
                  <c:v>0.618880897205563</c:v>
                </c:pt>
                <c:pt idx="14">
                  <c:v>0.555390271244623</c:v>
                </c:pt>
                <c:pt idx="15">
                  <c:v>0.495004549293706</c:v>
                </c:pt>
                <c:pt idx="16">
                  <c:v>0.436014617807666</c:v>
                </c:pt>
                <c:pt idx="17">
                  <c:v>0.381012608455783</c:v>
                </c:pt>
                <c:pt idx="18">
                  <c:v>0.330410791554412</c:v>
                </c:pt>
                <c:pt idx="19">
                  <c:v>0.28489532736668</c:v>
                </c:pt>
                <c:pt idx="20">
                  <c:v>0.244636725142503</c:v>
                </c:pt>
                <c:pt idx="21">
                  <c:v>0.209385008740048</c:v>
                </c:pt>
                <c:pt idx="22">
                  <c:v>0.178845073091565</c:v>
                </c:pt>
                <c:pt idx="23">
                  <c:v>0.152909455550035</c:v>
                </c:pt>
                <c:pt idx="24">
                  <c:v>0.131305042173508</c:v>
                </c:pt>
                <c:pt idx="25">
                  <c:v>0.113313322233424</c:v>
                </c:pt>
                <c:pt idx="26">
                  <c:v>0.0983091027088035</c:v>
                </c:pt>
                <c:pt idx="27">
                  <c:v>0.0862022029688433</c:v>
                </c:pt>
                <c:pt idx="28">
                  <c:v>0.0765462481461147</c:v>
                </c:pt>
                <c:pt idx="29">
                  <c:v>0.0689010546204257</c:v>
                </c:pt>
                <c:pt idx="30">
                  <c:v>0.0627813172552383</c:v>
                </c:pt>
                <c:pt idx="31">
                  <c:v>0.0579012082436794</c:v>
                </c:pt>
                <c:pt idx="32">
                  <c:v>0.0542998704934465</c:v>
                </c:pt>
                <c:pt idx="33">
                  <c:v>0.0512465911016228</c:v>
                </c:pt>
                <c:pt idx="34">
                  <c:v>0.0493544013690041</c:v>
                </c:pt>
                <c:pt idx="35">
                  <c:v>0.0475018243115183</c:v>
                </c:pt>
                <c:pt idx="36">
                  <c:v>0.0462487339593921</c:v>
                </c:pt>
                <c:pt idx="37">
                  <c:v>0.0454136289576835</c:v>
                </c:pt>
                <c:pt idx="38">
                  <c:v>0.0446821628703735</c:v>
                </c:pt>
                <c:pt idx="39">
                  <c:v>0.0440563057667591</c:v>
                </c:pt>
                <c:pt idx="40">
                  <c:v>0.0436770991705449</c:v>
                </c:pt>
                <c:pt idx="41">
                  <c:v>0.0433258404724184</c:v>
                </c:pt>
                <c:pt idx="42">
                  <c:v>0.0431950497357393</c:v>
                </c:pt>
                <c:pt idx="43">
                  <c:v>0.0429993019487232</c:v>
                </c:pt>
                <c:pt idx="44">
                  <c:v>0.0428297488789045</c:v>
                </c:pt>
                <c:pt idx="45">
                  <c:v>0.0426212006954896</c:v>
                </c:pt>
              </c:numCache>
            </c:numRef>
          </c:yVal>
          <c:smooth val="0"/>
        </c:ser>
        <c:ser>
          <c:idx val="9"/>
          <c:order val="1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0.974195436003625</c:v>
                </c:pt>
                <c:pt idx="2">
                  <c:v>0.97414632069094</c:v>
                </c:pt>
                <c:pt idx="3">
                  <c:v>0.975284038091506</c:v>
                </c:pt>
                <c:pt idx="4">
                  <c:v>0.974885180494716</c:v>
                </c:pt>
                <c:pt idx="5">
                  <c:v>0.974671622346713</c:v>
                </c:pt>
                <c:pt idx="6">
                  <c:v>0.974812208871442</c:v>
                </c:pt>
                <c:pt idx="7">
                  <c:v>0.973135310304867</c:v>
                </c:pt>
                <c:pt idx="8">
                  <c:v>0.974324444304572</c:v>
                </c:pt>
                <c:pt idx="9">
                  <c:v>0.974496260226702</c:v>
                </c:pt>
                <c:pt idx="10">
                  <c:v>0.973040294037968</c:v>
                </c:pt>
                <c:pt idx="11">
                  <c:v>0.972932764138556</c:v>
                </c:pt>
                <c:pt idx="12">
                  <c:v>0.972090503984578</c:v>
                </c:pt>
                <c:pt idx="13">
                  <c:v>0.972925887993364</c:v>
                </c:pt>
                <c:pt idx="14">
                  <c:v>0.97244256879507</c:v>
                </c:pt>
                <c:pt idx="15">
                  <c:v>0.972298994625671</c:v>
                </c:pt>
                <c:pt idx="16">
                  <c:v>0.971056626423267</c:v>
                </c:pt>
                <c:pt idx="17">
                  <c:v>0.972351745771123</c:v>
                </c:pt>
                <c:pt idx="18">
                  <c:v>0.972126535338085</c:v>
                </c:pt>
                <c:pt idx="19">
                  <c:v>0.971820776097744</c:v>
                </c:pt>
                <c:pt idx="20">
                  <c:v>0.971532669283637</c:v>
                </c:pt>
                <c:pt idx="21">
                  <c:v>0.971014680383495</c:v>
                </c:pt>
                <c:pt idx="22">
                  <c:v>0.971483770463388</c:v>
                </c:pt>
                <c:pt idx="23">
                  <c:v>0.970662527844702</c:v>
                </c:pt>
                <c:pt idx="24">
                  <c:v>0.970516611858012</c:v>
                </c:pt>
                <c:pt idx="25">
                  <c:v>0.967326110849175</c:v>
                </c:pt>
                <c:pt idx="26">
                  <c:v>0.959711210834166</c:v>
                </c:pt>
                <c:pt idx="27">
                  <c:v>0.930885141535508</c:v>
                </c:pt>
                <c:pt idx="28">
                  <c:v>0.866663309216496</c:v>
                </c:pt>
                <c:pt idx="29">
                  <c:v>0.78015413038801</c:v>
                </c:pt>
                <c:pt idx="30">
                  <c:v>0.68275852408664</c:v>
                </c:pt>
                <c:pt idx="31">
                  <c:v>0.584769448019295</c:v>
                </c:pt>
                <c:pt idx="32">
                  <c:v>0.490272317945856</c:v>
                </c:pt>
                <c:pt idx="33">
                  <c:v>0.40421864555616</c:v>
                </c:pt>
                <c:pt idx="34">
                  <c:v>0.329242228236337</c:v>
                </c:pt>
                <c:pt idx="35">
                  <c:v>0.266336007185951</c:v>
                </c:pt>
                <c:pt idx="36">
                  <c:v>0.21437571941076</c:v>
                </c:pt>
                <c:pt idx="37">
                  <c:v>0.172783796514452</c:v>
                </c:pt>
                <c:pt idx="38">
                  <c:v>0.139549219046943</c:v>
                </c:pt>
                <c:pt idx="39">
                  <c:v>0.114227378327056</c:v>
                </c:pt>
                <c:pt idx="40">
                  <c:v>0.0948945998342965</c:v>
                </c:pt>
                <c:pt idx="41">
                  <c:v>0.0804547968102554</c:v>
                </c:pt>
                <c:pt idx="42">
                  <c:v>0.0696105771069371</c:v>
                </c:pt>
                <c:pt idx="43">
                  <c:v>0.0617102190450089</c:v>
                </c:pt>
                <c:pt idx="44">
                  <c:v>0.0561237967552629</c:v>
                </c:pt>
                <c:pt idx="45">
                  <c:v>0.0521866347316076</c:v>
                </c:pt>
              </c:numCache>
            </c:numRef>
          </c:yVal>
          <c:smooth val="0"/>
        </c:ser>
        <c:ser>
          <c:idx val="0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2'!$AR$7:$AR$52</c:f>
              <c:numCache>
                <c:formatCode>0.000_ </c:formatCode>
                <c:ptCount val="46"/>
                <c:pt idx="0">
                  <c:v>1.0</c:v>
                </c:pt>
                <c:pt idx="1">
                  <c:v>0.943171630640502</c:v>
                </c:pt>
                <c:pt idx="2">
                  <c:v>0.928429126407013</c:v>
                </c:pt>
                <c:pt idx="3">
                  <c:v>0.904123916724773</c:v>
                </c:pt>
                <c:pt idx="4">
                  <c:v>0.873692598864429</c:v>
                </c:pt>
                <c:pt idx="5">
                  <c:v>0.835790417372248</c:v>
                </c:pt>
                <c:pt idx="6">
                  <c:v>0.79111465285387</c:v>
                </c:pt>
                <c:pt idx="7">
                  <c:v>0.742454427731846</c:v>
                </c:pt>
                <c:pt idx="8">
                  <c:v>0.686970813826078</c:v>
                </c:pt>
                <c:pt idx="9">
                  <c:v>0.633429624464588</c:v>
                </c:pt>
                <c:pt idx="10">
                  <c:v>0.576053391772089</c:v>
                </c:pt>
                <c:pt idx="11">
                  <c:v>0.519424245442773</c:v>
                </c:pt>
                <c:pt idx="12">
                  <c:v>0.462496264568184</c:v>
                </c:pt>
                <c:pt idx="13">
                  <c:v>0.409851578842514</c:v>
                </c:pt>
                <c:pt idx="14">
                  <c:v>0.359199123418667</c:v>
                </c:pt>
                <c:pt idx="15">
                  <c:v>0.312082876780556</c:v>
                </c:pt>
                <c:pt idx="16">
                  <c:v>0.269100508018727</c:v>
                </c:pt>
                <c:pt idx="17">
                  <c:v>0.23104890925391</c:v>
                </c:pt>
                <c:pt idx="18">
                  <c:v>0.198077497758741</c:v>
                </c:pt>
                <c:pt idx="19">
                  <c:v>0.168592489291762</c:v>
                </c:pt>
                <c:pt idx="20">
                  <c:v>0.144337085367068</c:v>
                </c:pt>
                <c:pt idx="21">
                  <c:v>0.123518278713019</c:v>
                </c:pt>
                <c:pt idx="22">
                  <c:v>0.106783544177707</c:v>
                </c:pt>
                <c:pt idx="23">
                  <c:v>0.0928379320649467</c:v>
                </c:pt>
                <c:pt idx="24">
                  <c:v>0.0808347444964638</c:v>
                </c:pt>
                <c:pt idx="25">
                  <c:v>0.0717700966231696</c:v>
                </c:pt>
                <c:pt idx="26">
                  <c:v>0.0649965135969718</c:v>
                </c:pt>
                <c:pt idx="27">
                  <c:v>0.0591194342065943</c:v>
                </c:pt>
                <c:pt idx="28">
                  <c:v>0.0550353620878573</c:v>
                </c:pt>
                <c:pt idx="29">
                  <c:v>0.0514493475445761</c:v>
                </c:pt>
                <c:pt idx="30">
                  <c:v>0.0486602251220241</c:v>
                </c:pt>
                <c:pt idx="31">
                  <c:v>0.0466181890626556</c:v>
                </c:pt>
                <c:pt idx="32">
                  <c:v>0.0454726566391075</c:v>
                </c:pt>
                <c:pt idx="33">
                  <c:v>0.0442773184580137</c:v>
                </c:pt>
                <c:pt idx="34">
                  <c:v>0.0433310090646479</c:v>
                </c:pt>
                <c:pt idx="35">
                  <c:v>0.0428329514891921</c:v>
                </c:pt>
                <c:pt idx="36">
                  <c:v>0.0423348939137364</c:v>
                </c:pt>
                <c:pt idx="37">
                  <c:v>0.0420858651260086</c:v>
                </c:pt>
                <c:pt idx="38">
                  <c:v>0.0418368363382807</c:v>
                </c:pt>
                <c:pt idx="39">
                  <c:v>0.0414881960354617</c:v>
                </c:pt>
                <c:pt idx="40">
                  <c:v>0.0411893614901883</c:v>
                </c:pt>
                <c:pt idx="41">
                  <c:v>0.0411893614901883</c:v>
                </c:pt>
                <c:pt idx="42">
                  <c:v>0.040990138460006</c:v>
                </c:pt>
                <c:pt idx="43">
                  <c:v>0.0408407211873693</c:v>
                </c:pt>
                <c:pt idx="44">
                  <c:v>0.0407909154298237</c:v>
                </c:pt>
                <c:pt idx="45">
                  <c:v>0.0408905269449148</c:v>
                </c:pt>
              </c:numCache>
            </c:numRef>
          </c:yVal>
          <c:smooth val="0"/>
        </c:ser>
        <c:ser>
          <c:idx val="1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2'!$AS$7:$AS$52</c:f>
              <c:numCache>
                <c:formatCode>0.000_ </c:formatCode>
                <c:ptCount val="46"/>
                <c:pt idx="0">
                  <c:v>1.0</c:v>
                </c:pt>
                <c:pt idx="1">
                  <c:v>0.946230598669623</c:v>
                </c:pt>
                <c:pt idx="2">
                  <c:v>0.92788752267688</c:v>
                </c:pt>
                <c:pt idx="3">
                  <c:v>0.906117718201975</c:v>
                </c:pt>
                <c:pt idx="4">
                  <c:v>0.873412618423705</c:v>
                </c:pt>
                <c:pt idx="5">
                  <c:v>0.831787945978633</c:v>
                </c:pt>
                <c:pt idx="6">
                  <c:v>0.788651481556138</c:v>
                </c:pt>
                <c:pt idx="7">
                  <c:v>0.738107236444265</c:v>
                </c:pt>
                <c:pt idx="8">
                  <c:v>0.685144124168514</c:v>
                </c:pt>
                <c:pt idx="9">
                  <c:v>0.628653497278774</c:v>
                </c:pt>
                <c:pt idx="10">
                  <c:v>0.572213263454949</c:v>
                </c:pt>
                <c:pt idx="11">
                  <c:v>0.514664382181012</c:v>
                </c:pt>
                <c:pt idx="12">
                  <c:v>0.459836726466438</c:v>
                </c:pt>
                <c:pt idx="13">
                  <c:v>0.405966539004233</c:v>
                </c:pt>
                <c:pt idx="14">
                  <c:v>0.356329369078815</c:v>
                </c:pt>
                <c:pt idx="15">
                  <c:v>0.308959887119532</c:v>
                </c:pt>
                <c:pt idx="16">
                  <c:v>0.267234428542632</c:v>
                </c:pt>
                <c:pt idx="17">
                  <c:v>0.230044345898004</c:v>
                </c:pt>
                <c:pt idx="18">
                  <c:v>0.196583350131022</c:v>
                </c:pt>
                <c:pt idx="19">
                  <c:v>0.168111267889538</c:v>
                </c:pt>
                <c:pt idx="20">
                  <c:v>0.143317879459786</c:v>
                </c:pt>
                <c:pt idx="21">
                  <c:v>0.123463011489619</c:v>
                </c:pt>
                <c:pt idx="22">
                  <c:v>0.105825438419673</c:v>
                </c:pt>
                <c:pt idx="23">
                  <c:v>0.0922193106228583</c:v>
                </c:pt>
                <c:pt idx="24">
                  <c:v>0.0807296915944366</c:v>
                </c:pt>
                <c:pt idx="25">
                  <c:v>0.0718101189276356</c:v>
                </c:pt>
                <c:pt idx="26">
                  <c:v>0.0643015521064301</c:v>
                </c:pt>
                <c:pt idx="27">
                  <c:v>0.0588087079217899</c:v>
                </c:pt>
                <c:pt idx="28">
                  <c:v>0.0544749042531748</c:v>
                </c:pt>
                <c:pt idx="29">
                  <c:v>0.0509977827050998</c:v>
                </c:pt>
                <c:pt idx="30">
                  <c:v>0.0484781294093933</c:v>
                </c:pt>
                <c:pt idx="31">
                  <c:v>0.0468655513001411</c:v>
                </c:pt>
                <c:pt idx="32">
                  <c:v>0.0451017939931465</c:v>
                </c:pt>
                <c:pt idx="33">
                  <c:v>0.0439931465430357</c:v>
                </c:pt>
                <c:pt idx="34">
                  <c:v>0.0430356782906672</c:v>
                </c:pt>
                <c:pt idx="35">
                  <c:v>0.04258214069744</c:v>
                </c:pt>
                <c:pt idx="36">
                  <c:v>0.042178996170127</c:v>
                </c:pt>
                <c:pt idx="37">
                  <c:v>0.0415238863132433</c:v>
                </c:pt>
                <c:pt idx="38">
                  <c:v>0.0413223140495868</c:v>
                </c:pt>
                <c:pt idx="39">
                  <c:v>0.0411207417859302</c:v>
                </c:pt>
                <c:pt idx="40">
                  <c:v>0.0410703487200161</c:v>
                </c:pt>
                <c:pt idx="41">
                  <c:v>0.0409695625881879</c:v>
                </c:pt>
                <c:pt idx="42">
                  <c:v>0.0405160249949607</c:v>
                </c:pt>
                <c:pt idx="43">
                  <c:v>0.0405664180608748</c:v>
                </c:pt>
                <c:pt idx="44">
                  <c:v>0.0405664180608748</c:v>
                </c:pt>
                <c:pt idx="45">
                  <c:v>0.0404656319290466</c:v>
                </c:pt>
              </c:numCache>
            </c:numRef>
          </c:yVal>
          <c:smooth val="0"/>
        </c:ser>
        <c:ser>
          <c:idx val="2"/>
          <c:order val="4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2'!$AP$7:$AP$52</c:f>
              <c:numCache>
                <c:formatCode>0.000_ </c:formatCode>
                <c:ptCount val="46"/>
                <c:pt idx="0">
                  <c:v>1.0</c:v>
                </c:pt>
                <c:pt idx="1">
                  <c:v>0.948949854286001</c:v>
                </c:pt>
                <c:pt idx="2">
                  <c:v>0.93186614410612</c:v>
                </c:pt>
                <c:pt idx="3">
                  <c:v>0.908250427092754</c:v>
                </c:pt>
                <c:pt idx="4">
                  <c:v>0.878052457039493</c:v>
                </c:pt>
                <c:pt idx="5">
                  <c:v>0.840217063611697</c:v>
                </c:pt>
                <c:pt idx="6">
                  <c:v>0.793739322681137</c:v>
                </c:pt>
                <c:pt idx="7">
                  <c:v>0.742689176967139</c:v>
                </c:pt>
                <c:pt idx="8">
                  <c:v>0.691237061601849</c:v>
                </c:pt>
                <c:pt idx="9">
                  <c:v>0.636418450406994</c:v>
                </c:pt>
                <c:pt idx="10">
                  <c:v>0.577228419254346</c:v>
                </c:pt>
                <c:pt idx="11">
                  <c:v>0.518540850165813</c:v>
                </c:pt>
                <c:pt idx="12">
                  <c:v>0.461762636920912</c:v>
                </c:pt>
                <c:pt idx="13">
                  <c:v>0.407848457441463</c:v>
                </c:pt>
                <c:pt idx="14">
                  <c:v>0.357150035172344</c:v>
                </c:pt>
                <c:pt idx="15">
                  <c:v>0.308461461159682</c:v>
                </c:pt>
                <c:pt idx="16">
                  <c:v>0.266254647774093</c:v>
                </c:pt>
                <c:pt idx="17">
                  <c:v>0.228720731584765</c:v>
                </c:pt>
                <c:pt idx="18">
                  <c:v>0.195156265701939</c:v>
                </c:pt>
                <c:pt idx="19">
                  <c:v>0.166164204602552</c:v>
                </c:pt>
                <c:pt idx="20">
                  <c:v>0.141543563460959</c:v>
                </c:pt>
                <c:pt idx="21">
                  <c:v>0.120892372625867</c:v>
                </c:pt>
                <c:pt idx="22">
                  <c:v>0.104411616922922</c:v>
                </c:pt>
                <c:pt idx="23">
                  <c:v>0.0904431715405487</c:v>
                </c:pt>
                <c:pt idx="24">
                  <c:v>0.0794392523364486</c:v>
                </c:pt>
                <c:pt idx="25">
                  <c:v>0.0706964124208622</c:v>
                </c:pt>
                <c:pt idx="26">
                  <c:v>0.0637624359360868</c:v>
                </c:pt>
                <c:pt idx="27">
                  <c:v>0.0582353532308311</c:v>
                </c:pt>
                <c:pt idx="28">
                  <c:v>0.0538639332730379</c:v>
                </c:pt>
                <c:pt idx="29">
                  <c:v>0.0508491608883529</c:v>
                </c:pt>
                <c:pt idx="30">
                  <c:v>0.0479348809164908</c:v>
                </c:pt>
                <c:pt idx="31">
                  <c:v>0.0462767561049141</c:v>
                </c:pt>
                <c:pt idx="32">
                  <c:v>0.0448698623253944</c:v>
                </c:pt>
                <c:pt idx="33">
                  <c:v>0.0435634609586976</c:v>
                </c:pt>
                <c:pt idx="34">
                  <c:v>0.0429605064817606</c:v>
                </c:pt>
                <c:pt idx="35">
                  <c:v>0.0425082906240579</c:v>
                </c:pt>
                <c:pt idx="36">
                  <c:v>0.042156567179178</c:v>
                </c:pt>
                <c:pt idx="37">
                  <c:v>0.0416038589086524</c:v>
                </c:pt>
                <c:pt idx="38">
                  <c:v>0.0413526278765953</c:v>
                </c:pt>
                <c:pt idx="39">
                  <c:v>0.0411013968445382</c:v>
                </c:pt>
                <c:pt idx="40">
                  <c:v>0.0411516430509496</c:v>
                </c:pt>
                <c:pt idx="41">
                  <c:v>0.0408501658124812</c:v>
                </c:pt>
                <c:pt idx="42">
                  <c:v>0.0409004120188926</c:v>
                </c:pt>
                <c:pt idx="43">
                  <c:v>0.040347703748367</c:v>
                </c:pt>
                <c:pt idx="44">
                  <c:v>0.0404984423676012</c:v>
                </c:pt>
                <c:pt idx="45">
                  <c:v>0.0406994271932469</c:v>
                </c:pt>
              </c:numCache>
            </c:numRef>
          </c:yVal>
          <c:smooth val="0"/>
        </c:ser>
        <c:ser>
          <c:idx val="3"/>
          <c:order val="5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2'!$AQ$7:$AQ$52</c:f>
              <c:numCache>
                <c:formatCode>0.000_ </c:formatCode>
                <c:ptCount val="46"/>
                <c:pt idx="0">
                  <c:v>1.0</c:v>
                </c:pt>
                <c:pt idx="1">
                  <c:v>0.944019210565811</c:v>
                </c:pt>
                <c:pt idx="2">
                  <c:v>0.928560708389614</c:v>
                </c:pt>
                <c:pt idx="3">
                  <c:v>0.906998849367152</c:v>
                </c:pt>
                <c:pt idx="4">
                  <c:v>0.874280854469958</c:v>
                </c:pt>
                <c:pt idx="5">
                  <c:v>0.835809695332433</c:v>
                </c:pt>
                <c:pt idx="6">
                  <c:v>0.789384161288709</c:v>
                </c:pt>
                <c:pt idx="7">
                  <c:v>0.740207113912652</c:v>
                </c:pt>
                <c:pt idx="8">
                  <c:v>0.687027865325929</c:v>
                </c:pt>
                <c:pt idx="9">
                  <c:v>0.63134724098254</c:v>
                </c:pt>
                <c:pt idx="10">
                  <c:v>0.572514883185752</c:v>
                </c:pt>
                <c:pt idx="11">
                  <c:v>0.516434038721297</c:v>
                </c:pt>
                <c:pt idx="12">
                  <c:v>0.460353194256841</c:v>
                </c:pt>
                <c:pt idx="13">
                  <c:v>0.405473010155586</c:v>
                </c:pt>
                <c:pt idx="14">
                  <c:v>0.354094752113662</c:v>
                </c:pt>
                <c:pt idx="15">
                  <c:v>0.306718695282405</c:v>
                </c:pt>
                <c:pt idx="16">
                  <c:v>0.264895692630947</c:v>
                </c:pt>
                <c:pt idx="17">
                  <c:v>0.226724698584221</c:v>
                </c:pt>
                <c:pt idx="18">
                  <c:v>0.193706538596228</c:v>
                </c:pt>
                <c:pt idx="19">
                  <c:v>0.164340387212967</c:v>
                </c:pt>
                <c:pt idx="20">
                  <c:v>0.140527290009505</c:v>
                </c:pt>
                <c:pt idx="21">
                  <c:v>0.120016008804843</c:v>
                </c:pt>
                <c:pt idx="22">
                  <c:v>0.103556956325979</c:v>
                </c:pt>
                <c:pt idx="23">
                  <c:v>0.0898494171794487</c:v>
                </c:pt>
                <c:pt idx="24">
                  <c:v>0.0783931162139177</c:v>
                </c:pt>
                <c:pt idx="25">
                  <c:v>0.0697383560958527</c:v>
                </c:pt>
                <c:pt idx="26">
                  <c:v>0.0630346690679874</c:v>
                </c:pt>
                <c:pt idx="27">
                  <c:v>0.0575816699184551</c:v>
                </c:pt>
                <c:pt idx="28">
                  <c:v>0.053379358647256</c:v>
                </c:pt>
                <c:pt idx="29">
                  <c:v>0.0501775976787233</c:v>
                </c:pt>
                <c:pt idx="30">
                  <c:v>0.0478263044674571</c:v>
                </c:pt>
                <c:pt idx="31">
                  <c:v>0.0459252588923908</c:v>
                </c:pt>
                <c:pt idx="32">
                  <c:v>0.0447746260443244</c:v>
                </c:pt>
                <c:pt idx="33">
                  <c:v>0.0436740207113913</c:v>
                </c:pt>
                <c:pt idx="34">
                  <c:v>0.0426734704087248</c:v>
                </c:pt>
                <c:pt idx="35">
                  <c:v>0.0422732502876582</c:v>
                </c:pt>
                <c:pt idx="36">
                  <c:v>0.0418230026514583</c:v>
                </c:pt>
                <c:pt idx="37">
                  <c:v>0.0413227275001251</c:v>
                </c:pt>
                <c:pt idx="38">
                  <c:v>0.0413727550152584</c:v>
                </c:pt>
                <c:pt idx="39">
                  <c:v>0.0411226174395918</c:v>
                </c:pt>
                <c:pt idx="40">
                  <c:v>0.0409725348941918</c:v>
                </c:pt>
                <c:pt idx="41">
                  <c:v>0.0407724248336585</c:v>
                </c:pt>
                <c:pt idx="42">
                  <c:v>0.0407223973185252</c:v>
                </c:pt>
                <c:pt idx="43">
                  <c:v>0.0406223422882585</c:v>
                </c:pt>
                <c:pt idx="44">
                  <c:v>0.0406223422882585</c:v>
                </c:pt>
                <c:pt idx="45">
                  <c:v>0.0405222872579919</c:v>
                </c:pt>
              </c:numCache>
            </c:numRef>
          </c:yVal>
          <c:smooth val="0"/>
        </c:ser>
        <c:ser>
          <c:idx val="4"/>
          <c:order val="6"/>
          <c:spPr>
            <a:ln w="28575">
              <a:noFill/>
            </a:ln>
          </c:spPr>
          <c:marker>
            <c:symbol val="circle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2'!$AN$7:$AN$52</c:f>
              <c:numCache>
                <c:formatCode>0.000_ </c:formatCode>
                <c:ptCount val="46"/>
                <c:pt idx="0">
                  <c:v>1.0</c:v>
                </c:pt>
                <c:pt idx="1">
                  <c:v>0.947989837094605</c:v>
                </c:pt>
                <c:pt idx="2">
                  <c:v>0.931450206745379</c:v>
                </c:pt>
                <c:pt idx="3">
                  <c:v>0.907238579185971</c:v>
                </c:pt>
                <c:pt idx="4">
                  <c:v>0.876849499327455</c:v>
                </c:pt>
                <c:pt idx="5">
                  <c:v>0.842176057390525</c:v>
                </c:pt>
                <c:pt idx="6">
                  <c:v>0.798784436805659</c:v>
                </c:pt>
                <c:pt idx="7">
                  <c:v>0.751008817814975</c:v>
                </c:pt>
                <c:pt idx="8">
                  <c:v>0.697952473471828</c:v>
                </c:pt>
                <c:pt idx="9">
                  <c:v>0.644796492801275</c:v>
                </c:pt>
                <c:pt idx="10">
                  <c:v>0.589847058237433</c:v>
                </c:pt>
                <c:pt idx="11">
                  <c:v>0.534100533054352</c:v>
                </c:pt>
                <c:pt idx="12">
                  <c:v>0.479300552981617</c:v>
                </c:pt>
                <c:pt idx="13">
                  <c:v>0.424151845762965</c:v>
                </c:pt>
                <c:pt idx="14">
                  <c:v>0.374831863697504</c:v>
                </c:pt>
                <c:pt idx="15">
                  <c:v>0.327554426343845</c:v>
                </c:pt>
                <c:pt idx="16">
                  <c:v>0.284511532904897</c:v>
                </c:pt>
                <c:pt idx="17">
                  <c:v>0.245155183579933</c:v>
                </c:pt>
                <c:pt idx="18">
                  <c:v>0.210382105315598</c:v>
                </c:pt>
                <c:pt idx="19">
                  <c:v>0.180541025257809</c:v>
                </c:pt>
                <c:pt idx="20">
                  <c:v>0.154585761968814</c:v>
                </c:pt>
                <c:pt idx="21">
                  <c:v>0.13306431524934</c:v>
                </c:pt>
                <c:pt idx="22">
                  <c:v>0.1142330493698</c:v>
                </c:pt>
                <c:pt idx="23">
                  <c:v>0.099038509440542</c:v>
                </c:pt>
                <c:pt idx="24">
                  <c:v>0.0866836048423255</c:v>
                </c:pt>
                <c:pt idx="25">
                  <c:v>0.0768694265929358</c:v>
                </c:pt>
                <c:pt idx="26">
                  <c:v>0.0685497932546206</c:v>
                </c:pt>
                <c:pt idx="27">
                  <c:v>0.0620734319732974</c:v>
                </c:pt>
                <c:pt idx="28">
                  <c:v>0.0571414337667513</c:v>
                </c:pt>
                <c:pt idx="29">
                  <c:v>0.05310616250685</c:v>
                </c:pt>
                <c:pt idx="30">
                  <c:v>0.0501668908484033</c:v>
                </c:pt>
                <c:pt idx="31">
                  <c:v>0.0478254371543865</c:v>
                </c:pt>
                <c:pt idx="32">
                  <c:v>0.046131619588502</c:v>
                </c:pt>
                <c:pt idx="33">
                  <c:v>0.0446370746774274</c:v>
                </c:pt>
                <c:pt idx="34">
                  <c:v>0.0437403477307826</c:v>
                </c:pt>
                <c:pt idx="35">
                  <c:v>0.0426941662930304</c:v>
                </c:pt>
                <c:pt idx="36">
                  <c:v>0.0422956209834105</c:v>
                </c:pt>
                <c:pt idx="37">
                  <c:v>0.0420963483286006</c:v>
                </c:pt>
                <c:pt idx="38">
                  <c:v>0.0415981666915757</c:v>
                </c:pt>
                <c:pt idx="39">
                  <c:v>0.0411996213819559</c:v>
                </c:pt>
                <c:pt idx="40">
                  <c:v>0.0411996213819559</c:v>
                </c:pt>
                <c:pt idx="41">
                  <c:v>0.0409007123997409</c:v>
                </c:pt>
                <c:pt idx="42">
                  <c:v>0.0409007123997409</c:v>
                </c:pt>
                <c:pt idx="43">
                  <c:v>0.0407512579086335</c:v>
                </c:pt>
                <c:pt idx="44">
                  <c:v>0.0406516215812285</c:v>
                </c:pt>
                <c:pt idx="45">
                  <c:v>0.0405519852538235</c:v>
                </c:pt>
              </c:numCache>
            </c:numRef>
          </c:yVal>
          <c:smooth val="0"/>
        </c:ser>
        <c:ser>
          <c:idx val="5"/>
          <c:order val="7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2'!$AO$7:$AO$52</c:f>
              <c:numCache>
                <c:formatCode>0.000_ </c:formatCode>
                <c:ptCount val="46"/>
                <c:pt idx="0">
                  <c:v>1.0</c:v>
                </c:pt>
                <c:pt idx="1">
                  <c:v>0.943164969852723</c:v>
                </c:pt>
                <c:pt idx="2">
                  <c:v>0.929129188494613</c:v>
                </c:pt>
                <c:pt idx="3">
                  <c:v>0.905357319363448</c:v>
                </c:pt>
                <c:pt idx="4">
                  <c:v>0.870910348917663</c:v>
                </c:pt>
                <c:pt idx="5">
                  <c:v>0.835425521399624</c:v>
                </c:pt>
                <c:pt idx="6">
                  <c:v>0.790402293169912</c:v>
                </c:pt>
                <c:pt idx="7">
                  <c:v>0.744143520806563</c:v>
                </c:pt>
                <c:pt idx="8">
                  <c:v>0.692201245428487</c:v>
                </c:pt>
                <c:pt idx="9">
                  <c:v>0.63754077295641</c:v>
                </c:pt>
                <c:pt idx="10">
                  <c:v>0.580013838094297</c:v>
                </c:pt>
                <c:pt idx="11">
                  <c:v>0.523673025600474</c:v>
                </c:pt>
                <c:pt idx="12">
                  <c:v>0.469012553128398</c:v>
                </c:pt>
                <c:pt idx="13">
                  <c:v>0.416081842443412</c:v>
                </c:pt>
                <c:pt idx="14">
                  <c:v>0.365968172383117</c:v>
                </c:pt>
                <c:pt idx="15">
                  <c:v>0.318572699416823</c:v>
                </c:pt>
                <c:pt idx="16">
                  <c:v>0.277008994761293</c:v>
                </c:pt>
                <c:pt idx="17">
                  <c:v>0.238558861322526</c:v>
                </c:pt>
                <c:pt idx="18">
                  <c:v>0.204210734407433</c:v>
                </c:pt>
                <c:pt idx="19">
                  <c:v>0.174705940496195</c:v>
                </c:pt>
                <c:pt idx="20">
                  <c:v>0.150044479588811</c:v>
                </c:pt>
                <c:pt idx="21">
                  <c:v>0.128694276959573</c:v>
                </c:pt>
                <c:pt idx="22">
                  <c:v>0.110408223781753</c:v>
                </c:pt>
                <c:pt idx="23">
                  <c:v>0.0960759118315706</c:v>
                </c:pt>
                <c:pt idx="24">
                  <c:v>0.0836710487298606</c:v>
                </c:pt>
                <c:pt idx="25">
                  <c:v>0.074330335079569</c:v>
                </c:pt>
                <c:pt idx="26">
                  <c:v>0.0662745873282593</c:v>
                </c:pt>
                <c:pt idx="27">
                  <c:v>0.0602451319561135</c:v>
                </c:pt>
                <c:pt idx="28">
                  <c:v>0.0548581595334585</c:v>
                </c:pt>
                <c:pt idx="29">
                  <c:v>0.0516457447860037</c:v>
                </c:pt>
                <c:pt idx="30">
                  <c:v>0.0486310170999308</c:v>
                </c:pt>
                <c:pt idx="31">
                  <c:v>0.0464564594247306</c:v>
                </c:pt>
                <c:pt idx="32">
                  <c:v>0.0446772758722941</c:v>
                </c:pt>
                <c:pt idx="33">
                  <c:v>0.0432934664426213</c:v>
                </c:pt>
                <c:pt idx="34">
                  <c:v>0.0423050311357122</c:v>
                </c:pt>
                <c:pt idx="35">
                  <c:v>0.0415637046555303</c:v>
                </c:pt>
                <c:pt idx="36">
                  <c:v>0.0411683305327666</c:v>
                </c:pt>
                <c:pt idx="37">
                  <c:v>0.0405752693486211</c:v>
                </c:pt>
                <c:pt idx="38">
                  <c:v>0.0402293169912029</c:v>
                </c:pt>
                <c:pt idx="39">
                  <c:v>0.0398833646337847</c:v>
                </c:pt>
                <c:pt idx="40">
                  <c:v>0.0399822081644756</c:v>
                </c:pt>
                <c:pt idx="41">
                  <c:v>0.0395374122763665</c:v>
                </c:pt>
                <c:pt idx="42">
                  <c:v>0.039487990511021</c:v>
                </c:pt>
                <c:pt idx="43">
                  <c:v>0.0393397252149847</c:v>
                </c:pt>
                <c:pt idx="44">
                  <c:v>0.0394385687456756</c:v>
                </c:pt>
                <c:pt idx="45">
                  <c:v>0.0390431946229119</c:v>
                </c:pt>
              </c:numCache>
            </c:numRef>
          </c:yVal>
          <c:smooth val="0"/>
        </c:ser>
        <c:ser>
          <c:idx val="6"/>
          <c:order val="8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2'!$AL$7:$AL$52</c:f>
              <c:numCache>
                <c:formatCode>0.000_ </c:formatCode>
                <c:ptCount val="46"/>
                <c:pt idx="0">
                  <c:v>1.0</c:v>
                </c:pt>
                <c:pt idx="1">
                  <c:v>0.944176464676917</c:v>
                </c:pt>
                <c:pt idx="2">
                  <c:v>0.92975580343684</c:v>
                </c:pt>
                <c:pt idx="3">
                  <c:v>0.903879007134961</c:v>
                </c:pt>
                <c:pt idx="4">
                  <c:v>0.874987438448397</c:v>
                </c:pt>
                <c:pt idx="5">
                  <c:v>0.837252537433424</c:v>
                </c:pt>
                <c:pt idx="6">
                  <c:v>0.793437845442669</c:v>
                </c:pt>
                <c:pt idx="7">
                  <c:v>0.745452718319767</c:v>
                </c:pt>
                <c:pt idx="8">
                  <c:v>0.691739523665963</c:v>
                </c:pt>
                <c:pt idx="9">
                  <c:v>0.638277560044217</c:v>
                </c:pt>
                <c:pt idx="10">
                  <c:v>0.582906240578836</c:v>
                </c:pt>
                <c:pt idx="11">
                  <c:v>0.525123103205708</c:v>
                </c:pt>
                <c:pt idx="12">
                  <c:v>0.468646367199276</c:v>
                </c:pt>
                <c:pt idx="13">
                  <c:v>0.41518440357753</c:v>
                </c:pt>
                <c:pt idx="14">
                  <c:v>0.364938197166114</c:v>
                </c:pt>
                <c:pt idx="15">
                  <c:v>0.317405285900914</c:v>
                </c:pt>
                <c:pt idx="16">
                  <c:v>0.275198472515325</c:v>
                </c:pt>
                <c:pt idx="17">
                  <c:v>0.236508893578535</c:v>
                </c:pt>
                <c:pt idx="18">
                  <c:v>0.203296151140589</c:v>
                </c:pt>
                <c:pt idx="19">
                  <c:v>0.173500150738619</c:v>
                </c:pt>
                <c:pt idx="20">
                  <c:v>0.148477539945734</c:v>
                </c:pt>
                <c:pt idx="21">
                  <c:v>0.127374133252939</c:v>
                </c:pt>
                <c:pt idx="22">
                  <c:v>0.109737714802532</c:v>
                </c:pt>
                <c:pt idx="23">
                  <c:v>0.0952668073560446</c:v>
                </c:pt>
                <c:pt idx="24">
                  <c:v>0.0834087026429504</c:v>
                </c:pt>
                <c:pt idx="25">
                  <c:v>0.0739624158376043</c:v>
                </c:pt>
                <c:pt idx="26">
                  <c:v>0.0662245000502462</c:v>
                </c:pt>
                <c:pt idx="27">
                  <c:v>0.0605466787257562</c:v>
                </c:pt>
                <c:pt idx="28">
                  <c:v>0.0558235353230831</c:v>
                </c:pt>
                <c:pt idx="29">
                  <c:v>0.0522560546678726</c:v>
                </c:pt>
                <c:pt idx="30">
                  <c:v>0.0491910360767762</c:v>
                </c:pt>
                <c:pt idx="31">
                  <c:v>0.0472816802331424</c:v>
                </c:pt>
                <c:pt idx="32">
                  <c:v>0.0454728168023314</c:v>
                </c:pt>
                <c:pt idx="33">
                  <c:v>0.0444678926741031</c:v>
                </c:pt>
                <c:pt idx="34">
                  <c:v>0.0435132147522862</c:v>
                </c:pt>
                <c:pt idx="35">
                  <c:v>0.0426590292432921</c:v>
                </c:pt>
                <c:pt idx="36">
                  <c:v>0.0423575520048236</c:v>
                </c:pt>
                <c:pt idx="37">
                  <c:v>0.0418550899407095</c:v>
                </c:pt>
                <c:pt idx="38">
                  <c:v>0.0415033664958296</c:v>
                </c:pt>
                <c:pt idx="39">
                  <c:v>0.0413023816701839</c:v>
                </c:pt>
                <c:pt idx="40">
                  <c:v>0.0413023816701839</c:v>
                </c:pt>
                <c:pt idx="41">
                  <c:v>0.0413023816701839</c:v>
                </c:pt>
                <c:pt idx="42">
                  <c:v>0.0407999196060697</c:v>
                </c:pt>
                <c:pt idx="43">
                  <c:v>0.0404481961611898</c:v>
                </c:pt>
                <c:pt idx="44">
                  <c:v>0.0406491809868355</c:v>
                </c:pt>
                <c:pt idx="45">
                  <c:v>0.0406491809868355</c:v>
                </c:pt>
              </c:numCache>
            </c:numRef>
          </c:yVal>
          <c:smooth val="0"/>
        </c:ser>
        <c:ser>
          <c:idx val="7"/>
          <c:order val="9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2'!$AM$7:$AM$52</c:f>
              <c:numCache>
                <c:formatCode>0.000_ </c:formatCode>
                <c:ptCount val="46"/>
                <c:pt idx="0">
                  <c:v>1.0</c:v>
                </c:pt>
                <c:pt idx="1">
                  <c:v>0.945046287177467</c:v>
                </c:pt>
                <c:pt idx="2">
                  <c:v>0.929288950167422</c:v>
                </c:pt>
                <c:pt idx="3">
                  <c:v>0.906490053181012</c:v>
                </c:pt>
                <c:pt idx="4">
                  <c:v>0.874630687413827</c:v>
                </c:pt>
                <c:pt idx="5">
                  <c:v>0.836911561946031</c:v>
                </c:pt>
                <c:pt idx="6">
                  <c:v>0.79407130194997</c:v>
                </c:pt>
                <c:pt idx="7">
                  <c:v>0.747242466023242</c:v>
                </c:pt>
                <c:pt idx="8">
                  <c:v>0.692337994878865</c:v>
                </c:pt>
                <c:pt idx="9">
                  <c:v>0.637335040378176</c:v>
                </c:pt>
                <c:pt idx="10">
                  <c:v>0.582233602521174</c:v>
                </c:pt>
                <c:pt idx="11">
                  <c:v>0.526393539491826</c:v>
                </c:pt>
                <c:pt idx="12">
                  <c:v>0.471636793381918</c:v>
                </c:pt>
                <c:pt idx="13">
                  <c:v>0.416978530628324</c:v>
                </c:pt>
                <c:pt idx="14">
                  <c:v>0.365422493598582</c:v>
                </c:pt>
                <c:pt idx="15">
                  <c:v>0.320021666338389</c:v>
                </c:pt>
                <c:pt idx="16">
                  <c:v>0.276639747882608</c:v>
                </c:pt>
                <c:pt idx="17">
                  <c:v>0.237886547173528</c:v>
                </c:pt>
                <c:pt idx="18">
                  <c:v>0.203614339176679</c:v>
                </c:pt>
                <c:pt idx="19">
                  <c:v>0.174217057317313</c:v>
                </c:pt>
                <c:pt idx="20">
                  <c:v>0.149793184951743</c:v>
                </c:pt>
                <c:pt idx="21">
                  <c:v>0.128028363206618</c:v>
                </c:pt>
                <c:pt idx="22">
                  <c:v>0.10971045893244</c:v>
                </c:pt>
                <c:pt idx="23">
                  <c:v>0.0948887138073665</c:v>
                </c:pt>
                <c:pt idx="24">
                  <c:v>0.0832676777624581</c:v>
                </c:pt>
                <c:pt idx="25">
                  <c:v>0.0737640338782746</c:v>
                </c:pt>
                <c:pt idx="26">
                  <c:v>0.0659838487295647</c:v>
                </c:pt>
                <c:pt idx="27">
                  <c:v>0.0598286389600157</c:v>
                </c:pt>
                <c:pt idx="28">
                  <c:v>0.0551999212133149</c:v>
                </c:pt>
                <c:pt idx="29">
                  <c:v>0.0518022454205239</c:v>
                </c:pt>
                <c:pt idx="30">
                  <c:v>0.0487492613748276</c:v>
                </c:pt>
                <c:pt idx="31">
                  <c:v>0.0465826275359464</c:v>
                </c:pt>
                <c:pt idx="32">
                  <c:v>0.0447114437660035</c:v>
                </c:pt>
                <c:pt idx="33">
                  <c:v>0.0435296434902501</c:v>
                </c:pt>
                <c:pt idx="34">
                  <c:v>0.0425940516052787</c:v>
                </c:pt>
                <c:pt idx="35">
                  <c:v>0.0419539097892456</c:v>
                </c:pt>
                <c:pt idx="36">
                  <c:v>0.0413630096513689</c:v>
                </c:pt>
                <c:pt idx="37">
                  <c:v>0.0412645262950561</c:v>
                </c:pt>
                <c:pt idx="38">
                  <c:v>0.0407721095134922</c:v>
                </c:pt>
                <c:pt idx="39">
                  <c:v>0.040624384479023</c:v>
                </c:pt>
                <c:pt idx="40">
                  <c:v>0.0403781760882411</c:v>
                </c:pt>
                <c:pt idx="41">
                  <c:v>0.0399842426629899</c:v>
                </c:pt>
                <c:pt idx="42">
                  <c:v>0.0401812093756155</c:v>
                </c:pt>
                <c:pt idx="43">
                  <c:v>0.0398365176285208</c:v>
                </c:pt>
                <c:pt idx="44">
                  <c:v>0.0397872759503644</c:v>
                </c:pt>
                <c:pt idx="45">
                  <c:v>0.0396887925940516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9746000"/>
        <c:axId val="1859749216"/>
      </c:scatterChart>
      <c:valAx>
        <c:axId val="1859746000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one"/>
        <c:crossAx val="1859749216"/>
        <c:crosses val="autoZero"/>
        <c:crossBetween val="midCat"/>
      </c:valAx>
      <c:valAx>
        <c:axId val="1859749216"/>
        <c:scaling>
          <c:orientation val="minMax"/>
        </c:scaling>
        <c:delete val="1"/>
        <c:axPos val="l"/>
        <c:numFmt formatCode="0.0000_ " sourceLinked="1"/>
        <c:majorTickMark val="out"/>
        <c:minorTickMark val="none"/>
        <c:tickLblPos val="none"/>
        <c:crossAx val="185974600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0235003533619"/>
          <c:y val="0.12264122696504"/>
          <c:w val="0.853802388583911"/>
          <c:h val="0.76414918339755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2'!$AT$7:$AT$67</c:f>
              <c:numCache>
                <c:formatCode>0.000_ </c:formatCode>
                <c:ptCount val="61"/>
                <c:pt idx="0">
                  <c:v>1.0</c:v>
                </c:pt>
                <c:pt idx="1">
                  <c:v>0.948870812913656</c:v>
                </c:pt>
                <c:pt idx="2">
                  <c:v>0.93144040822513</c:v>
                </c:pt>
                <c:pt idx="3">
                  <c:v>0.908048299904006</c:v>
                </c:pt>
                <c:pt idx="4">
                  <c:v>0.876673571464659</c:v>
                </c:pt>
                <c:pt idx="5">
                  <c:v>0.837770929116354</c:v>
                </c:pt>
                <c:pt idx="6">
                  <c:v>0.791289849946951</c:v>
                </c:pt>
                <c:pt idx="7">
                  <c:v>0.742636285555499</c:v>
                </c:pt>
                <c:pt idx="8">
                  <c:v>0.688829384125701</c:v>
                </c:pt>
                <c:pt idx="9">
                  <c:v>0.632951043298136</c:v>
                </c:pt>
                <c:pt idx="10">
                  <c:v>0.575051785984944</c:v>
                </c:pt>
                <c:pt idx="11">
                  <c:v>0.515030566361845</c:v>
                </c:pt>
                <c:pt idx="12">
                  <c:v>0.459859546304249</c:v>
                </c:pt>
                <c:pt idx="13">
                  <c:v>0.405850553225888</c:v>
                </c:pt>
                <c:pt idx="14">
                  <c:v>0.354519274490982</c:v>
                </c:pt>
                <c:pt idx="15">
                  <c:v>0.307482443288031</c:v>
                </c:pt>
                <c:pt idx="16">
                  <c:v>0.263931693022786</c:v>
                </c:pt>
                <c:pt idx="17">
                  <c:v>0.226645783862982</c:v>
                </c:pt>
                <c:pt idx="18">
                  <c:v>0.193553276410852</c:v>
                </c:pt>
                <c:pt idx="19">
                  <c:v>0.164755216490679</c:v>
                </c:pt>
                <c:pt idx="20">
                  <c:v>0.140706310311726</c:v>
                </c:pt>
                <c:pt idx="21">
                  <c:v>0.120749760016167</c:v>
                </c:pt>
                <c:pt idx="22">
                  <c:v>0.10402667609761</c:v>
                </c:pt>
                <c:pt idx="23">
                  <c:v>0.0906886272924771</c:v>
                </c:pt>
                <c:pt idx="24">
                  <c:v>0.0794725407972515</c:v>
                </c:pt>
                <c:pt idx="25">
                  <c:v>0.0703784166119335</c:v>
                </c:pt>
                <c:pt idx="26">
                  <c:v>0.0641135755064922</c:v>
                </c:pt>
                <c:pt idx="27">
                  <c:v>0.0583539635224574</c:v>
                </c:pt>
                <c:pt idx="28">
                  <c:v>0.0545142221997676</c:v>
                </c:pt>
                <c:pt idx="29">
                  <c:v>0.051078664174203</c:v>
                </c:pt>
                <c:pt idx="30">
                  <c:v>0.0489567018642954</c:v>
                </c:pt>
                <c:pt idx="31">
                  <c:v>0.0469357853786692</c:v>
                </c:pt>
                <c:pt idx="32">
                  <c:v>0.0457737583994341</c:v>
                </c:pt>
                <c:pt idx="33">
                  <c:v>0.0444601626837771</c:v>
                </c:pt>
                <c:pt idx="34">
                  <c:v>0.0437528419138079</c:v>
                </c:pt>
                <c:pt idx="35">
                  <c:v>0.0429949982316981</c:v>
                </c:pt>
                <c:pt idx="36">
                  <c:v>0.0425402920224322</c:v>
                </c:pt>
                <c:pt idx="37">
                  <c:v>0.0424392461981509</c:v>
                </c:pt>
                <c:pt idx="38">
                  <c:v>0.041984539988885</c:v>
                </c:pt>
                <c:pt idx="39">
                  <c:v>0.041984539988885</c:v>
                </c:pt>
                <c:pt idx="40">
                  <c:v>0.0417319254281817</c:v>
                </c:pt>
                <c:pt idx="41">
                  <c:v>0.0417319254281817</c:v>
                </c:pt>
                <c:pt idx="42">
                  <c:v>0.041832971252463</c:v>
                </c:pt>
                <c:pt idx="43">
                  <c:v>0.0413277421310564</c:v>
                </c:pt>
                <c:pt idx="44">
                  <c:v>0.0413277421310564</c:v>
                </c:pt>
                <c:pt idx="45">
                  <c:v>0.0413782650431971</c:v>
                </c:pt>
                <c:pt idx="46">
                  <c:v>0.0412772192189158</c:v>
                </c:pt>
                <c:pt idx="47">
                  <c:v>0.0412772192189158</c:v>
                </c:pt>
                <c:pt idx="48">
                  <c:v>0.0409740817460718</c:v>
                </c:pt>
                <c:pt idx="49">
                  <c:v>0.0409740817460718</c:v>
                </c:pt>
                <c:pt idx="50">
                  <c:v>0.0410751275703531</c:v>
                </c:pt>
                <c:pt idx="51">
                  <c:v>0.0411256504824938</c:v>
                </c:pt>
                <c:pt idx="52">
                  <c:v>0.0408730359217905</c:v>
                </c:pt>
                <c:pt idx="53">
                  <c:v>0.0410246046582125</c:v>
                </c:pt>
                <c:pt idx="54">
                  <c:v>0.0408225130096499</c:v>
                </c:pt>
                <c:pt idx="55">
                  <c:v>0.0407719900975092</c:v>
                </c:pt>
                <c:pt idx="56">
                  <c:v>0.0408730359217905</c:v>
                </c:pt>
                <c:pt idx="57">
                  <c:v>0.0408225130096499</c:v>
                </c:pt>
                <c:pt idx="58">
                  <c:v>0.0407214671853686</c:v>
                </c:pt>
                <c:pt idx="59">
                  <c:v>0.0408225130096499</c:v>
                </c:pt>
                <c:pt idx="60">
                  <c:v>0.0406709442732279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2'!$AU$7:$AU$67</c:f>
              <c:numCache>
                <c:formatCode>0.000_ </c:formatCode>
                <c:ptCount val="61"/>
                <c:pt idx="0">
                  <c:v>1.0</c:v>
                </c:pt>
                <c:pt idx="1">
                  <c:v>0.955713780740292</c:v>
                </c:pt>
                <c:pt idx="2">
                  <c:v>0.936221784578094</c:v>
                </c:pt>
                <c:pt idx="3">
                  <c:v>0.915315861233146</c:v>
                </c:pt>
                <c:pt idx="4">
                  <c:v>0.883552997020653</c:v>
                </c:pt>
                <c:pt idx="5">
                  <c:v>0.845578952683937</c:v>
                </c:pt>
                <c:pt idx="6">
                  <c:v>0.799727314043327</c:v>
                </c:pt>
                <c:pt idx="7">
                  <c:v>0.749785386052618</c:v>
                </c:pt>
                <c:pt idx="8">
                  <c:v>0.698783012674847</c:v>
                </c:pt>
                <c:pt idx="9">
                  <c:v>0.641771448770388</c:v>
                </c:pt>
                <c:pt idx="10">
                  <c:v>0.585062869262233</c:v>
                </c:pt>
                <c:pt idx="11">
                  <c:v>0.526788870373176</c:v>
                </c:pt>
                <c:pt idx="12">
                  <c:v>0.471191233651467</c:v>
                </c:pt>
                <c:pt idx="13">
                  <c:v>0.416755037115589</c:v>
                </c:pt>
                <c:pt idx="14">
                  <c:v>0.364288239155683</c:v>
                </c:pt>
                <c:pt idx="15">
                  <c:v>0.317578144725547</c:v>
                </c:pt>
                <c:pt idx="16">
                  <c:v>0.27369590466091</c:v>
                </c:pt>
                <c:pt idx="17">
                  <c:v>0.235570368126041</c:v>
                </c:pt>
                <c:pt idx="18">
                  <c:v>0.201484623541888</c:v>
                </c:pt>
                <c:pt idx="19">
                  <c:v>0.171943644902288</c:v>
                </c:pt>
                <c:pt idx="20">
                  <c:v>0.147856385396152</c:v>
                </c:pt>
                <c:pt idx="21">
                  <c:v>0.126647477654901</c:v>
                </c:pt>
                <c:pt idx="22">
                  <c:v>0.109074382669293</c:v>
                </c:pt>
                <c:pt idx="23">
                  <c:v>0.0944301368479523</c:v>
                </c:pt>
                <c:pt idx="24">
                  <c:v>0.0825632479927284</c:v>
                </c:pt>
                <c:pt idx="25">
                  <c:v>0.0736252083017724</c:v>
                </c:pt>
                <c:pt idx="26">
                  <c:v>0.0664040801898702</c:v>
                </c:pt>
                <c:pt idx="27">
                  <c:v>0.0606978740594859</c:v>
                </c:pt>
                <c:pt idx="28">
                  <c:v>0.0559511185173963</c:v>
                </c:pt>
                <c:pt idx="29">
                  <c:v>0.0524163005605211</c:v>
                </c:pt>
                <c:pt idx="30">
                  <c:v>0.0500934201888603</c:v>
                </c:pt>
                <c:pt idx="31">
                  <c:v>0.0480230268141191</c:v>
                </c:pt>
                <c:pt idx="32">
                  <c:v>0.046609099631369</c:v>
                </c:pt>
                <c:pt idx="33">
                  <c:v>0.0453971620461546</c:v>
                </c:pt>
                <c:pt idx="34">
                  <c:v>0.044387214058476</c:v>
                </c:pt>
                <c:pt idx="35">
                  <c:v>0.0440337322627885</c:v>
                </c:pt>
                <c:pt idx="36">
                  <c:v>0.0434277634701813</c:v>
                </c:pt>
                <c:pt idx="37">
                  <c:v>0.0430742816744938</c:v>
                </c:pt>
                <c:pt idx="38">
                  <c:v>0.0425693076806544</c:v>
                </c:pt>
                <c:pt idx="39">
                  <c:v>0.0425693076806544</c:v>
                </c:pt>
                <c:pt idx="40">
                  <c:v>0.0424683128818866</c:v>
                </c:pt>
                <c:pt idx="41">
                  <c:v>0.042165328485583</c:v>
                </c:pt>
                <c:pt idx="42">
                  <c:v>0.0421148310861991</c:v>
                </c:pt>
                <c:pt idx="43">
                  <c:v>0.0419633388880473</c:v>
                </c:pt>
                <c:pt idx="44">
                  <c:v>0.0420643336868151</c:v>
                </c:pt>
                <c:pt idx="45">
                  <c:v>0.0421148310861991</c:v>
                </c:pt>
                <c:pt idx="46">
                  <c:v>0.0418623440892794</c:v>
                </c:pt>
                <c:pt idx="47">
                  <c:v>0.0418118466898955</c:v>
                </c:pt>
                <c:pt idx="48">
                  <c:v>0.0418623440892794</c:v>
                </c:pt>
                <c:pt idx="49">
                  <c:v>0.0418623440892794</c:v>
                </c:pt>
                <c:pt idx="50">
                  <c:v>0.0417108518911276</c:v>
                </c:pt>
                <c:pt idx="51">
                  <c:v>0.0416098570923597</c:v>
                </c:pt>
                <c:pt idx="52">
                  <c:v>0.0415593596929758</c:v>
                </c:pt>
                <c:pt idx="53">
                  <c:v>0.0417108518911276</c:v>
                </c:pt>
                <c:pt idx="54">
                  <c:v>0.0416098570923597</c:v>
                </c:pt>
                <c:pt idx="55">
                  <c:v>0.0418118466898955</c:v>
                </c:pt>
                <c:pt idx="56">
                  <c:v>0.0415593596929758</c:v>
                </c:pt>
                <c:pt idx="57">
                  <c:v>0.041407867494824</c:v>
                </c:pt>
                <c:pt idx="58">
                  <c:v>0.0413573700954401</c:v>
                </c:pt>
                <c:pt idx="59">
                  <c:v>0.0416098570923597</c:v>
                </c:pt>
                <c:pt idx="60">
                  <c:v>0.0413068726960561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2'!$AV$7:$AV$67</c:f>
              <c:numCache>
                <c:formatCode>0.000_ </c:formatCode>
                <c:ptCount val="61"/>
                <c:pt idx="0">
                  <c:v>1.0</c:v>
                </c:pt>
                <c:pt idx="1">
                  <c:v>0.950231885503416</c:v>
                </c:pt>
                <c:pt idx="2">
                  <c:v>0.935121926893732</c:v>
                </c:pt>
                <c:pt idx="3">
                  <c:v>0.909838926843864</c:v>
                </c:pt>
                <c:pt idx="4">
                  <c:v>0.880616366628435</c:v>
                </c:pt>
                <c:pt idx="5">
                  <c:v>0.84042287936967</c:v>
                </c:pt>
                <c:pt idx="6">
                  <c:v>0.797087717548496</c:v>
                </c:pt>
                <c:pt idx="7">
                  <c:v>0.744676606991473</c:v>
                </c:pt>
                <c:pt idx="8">
                  <c:v>0.693262853438388</c:v>
                </c:pt>
                <c:pt idx="9">
                  <c:v>0.63596469356206</c:v>
                </c:pt>
                <c:pt idx="10">
                  <c:v>0.579115344337506</c:v>
                </c:pt>
                <c:pt idx="11">
                  <c:v>0.522365730813345</c:v>
                </c:pt>
                <c:pt idx="12">
                  <c:v>0.464668628135441</c:v>
                </c:pt>
                <c:pt idx="13">
                  <c:v>0.411260160574478</c:v>
                </c:pt>
                <c:pt idx="14">
                  <c:v>0.359946142721787</c:v>
                </c:pt>
                <c:pt idx="15">
                  <c:v>0.313070363536628</c:v>
                </c:pt>
                <c:pt idx="16">
                  <c:v>0.269984540966439</c:v>
                </c:pt>
                <c:pt idx="17">
                  <c:v>0.232134842666933</c:v>
                </c:pt>
                <c:pt idx="18">
                  <c:v>0.19867351518476</c:v>
                </c:pt>
                <c:pt idx="19">
                  <c:v>0.169550690669725</c:v>
                </c:pt>
                <c:pt idx="20">
                  <c:v>0.144118087069266</c:v>
                </c:pt>
                <c:pt idx="21">
                  <c:v>0.123522664937915</c:v>
                </c:pt>
                <c:pt idx="22">
                  <c:v>0.106467860170548</c:v>
                </c:pt>
                <c:pt idx="23">
                  <c:v>0.0928040692165761</c:v>
                </c:pt>
                <c:pt idx="24">
                  <c:v>0.0808856530194983</c:v>
                </c:pt>
                <c:pt idx="25">
                  <c:v>0.0715603650326634</c:v>
                </c:pt>
                <c:pt idx="26">
                  <c:v>0.0646786017054805</c:v>
                </c:pt>
                <c:pt idx="27">
                  <c:v>0.058943798932828</c:v>
                </c:pt>
                <c:pt idx="28">
                  <c:v>0.0546551638158879</c:v>
                </c:pt>
                <c:pt idx="29">
                  <c:v>0.0510646786017055</c:v>
                </c:pt>
                <c:pt idx="30">
                  <c:v>0.0485214182416596</c:v>
                </c:pt>
                <c:pt idx="31">
                  <c:v>0.0468757791851593</c:v>
                </c:pt>
                <c:pt idx="32">
                  <c:v>0.045280007978856</c:v>
                </c:pt>
                <c:pt idx="33">
                  <c:v>0.0441330474243255</c:v>
                </c:pt>
                <c:pt idx="34">
                  <c:v>0.0432354261207799</c:v>
                </c:pt>
                <c:pt idx="35">
                  <c:v>0.0426370119184162</c:v>
                </c:pt>
                <c:pt idx="36">
                  <c:v>0.0422879369670373</c:v>
                </c:pt>
                <c:pt idx="37">
                  <c:v>0.0418889941654615</c:v>
                </c:pt>
                <c:pt idx="38">
                  <c:v>0.0412905799630978</c:v>
                </c:pt>
                <c:pt idx="39">
                  <c:v>0.0411409764125068</c:v>
                </c:pt>
                <c:pt idx="40">
                  <c:v>0.0412407121129008</c:v>
                </c:pt>
                <c:pt idx="41">
                  <c:v>0.0410412407121129</c:v>
                </c:pt>
                <c:pt idx="42">
                  <c:v>0.0410412407121129</c:v>
                </c:pt>
                <c:pt idx="43">
                  <c:v>0.040841769311325</c:v>
                </c:pt>
                <c:pt idx="44">
                  <c:v>0.040791901461128</c:v>
                </c:pt>
                <c:pt idx="45">
                  <c:v>0.040841769311325</c:v>
                </c:pt>
                <c:pt idx="46">
                  <c:v>0.0406422979105371</c:v>
                </c:pt>
                <c:pt idx="47">
                  <c:v>0.0405924300603401</c:v>
                </c:pt>
                <c:pt idx="48">
                  <c:v>0.0405425622101431</c:v>
                </c:pt>
                <c:pt idx="49">
                  <c:v>0.0405425622101431</c:v>
                </c:pt>
                <c:pt idx="50">
                  <c:v>0.0404428265097492</c:v>
                </c:pt>
                <c:pt idx="51">
                  <c:v>0.0402433551089612</c:v>
                </c:pt>
                <c:pt idx="52">
                  <c:v>0.0404428265097492</c:v>
                </c:pt>
                <c:pt idx="53">
                  <c:v>0.0400937515583703</c:v>
                </c:pt>
                <c:pt idx="54">
                  <c:v>0.0402433551089612</c:v>
                </c:pt>
                <c:pt idx="55">
                  <c:v>0.0400937515583703</c:v>
                </c:pt>
                <c:pt idx="56">
                  <c:v>0.0403430908093552</c:v>
                </c:pt>
                <c:pt idx="57">
                  <c:v>0.0401934872587643</c:v>
                </c:pt>
                <c:pt idx="58">
                  <c:v>0.0401436194085673</c:v>
                </c:pt>
                <c:pt idx="59">
                  <c:v>0.0397945444571884</c:v>
                </c:pt>
                <c:pt idx="60">
                  <c:v>0.0401436194085673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2'!$AW$7:$AW$67</c:f>
              <c:numCache>
                <c:formatCode>0.000_ </c:formatCode>
                <c:ptCount val="61"/>
                <c:pt idx="0">
                  <c:v>1.0</c:v>
                </c:pt>
                <c:pt idx="1">
                  <c:v>0.941238038277512</c:v>
                </c:pt>
                <c:pt idx="2">
                  <c:v>0.922747208931419</c:v>
                </c:pt>
                <c:pt idx="3">
                  <c:v>0.898674242424242</c:v>
                </c:pt>
                <c:pt idx="4">
                  <c:v>0.869517543859649</c:v>
                </c:pt>
                <c:pt idx="5">
                  <c:v>0.828897527910686</c:v>
                </c:pt>
                <c:pt idx="6">
                  <c:v>0.781798245614035</c:v>
                </c:pt>
                <c:pt idx="7">
                  <c:v>0.733104066985646</c:v>
                </c:pt>
                <c:pt idx="8">
                  <c:v>0.680821371610845</c:v>
                </c:pt>
                <c:pt idx="9">
                  <c:v>0.625398724082935</c:v>
                </c:pt>
                <c:pt idx="10">
                  <c:v>0.568231658692185</c:v>
                </c:pt>
                <c:pt idx="11">
                  <c:v>0.512260765550239</c:v>
                </c:pt>
                <c:pt idx="12">
                  <c:v>0.45619019138756</c:v>
                </c:pt>
                <c:pt idx="13">
                  <c:v>0.404655103668262</c:v>
                </c:pt>
                <c:pt idx="14">
                  <c:v>0.354366028708134</c:v>
                </c:pt>
                <c:pt idx="15">
                  <c:v>0.308213716108453</c:v>
                </c:pt>
                <c:pt idx="16">
                  <c:v>0.265749601275917</c:v>
                </c:pt>
                <c:pt idx="17">
                  <c:v>0.228568580542265</c:v>
                </c:pt>
                <c:pt idx="18">
                  <c:v>0.196172248803828</c:v>
                </c:pt>
                <c:pt idx="19">
                  <c:v>0.167214912280702</c:v>
                </c:pt>
                <c:pt idx="20">
                  <c:v>0.143191786283892</c:v>
                </c:pt>
                <c:pt idx="21">
                  <c:v>0.122408293460925</c:v>
                </c:pt>
                <c:pt idx="22">
                  <c:v>0.105761562998405</c:v>
                </c:pt>
                <c:pt idx="23">
                  <c:v>0.0918062200956938</c:v>
                </c:pt>
                <c:pt idx="24">
                  <c:v>0.0806419457735247</c:v>
                </c:pt>
                <c:pt idx="25">
                  <c:v>0.071670653907496</c:v>
                </c:pt>
                <c:pt idx="26">
                  <c:v>0.0644437799043062</c:v>
                </c:pt>
                <c:pt idx="27">
                  <c:v>0.0588616427432217</c:v>
                </c:pt>
                <c:pt idx="28">
                  <c:v>0.0543759968102073</c:v>
                </c:pt>
                <c:pt idx="29">
                  <c:v>0.0510865231259968</c:v>
                </c:pt>
                <c:pt idx="30">
                  <c:v>0.0485944976076555</c:v>
                </c:pt>
                <c:pt idx="31">
                  <c:v>0.0466008771929824</c:v>
                </c:pt>
                <c:pt idx="32">
                  <c:v>0.045305023923445</c:v>
                </c:pt>
                <c:pt idx="33">
                  <c:v>0.0437599681020734</c:v>
                </c:pt>
                <c:pt idx="34">
                  <c:v>0.043012360446571</c:v>
                </c:pt>
                <c:pt idx="35">
                  <c:v>0.0424641148325359</c:v>
                </c:pt>
                <c:pt idx="36">
                  <c:v>0.041866028708134</c:v>
                </c:pt>
                <c:pt idx="37">
                  <c:v>0.0417165071770335</c:v>
                </c:pt>
                <c:pt idx="38">
                  <c:v>0.0410685805422647</c:v>
                </c:pt>
                <c:pt idx="39">
                  <c:v>0.0410187400318979</c:v>
                </c:pt>
                <c:pt idx="40">
                  <c:v>0.0408692185007974</c:v>
                </c:pt>
                <c:pt idx="41">
                  <c:v>0.0405701754385965</c:v>
                </c:pt>
                <c:pt idx="42">
                  <c:v>0.0408193779904306</c:v>
                </c:pt>
                <c:pt idx="43">
                  <c:v>0.0404704944178628</c:v>
                </c:pt>
                <c:pt idx="44">
                  <c:v>0.040719696969697</c:v>
                </c:pt>
                <c:pt idx="45">
                  <c:v>0.0405701754385965</c:v>
                </c:pt>
                <c:pt idx="46">
                  <c:v>0.0403209728867624</c:v>
                </c:pt>
                <c:pt idx="47">
                  <c:v>0.0403209728867624</c:v>
                </c:pt>
                <c:pt idx="48">
                  <c:v>0.0402212918660287</c:v>
                </c:pt>
                <c:pt idx="49">
                  <c:v>0.0401216108452951</c:v>
                </c:pt>
                <c:pt idx="50">
                  <c:v>0.0401216108452951</c:v>
                </c:pt>
                <c:pt idx="51">
                  <c:v>0.0402711323763955</c:v>
                </c:pt>
                <c:pt idx="52">
                  <c:v>0.0399720893141946</c:v>
                </c:pt>
                <c:pt idx="53">
                  <c:v>0.0399222488038277</c:v>
                </c:pt>
                <c:pt idx="54">
                  <c:v>0.0398225677830941</c:v>
                </c:pt>
                <c:pt idx="55">
                  <c:v>0.0400219298245614</c:v>
                </c:pt>
                <c:pt idx="56">
                  <c:v>0.0397727272727273</c:v>
                </c:pt>
                <c:pt idx="57">
                  <c:v>0.0397727272727273</c:v>
                </c:pt>
                <c:pt idx="58">
                  <c:v>0.0398225677830941</c:v>
                </c:pt>
                <c:pt idx="59">
                  <c:v>0.0398724082934609</c:v>
                </c:pt>
                <c:pt idx="60">
                  <c:v>0.0400717703349282</c:v>
                </c:pt>
              </c:numCache>
            </c:numRef>
          </c:yVal>
          <c:smooth val="0"/>
        </c:ser>
        <c:ser>
          <c:idx val="8"/>
          <c:order val="4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4'!$C$6:$C$66</c:f>
              <c:numCache>
                <c:formatCode>0.0000_ </c:formatCode>
                <c:ptCount val="61"/>
                <c:pt idx="0">
                  <c:v>1.0</c:v>
                </c:pt>
                <c:pt idx="1">
                  <c:v>0.97048673265375</c:v>
                </c:pt>
                <c:pt idx="2">
                  <c:v>0.971194002247574</c:v>
                </c:pt>
                <c:pt idx="3">
                  <c:v>0.971219027883156</c:v>
                </c:pt>
                <c:pt idx="4">
                  <c:v>0.970369688400983</c:v>
                </c:pt>
                <c:pt idx="5">
                  <c:v>0.96632671948263</c:v>
                </c:pt>
                <c:pt idx="6">
                  <c:v>0.958844505707667</c:v>
                </c:pt>
                <c:pt idx="7">
                  <c:v>0.937439298152161</c:v>
                </c:pt>
                <c:pt idx="8">
                  <c:v>0.901849961355795</c:v>
                </c:pt>
                <c:pt idx="9">
                  <c:v>0.855698054298978</c:v>
                </c:pt>
                <c:pt idx="10">
                  <c:v>0.803490192527418</c:v>
                </c:pt>
                <c:pt idx="11">
                  <c:v>0.745816642643249</c:v>
                </c:pt>
                <c:pt idx="12">
                  <c:v>0.683045429276956</c:v>
                </c:pt>
                <c:pt idx="13">
                  <c:v>0.618880897205563</c:v>
                </c:pt>
                <c:pt idx="14">
                  <c:v>0.555390271244623</c:v>
                </c:pt>
                <c:pt idx="15">
                  <c:v>0.495004549293706</c:v>
                </c:pt>
                <c:pt idx="16">
                  <c:v>0.436014617807666</c:v>
                </c:pt>
                <c:pt idx="17">
                  <c:v>0.381012608455783</c:v>
                </c:pt>
                <c:pt idx="18">
                  <c:v>0.330410791554412</c:v>
                </c:pt>
                <c:pt idx="19">
                  <c:v>0.28489532736668</c:v>
                </c:pt>
                <c:pt idx="20">
                  <c:v>0.244636725142503</c:v>
                </c:pt>
                <c:pt idx="21">
                  <c:v>0.209385008740048</c:v>
                </c:pt>
                <c:pt idx="22">
                  <c:v>0.178845073091565</c:v>
                </c:pt>
                <c:pt idx="23">
                  <c:v>0.152909455550035</c:v>
                </c:pt>
                <c:pt idx="24">
                  <c:v>0.131305042173508</c:v>
                </c:pt>
                <c:pt idx="25">
                  <c:v>0.113313322233424</c:v>
                </c:pt>
                <c:pt idx="26">
                  <c:v>0.0983091027088035</c:v>
                </c:pt>
                <c:pt idx="27">
                  <c:v>0.0862022029688433</c:v>
                </c:pt>
                <c:pt idx="28">
                  <c:v>0.0765462481461147</c:v>
                </c:pt>
                <c:pt idx="29">
                  <c:v>0.0689010546204257</c:v>
                </c:pt>
                <c:pt idx="30">
                  <c:v>0.0627813172552383</c:v>
                </c:pt>
                <c:pt idx="31">
                  <c:v>0.0579012082436794</c:v>
                </c:pt>
                <c:pt idx="32">
                  <c:v>0.0542998704934465</c:v>
                </c:pt>
                <c:pt idx="33">
                  <c:v>0.0512465911016228</c:v>
                </c:pt>
                <c:pt idx="34">
                  <c:v>0.0493544013690041</c:v>
                </c:pt>
                <c:pt idx="35">
                  <c:v>0.0475018243115183</c:v>
                </c:pt>
                <c:pt idx="36">
                  <c:v>0.0462487339593921</c:v>
                </c:pt>
                <c:pt idx="37">
                  <c:v>0.0454136289576835</c:v>
                </c:pt>
                <c:pt idx="38">
                  <c:v>0.0446821628703735</c:v>
                </c:pt>
                <c:pt idx="39">
                  <c:v>0.0440563057667591</c:v>
                </c:pt>
                <c:pt idx="40">
                  <c:v>0.0436770991705449</c:v>
                </c:pt>
                <c:pt idx="41">
                  <c:v>0.0433258404724184</c:v>
                </c:pt>
                <c:pt idx="42">
                  <c:v>0.0431950497357393</c:v>
                </c:pt>
                <c:pt idx="43">
                  <c:v>0.0429993019487232</c:v>
                </c:pt>
                <c:pt idx="44">
                  <c:v>0.0428297488789045</c:v>
                </c:pt>
                <c:pt idx="45">
                  <c:v>0.0426212006954896</c:v>
                </c:pt>
                <c:pt idx="46">
                  <c:v>0.042529148654813</c:v>
                </c:pt>
                <c:pt idx="47">
                  <c:v>0.042541932630148</c:v>
                </c:pt>
                <c:pt idx="48">
                  <c:v>0.0423990181947464</c:v>
                </c:pt>
                <c:pt idx="49">
                  <c:v>0.042385557345397</c:v>
                </c:pt>
                <c:pt idx="50">
                  <c:v>0.0423728525136537</c:v>
                </c:pt>
                <c:pt idx="51">
                  <c:v>0.0422938801276346</c:v>
                </c:pt>
                <c:pt idx="52">
                  <c:v>0.0422942196711811</c:v>
                </c:pt>
                <c:pt idx="53">
                  <c:v>0.0421254620570352</c:v>
                </c:pt>
                <c:pt idx="54">
                  <c:v>0.0420732098384416</c:v>
                </c:pt>
                <c:pt idx="55">
                  <c:v>0.041902968252378</c:v>
                </c:pt>
                <c:pt idx="56">
                  <c:v>0.0421513446738463</c:v>
                </c:pt>
                <c:pt idx="57">
                  <c:v>0.041981020581964</c:v>
                </c:pt>
                <c:pt idx="58">
                  <c:v>0.0418771397254151</c:v>
                </c:pt>
                <c:pt idx="59">
                  <c:v>0.0418646905147933</c:v>
                </c:pt>
                <c:pt idx="60">
                  <c:v>0.0417725413165167</c:v>
                </c:pt>
              </c:numCache>
            </c:numRef>
          </c:yVal>
          <c:smooth val="0"/>
        </c:ser>
        <c:ser>
          <c:idx val="9"/>
          <c:order val="5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4'!$F$6:$F$66</c:f>
              <c:numCache>
                <c:formatCode>0.0000_ </c:formatCode>
                <c:ptCount val="61"/>
                <c:pt idx="0">
                  <c:v>1.0</c:v>
                </c:pt>
                <c:pt idx="1">
                  <c:v>0.974195436003625</c:v>
                </c:pt>
                <c:pt idx="2">
                  <c:v>0.97414632069094</c:v>
                </c:pt>
                <c:pt idx="3">
                  <c:v>0.975284038091506</c:v>
                </c:pt>
                <c:pt idx="4">
                  <c:v>0.974885180494716</c:v>
                </c:pt>
                <c:pt idx="5">
                  <c:v>0.974671622346713</c:v>
                </c:pt>
                <c:pt idx="6">
                  <c:v>0.974812208871442</c:v>
                </c:pt>
                <c:pt idx="7">
                  <c:v>0.973135310304867</c:v>
                </c:pt>
                <c:pt idx="8">
                  <c:v>0.974324444304572</c:v>
                </c:pt>
                <c:pt idx="9">
                  <c:v>0.974496260226702</c:v>
                </c:pt>
                <c:pt idx="10">
                  <c:v>0.973040294037968</c:v>
                </c:pt>
                <c:pt idx="11">
                  <c:v>0.972932764138556</c:v>
                </c:pt>
                <c:pt idx="12">
                  <c:v>0.972090503984578</c:v>
                </c:pt>
                <c:pt idx="13">
                  <c:v>0.972925887993364</c:v>
                </c:pt>
                <c:pt idx="14">
                  <c:v>0.97244256879507</c:v>
                </c:pt>
                <c:pt idx="15">
                  <c:v>0.972298994625671</c:v>
                </c:pt>
                <c:pt idx="16">
                  <c:v>0.971056626423267</c:v>
                </c:pt>
                <c:pt idx="17">
                  <c:v>0.972351745771123</c:v>
                </c:pt>
                <c:pt idx="18">
                  <c:v>0.972126535338085</c:v>
                </c:pt>
                <c:pt idx="19">
                  <c:v>0.971820776097744</c:v>
                </c:pt>
                <c:pt idx="20">
                  <c:v>0.971532669283637</c:v>
                </c:pt>
                <c:pt idx="21">
                  <c:v>0.971014680383495</c:v>
                </c:pt>
                <c:pt idx="22">
                  <c:v>0.971483770463388</c:v>
                </c:pt>
                <c:pt idx="23">
                  <c:v>0.970662527844702</c:v>
                </c:pt>
                <c:pt idx="24">
                  <c:v>0.970516611858012</c:v>
                </c:pt>
                <c:pt idx="25">
                  <c:v>0.967326110849175</c:v>
                </c:pt>
                <c:pt idx="26">
                  <c:v>0.959711210834166</c:v>
                </c:pt>
                <c:pt idx="27">
                  <c:v>0.930885141535508</c:v>
                </c:pt>
                <c:pt idx="28">
                  <c:v>0.866663309216496</c:v>
                </c:pt>
                <c:pt idx="29">
                  <c:v>0.78015413038801</c:v>
                </c:pt>
                <c:pt idx="30">
                  <c:v>0.68275852408664</c:v>
                </c:pt>
                <c:pt idx="31">
                  <c:v>0.584769448019295</c:v>
                </c:pt>
                <c:pt idx="32">
                  <c:v>0.490272317945856</c:v>
                </c:pt>
                <c:pt idx="33">
                  <c:v>0.40421864555616</c:v>
                </c:pt>
                <c:pt idx="34">
                  <c:v>0.329242228236337</c:v>
                </c:pt>
                <c:pt idx="35">
                  <c:v>0.266336007185951</c:v>
                </c:pt>
                <c:pt idx="36">
                  <c:v>0.21437571941076</c:v>
                </c:pt>
                <c:pt idx="37">
                  <c:v>0.172783796514452</c:v>
                </c:pt>
                <c:pt idx="38">
                  <c:v>0.139549219046943</c:v>
                </c:pt>
                <c:pt idx="39">
                  <c:v>0.114227378327056</c:v>
                </c:pt>
                <c:pt idx="40">
                  <c:v>0.0948945998342965</c:v>
                </c:pt>
                <c:pt idx="41">
                  <c:v>0.0804547968102554</c:v>
                </c:pt>
                <c:pt idx="42">
                  <c:v>0.0696105771069371</c:v>
                </c:pt>
                <c:pt idx="43">
                  <c:v>0.0617102190450089</c:v>
                </c:pt>
                <c:pt idx="44">
                  <c:v>0.0561237967552629</c:v>
                </c:pt>
                <c:pt idx="45">
                  <c:v>0.0521866347316076</c:v>
                </c:pt>
                <c:pt idx="46">
                  <c:v>0.0493617444853207</c:v>
                </c:pt>
                <c:pt idx="47">
                  <c:v>0.0471633053640655</c:v>
                </c:pt>
                <c:pt idx="48">
                  <c:v>0.0458281684461405</c:v>
                </c:pt>
                <c:pt idx="49">
                  <c:v>0.0449395247606359</c:v>
                </c:pt>
                <c:pt idx="50">
                  <c:v>0.0443246339618283</c:v>
                </c:pt>
                <c:pt idx="51">
                  <c:v>0.0436446740885095</c:v>
                </c:pt>
                <c:pt idx="52">
                  <c:v>0.0434345305496858</c:v>
                </c:pt>
                <c:pt idx="53">
                  <c:v>0.0430686102928089</c:v>
                </c:pt>
                <c:pt idx="54">
                  <c:v>0.0428984445859785</c:v>
                </c:pt>
                <c:pt idx="55">
                  <c:v>0.0428073036945593</c:v>
                </c:pt>
                <c:pt idx="56">
                  <c:v>0.0425581690143014</c:v>
                </c:pt>
                <c:pt idx="57">
                  <c:v>0.042531887663705</c:v>
                </c:pt>
                <c:pt idx="58">
                  <c:v>0.0425457175150742</c:v>
                </c:pt>
                <c:pt idx="59">
                  <c:v>0.0424020119866771</c:v>
                </c:pt>
                <c:pt idx="60">
                  <c:v>0.04228428084691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9829024"/>
        <c:axId val="1859832816"/>
      </c:scatterChart>
      <c:valAx>
        <c:axId val="1859829024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one"/>
        <c:crossAx val="1859832816"/>
        <c:crosses val="autoZero"/>
        <c:crossBetween val="midCat"/>
      </c:valAx>
      <c:valAx>
        <c:axId val="1859832816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one"/>
        <c:crossAx val="185982902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9229657986926"/>
          <c:y val="0.123808948061067"/>
          <c:w val="0.852069775000903"/>
          <c:h val="0.76190121883733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2'!$AX$7:$AX$67</c:f>
              <c:numCache>
                <c:formatCode>0.000_ </c:formatCode>
                <c:ptCount val="61"/>
                <c:pt idx="0">
                  <c:v>1.0</c:v>
                </c:pt>
                <c:pt idx="1">
                  <c:v>0.945593638331068</c:v>
                </c:pt>
                <c:pt idx="2">
                  <c:v>0.931300015098898</c:v>
                </c:pt>
                <c:pt idx="3">
                  <c:v>0.907796064220645</c:v>
                </c:pt>
                <c:pt idx="4">
                  <c:v>0.875987719563139</c:v>
                </c:pt>
                <c:pt idx="5">
                  <c:v>0.837535859882229</c:v>
                </c:pt>
                <c:pt idx="6">
                  <c:v>0.793296089385475</c:v>
                </c:pt>
                <c:pt idx="7">
                  <c:v>0.746539835925311</c:v>
                </c:pt>
                <c:pt idx="8">
                  <c:v>0.691378529367356</c:v>
                </c:pt>
                <c:pt idx="9">
                  <c:v>0.634807992349892</c:v>
                </c:pt>
                <c:pt idx="10">
                  <c:v>0.575871961346822</c:v>
                </c:pt>
                <c:pt idx="11">
                  <c:v>0.519905380240576</c:v>
                </c:pt>
                <c:pt idx="12">
                  <c:v>0.463284513563843</c:v>
                </c:pt>
                <c:pt idx="13">
                  <c:v>0.407569580753938</c:v>
                </c:pt>
                <c:pt idx="14">
                  <c:v>0.357139262167195</c:v>
                </c:pt>
                <c:pt idx="15">
                  <c:v>0.309829382455081</c:v>
                </c:pt>
                <c:pt idx="16">
                  <c:v>0.267653127988323</c:v>
                </c:pt>
                <c:pt idx="17">
                  <c:v>0.229201268307414</c:v>
                </c:pt>
                <c:pt idx="18">
                  <c:v>0.195430066938447</c:v>
                </c:pt>
                <c:pt idx="19">
                  <c:v>0.166742161155569</c:v>
                </c:pt>
                <c:pt idx="20">
                  <c:v>0.142130957773416</c:v>
                </c:pt>
                <c:pt idx="21">
                  <c:v>0.121898434747597</c:v>
                </c:pt>
                <c:pt idx="22">
                  <c:v>0.104836680255675</c:v>
                </c:pt>
                <c:pt idx="23">
                  <c:v>0.0913483315717952</c:v>
                </c:pt>
                <c:pt idx="24">
                  <c:v>0.0796718506215713</c:v>
                </c:pt>
                <c:pt idx="25">
                  <c:v>0.0711661382052443</c:v>
                </c:pt>
                <c:pt idx="26">
                  <c:v>0.0639689969298908</c:v>
                </c:pt>
                <c:pt idx="27">
                  <c:v>0.0584830640696562</c:v>
                </c:pt>
                <c:pt idx="28">
                  <c:v>0.054054054054054</c:v>
                </c:pt>
                <c:pt idx="29">
                  <c:v>0.0509839448386934</c:v>
                </c:pt>
                <c:pt idx="30">
                  <c:v>0.0485177915345513</c:v>
                </c:pt>
                <c:pt idx="31">
                  <c:v>0.0464542755045548</c:v>
                </c:pt>
                <c:pt idx="32">
                  <c:v>0.0451457043635814</c:v>
                </c:pt>
                <c:pt idx="33">
                  <c:v>0.0437868035633399</c:v>
                </c:pt>
                <c:pt idx="34">
                  <c:v>0.0432835069706578</c:v>
                </c:pt>
                <c:pt idx="35">
                  <c:v>0.0426795510594393</c:v>
                </c:pt>
                <c:pt idx="36">
                  <c:v>0.0422769137852937</c:v>
                </c:pt>
                <c:pt idx="37">
                  <c:v>0.0417232875333434</c:v>
                </c:pt>
                <c:pt idx="38">
                  <c:v>0.041622628214807</c:v>
                </c:pt>
                <c:pt idx="39">
                  <c:v>0.0414213095777341</c:v>
                </c:pt>
                <c:pt idx="40">
                  <c:v>0.0411193316221249</c:v>
                </c:pt>
                <c:pt idx="41">
                  <c:v>0.0412703205999295</c:v>
                </c:pt>
                <c:pt idx="42">
                  <c:v>0.040666364688711</c:v>
                </c:pt>
                <c:pt idx="43">
                  <c:v>0.0409180129850521</c:v>
                </c:pt>
                <c:pt idx="44">
                  <c:v>0.0408173536665157</c:v>
                </c:pt>
                <c:pt idx="45">
                  <c:v>0.0408676833257839</c:v>
                </c:pt>
                <c:pt idx="46">
                  <c:v>0.04041471639237</c:v>
                </c:pt>
                <c:pt idx="47">
                  <c:v>0.040666364688711</c:v>
                </c:pt>
                <c:pt idx="48">
                  <c:v>0.0405657053701746</c:v>
                </c:pt>
                <c:pt idx="49">
                  <c:v>0.0405153757109064</c:v>
                </c:pt>
                <c:pt idx="50">
                  <c:v>0.0406160350294428</c:v>
                </c:pt>
                <c:pt idx="51">
                  <c:v>0.0403140570738336</c:v>
                </c:pt>
                <c:pt idx="52">
                  <c:v>0.040666364688711</c:v>
                </c:pt>
                <c:pt idx="53">
                  <c:v>0.0405153757109064</c:v>
                </c:pt>
                <c:pt idx="54">
                  <c:v>0.0402133977552972</c:v>
                </c:pt>
                <c:pt idx="55">
                  <c:v>0.0401127384367608</c:v>
                </c:pt>
                <c:pt idx="56">
                  <c:v>0.0404650460516382</c:v>
                </c:pt>
                <c:pt idx="57">
                  <c:v>0.0401127384367608</c:v>
                </c:pt>
                <c:pt idx="58">
                  <c:v>0.0402133977552972</c:v>
                </c:pt>
                <c:pt idx="59">
                  <c:v>0.0402637274145654</c:v>
                </c:pt>
                <c:pt idx="60">
                  <c:v>0.0402133977552972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2'!$AY$7:$AY$67</c:f>
              <c:numCache>
                <c:formatCode>0.000_ </c:formatCode>
                <c:ptCount val="61"/>
                <c:pt idx="0">
                  <c:v>1.0</c:v>
                </c:pt>
                <c:pt idx="1">
                  <c:v>0.947302697302697</c:v>
                </c:pt>
                <c:pt idx="2">
                  <c:v>0.932617382617383</c:v>
                </c:pt>
                <c:pt idx="3">
                  <c:v>0.905244755244755</c:v>
                </c:pt>
                <c:pt idx="4">
                  <c:v>0.876823176823177</c:v>
                </c:pt>
                <c:pt idx="5">
                  <c:v>0.837112887112887</c:v>
                </c:pt>
                <c:pt idx="6">
                  <c:v>0.792357642357642</c:v>
                </c:pt>
                <c:pt idx="7">
                  <c:v>0.740859140859141</c:v>
                </c:pt>
                <c:pt idx="8">
                  <c:v>0.689010989010989</c:v>
                </c:pt>
                <c:pt idx="9">
                  <c:v>0.633666333666334</c:v>
                </c:pt>
                <c:pt idx="10">
                  <c:v>0.574775224775225</c:v>
                </c:pt>
                <c:pt idx="11">
                  <c:v>0.518231768231768</c:v>
                </c:pt>
                <c:pt idx="12">
                  <c:v>0.46003996003996</c:v>
                </c:pt>
                <c:pt idx="13">
                  <c:v>0.405644355644356</c:v>
                </c:pt>
                <c:pt idx="14">
                  <c:v>0.355444555444555</c:v>
                </c:pt>
                <c:pt idx="15">
                  <c:v>0.308041958041958</c:v>
                </c:pt>
                <c:pt idx="16">
                  <c:v>0.264185814185814</c:v>
                </c:pt>
                <c:pt idx="17">
                  <c:v>0.226623376623377</c:v>
                </c:pt>
                <c:pt idx="18">
                  <c:v>0.193806193806194</c:v>
                </c:pt>
                <c:pt idx="19">
                  <c:v>0.165434565434565</c:v>
                </c:pt>
                <c:pt idx="20">
                  <c:v>0.141108891108891</c:v>
                </c:pt>
                <c:pt idx="21">
                  <c:v>0.12047952047952</c:v>
                </c:pt>
                <c:pt idx="22">
                  <c:v>0.103746253746254</c:v>
                </c:pt>
                <c:pt idx="23">
                  <c:v>0.0902097902097902</c:v>
                </c:pt>
                <c:pt idx="24">
                  <c:v>0.0793706293706294</c:v>
                </c:pt>
                <c:pt idx="25">
                  <c:v>0.0702797202797203</c:v>
                </c:pt>
                <c:pt idx="26">
                  <c:v>0.0633366633366633</c:v>
                </c:pt>
                <c:pt idx="27">
                  <c:v>0.058041958041958</c:v>
                </c:pt>
                <c:pt idx="28">
                  <c:v>0.0541458541458541</c:v>
                </c:pt>
                <c:pt idx="29">
                  <c:v>0.0509490509490509</c:v>
                </c:pt>
                <c:pt idx="30">
                  <c:v>0.0484015984015984</c:v>
                </c:pt>
                <c:pt idx="31">
                  <c:v>0.0466533466533466</c:v>
                </c:pt>
                <c:pt idx="32">
                  <c:v>0.0453046953046953</c:v>
                </c:pt>
                <c:pt idx="33">
                  <c:v>0.0442557442557442</c:v>
                </c:pt>
                <c:pt idx="34">
                  <c:v>0.0434065934065934</c:v>
                </c:pt>
                <c:pt idx="35">
                  <c:v>0.0427572427572427</c:v>
                </c:pt>
                <c:pt idx="36">
                  <c:v>0.0425074925074925</c:v>
                </c:pt>
                <c:pt idx="37">
                  <c:v>0.0421078921078921</c:v>
                </c:pt>
                <c:pt idx="38">
                  <c:v>0.0418581418581418</c:v>
                </c:pt>
                <c:pt idx="39">
                  <c:v>0.0416583416583417</c:v>
                </c:pt>
                <c:pt idx="40">
                  <c:v>0.0416583416583417</c:v>
                </c:pt>
                <c:pt idx="41">
                  <c:v>0.0414085914085914</c:v>
                </c:pt>
                <c:pt idx="42">
                  <c:v>0.0413086913086913</c:v>
                </c:pt>
                <c:pt idx="43">
                  <c:v>0.0414085914085914</c:v>
                </c:pt>
                <c:pt idx="44">
                  <c:v>0.0410589410589411</c:v>
                </c:pt>
                <c:pt idx="45">
                  <c:v>0.0411588411588411</c:v>
                </c:pt>
                <c:pt idx="46">
                  <c:v>0.0411088911088911</c:v>
                </c:pt>
                <c:pt idx="47">
                  <c:v>0.041008991008991</c:v>
                </c:pt>
                <c:pt idx="48">
                  <c:v>0.0408091908091908</c:v>
                </c:pt>
                <c:pt idx="49">
                  <c:v>0.041008991008991</c:v>
                </c:pt>
                <c:pt idx="50">
                  <c:v>0.041008991008991</c:v>
                </c:pt>
                <c:pt idx="51">
                  <c:v>0.0407592407592408</c:v>
                </c:pt>
                <c:pt idx="52">
                  <c:v>0.0407092907092907</c:v>
                </c:pt>
                <c:pt idx="53">
                  <c:v>0.0408591408591408</c:v>
                </c:pt>
                <c:pt idx="54">
                  <c:v>0.0407092907092907</c:v>
                </c:pt>
                <c:pt idx="55">
                  <c:v>0.0406093906093906</c:v>
                </c:pt>
                <c:pt idx="56">
                  <c:v>0.0406093906093906</c:v>
                </c:pt>
                <c:pt idx="57">
                  <c:v>0.0404595404595404</c:v>
                </c:pt>
                <c:pt idx="58">
                  <c:v>0.0405594405594406</c:v>
                </c:pt>
                <c:pt idx="59">
                  <c:v>0.0405094905094905</c:v>
                </c:pt>
                <c:pt idx="60">
                  <c:v>0.0406593406593407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2'!$AZ$7:$AZ$67</c:f>
              <c:numCache>
                <c:formatCode>0.000_ </c:formatCode>
                <c:ptCount val="61"/>
                <c:pt idx="0">
                  <c:v>1.0</c:v>
                </c:pt>
                <c:pt idx="1">
                  <c:v>0.947379011973036</c:v>
                </c:pt>
                <c:pt idx="2">
                  <c:v>0.929520072441896</c:v>
                </c:pt>
                <c:pt idx="3">
                  <c:v>0.907686890029178</c:v>
                </c:pt>
                <c:pt idx="4">
                  <c:v>0.875037730153939</c:v>
                </c:pt>
                <c:pt idx="5">
                  <c:v>0.83735788308683</c:v>
                </c:pt>
                <c:pt idx="6">
                  <c:v>0.78996880973941</c:v>
                </c:pt>
                <c:pt idx="7">
                  <c:v>0.743082805111178</c:v>
                </c:pt>
                <c:pt idx="8">
                  <c:v>0.689958748365027</c:v>
                </c:pt>
                <c:pt idx="9">
                  <c:v>0.633011369353053</c:v>
                </c:pt>
                <c:pt idx="10">
                  <c:v>0.576768286547942</c:v>
                </c:pt>
                <c:pt idx="11">
                  <c:v>0.518211087634571</c:v>
                </c:pt>
                <c:pt idx="12">
                  <c:v>0.461766777341785</c:v>
                </c:pt>
                <c:pt idx="13">
                  <c:v>0.408039038132609</c:v>
                </c:pt>
                <c:pt idx="14">
                  <c:v>0.35712848375088</c:v>
                </c:pt>
                <c:pt idx="15">
                  <c:v>0.310091558506892</c:v>
                </c:pt>
                <c:pt idx="16">
                  <c:v>0.267632558607506</c:v>
                </c:pt>
                <c:pt idx="17">
                  <c:v>0.229600563436965</c:v>
                </c:pt>
                <c:pt idx="18">
                  <c:v>0.195844652379515</c:v>
                </c:pt>
                <c:pt idx="19">
                  <c:v>0.167370962873528</c:v>
                </c:pt>
                <c:pt idx="20">
                  <c:v>0.142770902505282</c:v>
                </c:pt>
                <c:pt idx="21">
                  <c:v>0.122648153737801</c:v>
                </c:pt>
                <c:pt idx="22">
                  <c:v>0.105895965388872</c:v>
                </c:pt>
                <c:pt idx="23">
                  <c:v>0.0917597343797162</c:v>
                </c:pt>
                <c:pt idx="24">
                  <c:v>0.0801891538384143</c:v>
                </c:pt>
                <c:pt idx="25">
                  <c:v>0.0716369856122346</c:v>
                </c:pt>
                <c:pt idx="26">
                  <c:v>0.0649964785189657</c:v>
                </c:pt>
                <c:pt idx="27">
                  <c:v>0.0589596538887212</c:v>
                </c:pt>
                <c:pt idx="28">
                  <c:v>0.055086024750981</c:v>
                </c:pt>
                <c:pt idx="29">
                  <c:v>0.0513633162289969</c:v>
                </c:pt>
                <c:pt idx="30">
                  <c:v>0.0490995069926552</c:v>
                </c:pt>
                <c:pt idx="31">
                  <c:v>0.0472884596035818</c:v>
                </c:pt>
                <c:pt idx="32">
                  <c:v>0.0458798671898581</c:v>
                </c:pt>
                <c:pt idx="33">
                  <c:v>0.0448234228795653</c:v>
                </c:pt>
                <c:pt idx="34">
                  <c:v>0.0439682060569474</c:v>
                </c:pt>
                <c:pt idx="35">
                  <c:v>0.0434651373377603</c:v>
                </c:pt>
                <c:pt idx="36">
                  <c:v>0.0430626823624107</c:v>
                </c:pt>
                <c:pt idx="37">
                  <c:v>0.0425596136432237</c:v>
                </c:pt>
                <c:pt idx="38">
                  <c:v>0.0422577724117114</c:v>
                </c:pt>
                <c:pt idx="39">
                  <c:v>0.042157158667874</c:v>
                </c:pt>
                <c:pt idx="40">
                  <c:v>0.042157158667874</c:v>
                </c:pt>
                <c:pt idx="41">
                  <c:v>0.0414528624610122</c:v>
                </c:pt>
                <c:pt idx="42">
                  <c:v>0.0417043968206057</c:v>
                </c:pt>
                <c:pt idx="43">
                  <c:v>0.0417547036925244</c:v>
                </c:pt>
                <c:pt idx="44">
                  <c:v>0.0415534762048496</c:v>
                </c:pt>
                <c:pt idx="45">
                  <c:v>0.0412013281014186</c:v>
                </c:pt>
                <c:pt idx="46">
                  <c:v>0.0415031693329309</c:v>
                </c:pt>
                <c:pt idx="47">
                  <c:v>0.0411510212294999</c:v>
                </c:pt>
                <c:pt idx="48">
                  <c:v>0.0411007143575812</c:v>
                </c:pt>
                <c:pt idx="49">
                  <c:v>0.0411510212294999</c:v>
                </c:pt>
                <c:pt idx="50">
                  <c:v>0.0412516349733373</c:v>
                </c:pt>
                <c:pt idx="51">
                  <c:v>0.0414025555890935</c:v>
                </c:pt>
                <c:pt idx="52">
                  <c:v>0.0411510212294999</c:v>
                </c:pt>
                <c:pt idx="53">
                  <c:v>0.0412013281014186</c:v>
                </c:pt>
                <c:pt idx="54">
                  <c:v>0.0411510212294999</c:v>
                </c:pt>
                <c:pt idx="55">
                  <c:v>0.0412516349733373</c:v>
                </c:pt>
                <c:pt idx="56">
                  <c:v>0.0410504074856625</c:v>
                </c:pt>
                <c:pt idx="57">
                  <c:v>0.0410504074856625</c:v>
                </c:pt>
                <c:pt idx="58">
                  <c:v>0.0412516349733373</c:v>
                </c:pt>
                <c:pt idx="59">
                  <c:v>0.0410504074856625</c:v>
                </c:pt>
                <c:pt idx="60">
                  <c:v>0.0408491799979877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2'!$BA$7:$BA$67</c:f>
              <c:numCache>
                <c:formatCode>0.000_ </c:formatCode>
                <c:ptCount val="61"/>
                <c:pt idx="0">
                  <c:v>1.0</c:v>
                </c:pt>
                <c:pt idx="1">
                  <c:v>0.947275121555916</c:v>
                </c:pt>
                <c:pt idx="2">
                  <c:v>0.930358589951378</c:v>
                </c:pt>
                <c:pt idx="3">
                  <c:v>0.905135737439222</c:v>
                </c:pt>
                <c:pt idx="4">
                  <c:v>0.874392220421394</c:v>
                </c:pt>
                <c:pt idx="5">
                  <c:v>0.835443679092382</c:v>
                </c:pt>
                <c:pt idx="6">
                  <c:v>0.78986021069692</c:v>
                </c:pt>
                <c:pt idx="7">
                  <c:v>0.73976904376013</c:v>
                </c:pt>
                <c:pt idx="8">
                  <c:v>0.684207860615883</c:v>
                </c:pt>
                <c:pt idx="9">
                  <c:v>0.630166126418152</c:v>
                </c:pt>
                <c:pt idx="10">
                  <c:v>0.572275121555916</c:v>
                </c:pt>
                <c:pt idx="11">
                  <c:v>0.513928282009725</c:v>
                </c:pt>
                <c:pt idx="12">
                  <c:v>0.457911264181523</c:v>
                </c:pt>
                <c:pt idx="13">
                  <c:v>0.404173419773096</c:v>
                </c:pt>
                <c:pt idx="14">
                  <c:v>0.354183549432739</c:v>
                </c:pt>
                <c:pt idx="15">
                  <c:v>0.307688411669368</c:v>
                </c:pt>
                <c:pt idx="16">
                  <c:v>0.264485413290113</c:v>
                </c:pt>
                <c:pt idx="17">
                  <c:v>0.226448541329011</c:v>
                </c:pt>
                <c:pt idx="18">
                  <c:v>0.194236223662885</c:v>
                </c:pt>
                <c:pt idx="19">
                  <c:v>0.166278363047002</c:v>
                </c:pt>
                <c:pt idx="20">
                  <c:v>0.141764586709887</c:v>
                </c:pt>
                <c:pt idx="21">
                  <c:v>0.121657212317666</c:v>
                </c:pt>
                <c:pt idx="22">
                  <c:v>0.104588735818476</c:v>
                </c:pt>
                <c:pt idx="23">
                  <c:v>0.0914708265802269</c:v>
                </c:pt>
                <c:pt idx="24">
                  <c:v>0.0802775526742301</c:v>
                </c:pt>
                <c:pt idx="25">
                  <c:v>0.0712621555915721</c:v>
                </c:pt>
                <c:pt idx="26">
                  <c:v>0.0642726904376013</c:v>
                </c:pt>
                <c:pt idx="27">
                  <c:v>0.0590559157212318</c:v>
                </c:pt>
                <c:pt idx="28">
                  <c:v>0.0551053484602917</c:v>
                </c:pt>
                <c:pt idx="29">
                  <c:v>0.0516106158833063</c:v>
                </c:pt>
                <c:pt idx="30">
                  <c:v>0.0491288492706645</c:v>
                </c:pt>
                <c:pt idx="31">
                  <c:v>0.047305510534846</c:v>
                </c:pt>
                <c:pt idx="32">
                  <c:v>0.0459380064829822</c:v>
                </c:pt>
                <c:pt idx="33">
                  <c:v>0.044773095623987</c:v>
                </c:pt>
                <c:pt idx="34">
                  <c:v>0.0440133711507293</c:v>
                </c:pt>
                <c:pt idx="35">
                  <c:v>0.0430004051863857</c:v>
                </c:pt>
                <c:pt idx="36">
                  <c:v>0.0429497568881685</c:v>
                </c:pt>
                <c:pt idx="37">
                  <c:v>0.0425952188006483</c:v>
                </c:pt>
                <c:pt idx="38">
                  <c:v>0.0420887358184765</c:v>
                </c:pt>
                <c:pt idx="39">
                  <c:v>0.0421393841166937</c:v>
                </c:pt>
                <c:pt idx="40">
                  <c:v>0.0416835494327391</c:v>
                </c:pt>
                <c:pt idx="41">
                  <c:v>0.0416835494327391</c:v>
                </c:pt>
                <c:pt idx="42">
                  <c:v>0.0415316045380875</c:v>
                </c:pt>
                <c:pt idx="43">
                  <c:v>0.0414303079416531</c:v>
                </c:pt>
                <c:pt idx="44">
                  <c:v>0.0414809562398703</c:v>
                </c:pt>
                <c:pt idx="45">
                  <c:v>0.0413290113452188</c:v>
                </c:pt>
                <c:pt idx="46">
                  <c:v>0.0411770664505673</c:v>
                </c:pt>
                <c:pt idx="47">
                  <c:v>0.0415316045380875</c:v>
                </c:pt>
                <c:pt idx="48">
                  <c:v>0.0411770664505673</c:v>
                </c:pt>
                <c:pt idx="49">
                  <c:v>0.0410757698541329</c:v>
                </c:pt>
                <c:pt idx="50">
                  <c:v>0.0409744732576985</c:v>
                </c:pt>
                <c:pt idx="51">
                  <c:v>0.0410251215559157</c:v>
                </c:pt>
                <c:pt idx="52">
                  <c:v>0.0409238249594814</c:v>
                </c:pt>
                <c:pt idx="53">
                  <c:v>0.0407212317666126</c:v>
                </c:pt>
                <c:pt idx="54">
                  <c:v>0.0410251215559157</c:v>
                </c:pt>
                <c:pt idx="55">
                  <c:v>0.0408731766612642</c:v>
                </c:pt>
                <c:pt idx="56">
                  <c:v>0.0407718800648298</c:v>
                </c:pt>
                <c:pt idx="57">
                  <c:v>0.0406705834683955</c:v>
                </c:pt>
                <c:pt idx="58">
                  <c:v>0.0405186385737439</c:v>
                </c:pt>
                <c:pt idx="59">
                  <c:v>0.0408731766612642</c:v>
                </c:pt>
                <c:pt idx="60">
                  <c:v>0.0407718800648298</c:v>
                </c:pt>
              </c:numCache>
            </c:numRef>
          </c:yVal>
          <c:smooth val="0"/>
        </c:ser>
        <c:ser>
          <c:idx val="8"/>
          <c:order val="4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4'!$C$6:$C$66</c:f>
              <c:numCache>
                <c:formatCode>0.0000_ </c:formatCode>
                <c:ptCount val="61"/>
                <c:pt idx="0">
                  <c:v>1.0</c:v>
                </c:pt>
                <c:pt idx="1">
                  <c:v>0.97048673265375</c:v>
                </c:pt>
                <c:pt idx="2">
                  <c:v>0.971194002247574</c:v>
                </c:pt>
                <c:pt idx="3">
                  <c:v>0.971219027883156</c:v>
                </c:pt>
                <c:pt idx="4">
                  <c:v>0.970369688400983</c:v>
                </c:pt>
                <c:pt idx="5">
                  <c:v>0.96632671948263</c:v>
                </c:pt>
                <c:pt idx="6">
                  <c:v>0.958844505707667</c:v>
                </c:pt>
                <c:pt idx="7">
                  <c:v>0.937439298152161</c:v>
                </c:pt>
                <c:pt idx="8">
                  <c:v>0.901849961355795</c:v>
                </c:pt>
                <c:pt idx="9">
                  <c:v>0.855698054298978</c:v>
                </c:pt>
                <c:pt idx="10">
                  <c:v>0.803490192527418</c:v>
                </c:pt>
                <c:pt idx="11">
                  <c:v>0.745816642643249</c:v>
                </c:pt>
                <c:pt idx="12">
                  <c:v>0.683045429276956</c:v>
                </c:pt>
                <c:pt idx="13">
                  <c:v>0.618880897205563</c:v>
                </c:pt>
                <c:pt idx="14">
                  <c:v>0.555390271244623</c:v>
                </c:pt>
                <c:pt idx="15">
                  <c:v>0.495004549293706</c:v>
                </c:pt>
                <c:pt idx="16">
                  <c:v>0.436014617807666</c:v>
                </c:pt>
                <c:pt idx="17">
                  <c:v>0.381012608455783</c:v>
                </c:pt>
                <c:pt idx="18">
                  <c:v>0.330410791554412</c:v>
                </c:pt>
                <c:pt idx="19">
                  <c:v>0.28489532736668</c:v>
                </c:pt>
                <c:pt idx="20">
                  <c:v>0.244636725142503</c:v>
                </c:pt>
                <c:pt idx="21">
                  <c:v>0.209385008740048</c:v>
                </c:pt>
                <c:pt idx="22">
                  <c:v>0.178845073091565</c:v>
                </c:pt>
                <c:pt idx="23">
                  <c:v>0.152909455550035</c:v>
                </c:pt>
                <c:pt idx="24">
                  <c:v>0.131305042173508</c:v>
                </c:pt>
                <c:pt idx="25">
                  <c:v>0.113313322233424</c:v>
                </c:pt>
                <c:pt idx="26">
                  <c:v>0.0983091027088035</c:v>
                </c:pt>
                <c:pt idx="27">
                  <c:v>0.0862022029688433</c:v>
                </c:pt>
                <c:pt idx="28">
                  <c:v>0.0765462481461147</c:v>
                </c:pt>
                <c:pt idx="29">
                  <c:v>0.0689010546204257</c:v>
                </c:pt>
                <c:pt idx="30">
                  <c:v>0.0627813172552383</c:v>
                </c:pt>
                <c:pt idx="31">
                  <c:v>0.0579012082436794</c:v>
                </c:pt>
                <c:pt idx="32">
                  <c:v>0.0542998704934465</c:v>
                </c:pt>
                <c:pt idx="33">
                  <c:v>0.0512465911016228</c:v>
                </c:pt>
                <c:pt idx="34">
                  <c:v>0.0493544013690041</c:v>
                </c:pt>
                <c:pt idx="35">
                  <c:v>0.0475018243115183</c:v>
                </c:pt>
                <c:pt idx="36">
                  <c:v>0.0462487339593921</c:v>
                </c:pt>
                <c:pt idx="37">
                  <c:v>0.0454136289576835</c:v>
                </c:pt>
                <c:pt idx="38">
                  <c:v>0.0446821628703735</c:v>
                </c:pt>
                <c:pt idx="39">
                  <c:v>0.0440563057667591</c:v>
                </c:pt>
                <c:pt idx="40">
                  <c:v>0.0436770991705449</c:v>
                </c:pt>
                <c:pt idx="41">
                  <c:v>0.0433258404724184</c:v>
                </c:pt>
                <c:pt idx="42">
                  <c:v>0.0431950497357393</c:v>
                </c:pt>
                <c:pt idx="43">
                  <c:v>0.0429993019487232</c:v>
                </c:pt>
                <c:pt idx="44">
                  <c:v>0.0428297488789045</c:v>
                </c:pt>
                <c:pt idx="45">
                  <c:v>0.0426212006954896</c:v>
                </c:pt>
                <c:pt idx="46">
                  <c:v>0.042529148654813</c:v>
                </c:pt>
                <c:pt idx="47">
                  <c:v>0.042541932630148</c:v>
                </c:pt>
                <c:pt idx="48">
                  <c:v>0.0423990181947464</c:v>
                </c:pt>
                <c:pt idx="49">
                  <c:v>0.042385557345397</c:v>
                </c:pt>
                <c:pt idx="50">
                  <c:v>0.0423728525136537</c:v>
                </c:pt>
                <c:pt idx="51">
                  <c:v>0.0422938801276346</c:v>
                </c:pt>
                <c:pt idx="52">
                  <c:v>0.0422942196711811</c:v>
                </c:pt>
                <c:pt idx="53">
                  <c:v>0.0421254620570352</c:v>
                </c:pt>
                <c:pt idx="54">
                  <c:v>0.0420732098384416</c:v>
                </c:pt>
                <c:pt idx="55">
                  <c:v>0.041902968252378</c:v>
                </c:pt>
                <c:pt idx="56">
                  <c:v>0.0421513446738463</c:v>
                </c:pt>
                <c:pt idx="57">
                  <c:v>0.041981020581964</c:v>
                </c:pt>
                <c:pt idx="58">
                  <c:v>0.0418771397254151</c:v>
                </c:pt>
                <c:pt idx="59">
                  <c:v>0.0418646905147933</c:v>
                </c:pt>
                <c:pt idx="60">
                  <c:v>0.0417725413165167</c:v>
                </c:pt>
              </c:numCache>
            </c:numRef>
          </c:yVal>
          <c:smooth val="0"/>
        </c:ser>
        <c:ser>
          <c:idx val="9"/>
          <c:order val="5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4'!$F$6:$F$66</c:f>
              <c:numCache>
                <c:formatCode>0.0000_ </c:formatCode>
                <c:ptCount val="61"/>
                <c:pt idx="0">
                  <c:v>1.0</c:v>
                </c:pt>
                <c:pt idx="1">
                  <c:v>0.974195436003625</c:v>
                </c:pt>
                <c:pt idx="2">
                  <c:v>0.97414632069094</c:v>
                </c:pt>
                <c:pt idx="3">
                  <c:v>0.975284038091506</c:v>
                </c:pt>
                <c:pt idx="4">
                  <c:v>0.974885180494716</c:v>
                </c:pt>
                <c:pt idx="5">
                  <c:v>0.974671622346713</c:v>
                </c:pt>
                <c:pt idx="6">
                  <c:v>0.974812208871442</c:v>
                </c:pt>
                <c:pt idx="7">
                  <c:v>0.973135310304867</c:v>
                </c:pt>
                <c:pt idx="8">
                  <c:v>0.974324444304572</c:v>
                </c:pt>
                <c:pt idx="9">
                  <c:v>0.974496260226702</c:v>
                </c:pt>
                <c:pt idx="10">
                  <c:v>0.973040294037968</c:v>
                </c:pt>
                <c:pt idx="11">
                  <c:v>0.972932764138556</c:v>
                </c:pt>
                <c:pt idx="12">
                  <c:v>0.972090503984578</c:v>
                </c:pt>
                <c:pt idx="13">
                  <c:v>0.972925887993364</c:v>
                </c:pt>
                <c:pt idx="14">
                  <c:v>0.97244256879507</c:v>
                </c:pt>
                <c:pt idx="15">
                  <c:v>0.972298994625671</c:v>
                </c:pt>
                <c:pt idx="16">
                  <c:v>0.971056626423267</c:v>
                </c:pt>
                <c:pt idx="17">
                  <c:v>0.972351745771123</c:v>
                </c:pt>
                <c:pt idx="18">
                  <c:v>0.972126535338085</c:v>
                </c:pt>
                <c:pt idx="19">
                  <c:v>0.971820776097744</c:v>
                </c:pt>
                <c:pt idx="20">
                  <c:v>0.971532669283637</c:v>
                </c:pt>
                <c:pt idx="21">
                  <c:v>0.971014680383495</c:v>
                </c:pt>
                <c:pt idx="22">
                  <c:v>0.971483770463388</c:v>
                </c:pt>
                <c:pt idx="23">
                  <c:v>0.970662527844702</c:v>
                </c:pt>
                <c:pt idx="24">
                  <c:v>0.970516611858012</c:v>
                </c:pt>
                <c:pt idx="25">
                  <c:v>0.967326110849175</c:v>
                </c:pt>
                <c:pt idx="26">
                  <c:v>0.959711210834166</c:v>
                </c:pt>
                <c:pt idx="27">
                  <c:v>0.930885141535508</c:v>
                </c:pt>
                <c:pt idx="28">
                  <c:v>0.866663309216496</c:v>
                </c:pt>
                <c:pt idx="29">
                  <c:v>0.78015413038801</c:v>
                </c:pt>
                <c:pt idx="30">
                  <c:v>0.68275852408664</c:v>
                </c:pt>
                <c:pt idx="31">
                  <c:v>0.584769448019295</c:v>
                </c:pt>
                <c:pt idx="32">
                  <c:v>0.490272317945856</c:v>
                </c:pt>
                <c:pt idx="33">
                  <c:v>0.40421864555616</c:v>
                </c:pt>
                <c:pt idx="34">
                  <c:v>0.329242228236337</c:v>
                </c:pt>
                <c:pt idx="35">
                  <c:v>0.266336007185951</c:v>
                </c:pt>
                <c:pt idx="36">
                  <c:v>0.21437571941076</c:v>
                </c:pt>
                <c:pt idx="37">
                  <c:v>0.172783796514452</c:v>
                </c:pt>
                <c:pt idx="38">
                  <c:v>0.139549219046943</c:v>
                </c:pt>
                <c:pt idx="39">
                  <c:v>0.114227378327056</c:v>
                </c:pt>
                <c:pt idx="40">
                  <c:v>0.0948945998342965</c:v>
                </c:pt>
                <c:pt idx="41">
                  <c:v>0.0804547968102554</c:v>
                </c:pt>
                <c:pt idx="42">
                  <c:v>0.0696105771069371</c:v>
                </c:pt>
                <c:pt idx="43">
                  <c:v>0.0617102190450089</c:v>
                </c:pt>
                <c:pt idx="44">
                  <c:v>0.0561237967552629</c:v>
                </c:pt>
                <c:pt idx="45">
                  <c:v>0.0521866347316076</c:v>
                </c:pt>
                <c:pt idx="46">
                  <c:v>0.0493617444853207</c:v>
                </c:pt>
                <c:pt idx="47">
                  <c:v>0.0471633053640655</c:v>
                </c:pt>
                <c:pt idx="48">
                  <c:v>0.0458281684461405</c:v>
                </c:pt>
                <c:pt idx="49">
                  <c:v>0.0449395247606359</c:v>
                </c:pt>
                <c:pt idx="50">
                  <c:v>0.0443246339618283</c:v>
                </c:pt>
                <c:pt idx="51">
                  <c:v>0.0436446740885095</c:v>
                </c:pt>
                <c:pt idx="52">
                  <c:v>0.0434345305496858</c:v>
                </c:pt>
                <c:pt idx="53">
                  <c:v>0.0430686102928089</c:v>
                </c:pt>
                <c:pt idx="54">
                  <c:v>0.0428984445859785</c:v>
                </c:pt>
                <c:pt idx="55">
                  <c:v>0.0428073036945593</c:v>
                </c:pt>
                <c:pt idx="56">
                  <c:v>0.0425581690143014</c:v>
                </c:pt>
                <c:pt idx="57">
                  <c:v>0.042531887663705</c:v>
                </c:pt>
                <c:pt idx="58">
                  <c:v>0.0425457175150742</c:v>
                </c:pt>
                <c:pt idx="59">
                  <c:v>0.0424020119866771</c:v>
                </c:pt>
                <c:pt idx="60">
                  <c:v>0.04228428084691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9921648"/>
        <c:axId val="1859925440"/>
      </c:scatterChart>
      <c:valAx>
        <c:axId val="1859921648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one"/>
        <c:crossAx val="1859925440"/>
        <c:crosses val="autoZero"/>
        <c:crossBetween val="midCat"/>
      </c:valAx>
      <c:valAx>
        <c:axId val="1859925440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one"/>
        <c:crossAx val="185992164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38637900552716"/>
          <c:y val="0.12264122696504"/>
          <c:w val="0.857956330642001"/>
          <c:h val="0.764149183397554"/>
        </c:manualLayout>
      </c:layout>
      <c:scatterChart>
        <c:scatterStyle val="lineMarker"/>
        <c:varyColors val="0"/>
        <c:ser>
          <c:idx val="8"/>
          <c:order val="0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4'!$C$6:$C$66</c:f>
              <c:numCache>
                <c:formatCode>0.0000_ </c:formatCode>
                <c:ptCount val="61"/>
                <c:pt idx="0">
                  <c:v>1.0</c:v>
                </c:pt>
                <c:pt idx="1">
                  <c:v>0.97048673265375</c:v>
                </c:pt>
                <c:pt idx="2">
                  <c:v>0.971194002247574</c:v>
                </c:pt>
                <c:pt idx="3">
                  <c:v>0.971219027883156</c:v>
                </c:pt>
                <c:pt idx="4">
                  <c:v>0.970369688400983</c:v>
                </c:pt>
                <c:pt idx="5">
                  <c:v>0.96632671948263</c:v>
                </c:pt>
                <c:pt idx="6">
                  <c:v>0.958844505707667</c:v>
                </c:pt>
                <c:pt idx="7">
                  <c:v>0.937439298152161</c:v>
                </c:pt>
                <c:pt idx="8">
                  <c:v>0.901849961355795</c:v>
                </c:pt>
                <c:pt idx="9">
                  <c:v>0.855698054298978</c:v>
                </c:pt>
                <c:pt idx="10">
                  <c:v>0.803490192527418</c:v>
                </c:pt>
                <c:pt idx="11">
                  <c:v>0.745816642643249</c:v>
                </c:pt>
                <c:pt idx="12">
                  <c:v>0.683045429276956</c:v>
                </c:pt>
                <c:pt idx="13">
                  <c:v>0.618880897205563</c:v>
                </c:pt>
                <c:pt idx="14">
                  <c:v>0.555390271244623</c:v>
                </c:pt>
                <c:pt idx="15">
                  <c:v>0.495004549293706</c:v>
                </c:pt>
                <c:pt idx="16">
                  <c:v>0.436014617807666</c:v>
                </c:pt>
                <c:pt idx="17">
                  <c:v>0.381012608455783</c:v>
                </c:pt>
                <c:pt idx="18">
                  <c:v>0.330410791554412</c:v>
                </c:pt>
                <c:pt idx="19">
                  <c:v>0.28489532736668</c:v>
                </c:pt>
                <c:pt idx="20">
                  <c:v>0.244636725142503</c:v>
                </c:pt>
                <c:pt idx="21">
                  <c:v>0.209385008740048</c:v>
                </c:pt>
                <c:pt idx="22">
                  <c:v>0.178845073091565</c:v>
                </c:pt>
                <c:pt idx="23">
                  <c:v>0.152909455550035</c:v>
                </c:pt>
                <c:pt idx="24">
                  <c:v>0.131305042173508</c:v>
                </c:pt>
                <c:pt idx="25">
                  <c:v>0.113313322233424</c:v>
                </c:pt>
                <c:pt idx="26">
                  <c:v>0.0983091027088035</c:v>
                </c:pt>
                <c:pt idx="27">
                  <c:v>0.0862022029688433</c:v>
                </c:pt>
                <c:pt idx="28">
                  <c:v>0.0765462481461147</c:v>
                </c:pt>
                <c:pt idx="29">
                  <c:v>0.0689010546204257</c:v>
                </c:pt>
                <c:pt idx="30">
                  <c:v>0.0627813172552383</c:v>
                </c:pt>
                <c:pt idx="31">
                  <c:v>0.0579012082436794</c:v>
                </c:pt>
                <c:pt idx="32">
                  <c:v>0.0542998704934465</c:v>
                </c:pt>
                <c:pt idx="33">
                  <c:v>0.0512465911016228</c:v>
                </c:pt>
                <c:pt idx="34">
                  <c:v>0.0493544013690041</c:v>
                </c:pt>
                <c:pt idx="35">
                  <c:v>0.0475018243115183</c:v>
                </c:pt>
                <c:pt idx="36">
                  <c:v>0.0462487339593921</c:v>
                </c:pt>
                <c:pt idx="37">
                  <c:v>0.0454136289576835</c:v>
                </c:pt>
                <c:pt idx="38">
                  <c:v>0.0446821628703735</c:v>
                </c:pt>
                <c:pt idx="39">
                  <c:v>0.0440563057667591</c:v>
                </c:pt>
                <c:pt idx="40">
                  <c:v>0.0436770991705449</c:v>
                </c:pt>
                <c:pt idx="41">
                  <c:v>0.0433258404724184</c:v>
                </c:pt>
                <c:pt idx="42">
                  <c:v>0.0431950497357393</c:v>
                </c:pt>
                <c:pt idx="43">
                  <c:v>0.0429993019487232</c:v>
                </c:pt>
                <c:pt idx="44">
                  <c:v>0.0428297488789045</c:v>
                </c:pt>
                <c:pt idx="45">
                  <c:v>0.0426212006954896</c:v>
                </c:pt>
                <c:pt idx="46">
                  <c:v>0.042529148654813</c:v>
                </c:pt>
                <c:pt idx="47">
                  <c:v>0.042541932630148</c:v>
                </c:pt>
                <c:pt idx="48">
                  <c:v>0.0423990181947464</c:v>
                </c:pt>
                <c:pt idx="49">
                  <c:v>0.042385557345397</c:v>
                </c:pt>
                <c:pt idx="50">
                  <c:v>0.0423728525136537</c:v>
                </c:pt>
                <c:pt idx="51">
                  <c:v>0.0422938801276346</c:v>
                </c:pt>
                <c:pt idx="52">
                  <c:v>0.0422942196711811</c:v>
                </c:pt>
                <c:pt idx="53">
                  <c:v>0.0421254620570352</c:v>
                </c:pt>
                <c:pt idx="54">
                  <c:v>0.0420732098384416</c:v>
                </c:pt>
                <c:pt idx="55">
                  <c:v>0.041902968252378</c:v>
                </c:pt>
                <c:pt idx="56">
                  <c:v>0.0421513446738463</c:v>
                </c:pt>
                <c:pt idx="57">
                  <c:v>0.041981020581964</c:v>
                </c:pt>
                <c:pt idx="58">
                  <c:v>0.0418771397254151</c:v>
                </c:pt>
                <c:pt idx="59">
                  <c:v>0.0418646905147933</c:v>
                </c:pt>
                <c:pt idx="60">
                  <c:v>0.0417725413165167</c:v>
                </c:pt>
              </c:numCache>
            </c:numRef>
          </c:yVal>
          <c:smooth val="0"/>
        </c:ser>
        <c:ser>
          <c:idx val="9"/>
          <c:order val="1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4'!$F$6:$F$66</c:f>
              <c:numCache>
                <c:formatCode>0.0000_ </c:formatCode>
                <c:ptCount val="61"/>
                <c:pt idx="0">
                  <c:v>1.0</c:v>
                </c:pt>
                <c:pt idx="1">
                  <c:v>0.974195436003625</c:v>
                </c:pt>
                <c:pt idx="2">
                  <c:v>0.97414632069094</c:v>
                </c:pt>
                <c:pt idx="3">
                  <c:v>0.975284038091506</c:v>
                </c:pt>
                <c:pt idx="4">
                  <c:v>0.974885180494716</c:v>
                </c:pt>
                <c:pt idx="5">
                  <c:v>0.974671622346713</c:v>
                </c:pt>
                <c:pt idx="6">
                  <c:v>0.974812208871442</c:v>
                </c:pt>
                <c:pt idx="7">
                  <c:v>0.973135310304867</c:v>
                </c:pt>
                <c:pt idx="8">
                  <c:v>0.974324444304572</c:v>
                </c:pt>
                <c:pt idx="9">
                  <c:v>0.974496260226702</c:v>
                </c:pt>
                <c:pt idx="10">
                  <c:v>0.973040294037968</c:v>
                </c:pt>
                <c:pt idx="11">
                  <c:v>0.972932764138556</c:v>
                </c:pt>
                <c:pt idx="12">
                  <c:v>0.972090503984578</c:v>
                </c:pt>
                <c:pt idx="13">
                  <c:v>0.972925887993364</c:v>
                </c:pt>
                <c:pt idx="14">
                  <c:v>0.97244256879507</c:v>
                </c:pt>
                <c:pt idx="15">
                  <c:v>0.972298994625671</c:v>
                </c:pt>
                <c:pt idx="16">
                  <c:v>0.971056626423267</c:v>
                </c:pt>
                <c:pt idx="17">
                  <c:v>0.972351745771123</c:v>
                </c:pt>
                <c:pt idx="18">
                  <c:v>0.972126535338085</c:v>
                </c:pt>
                <c:pt idx="19">
                  <c:v>0.971820776097744</c:v>
                </c:pt>
                <c:pt idx="20">
                  <c:v>0.971532669283637</c:v>
                </c:pt>
                <c:pt idx="21">
                  <c:v>0.971014680383495</c:v>
                </c:pt>
                <c:pt idx="22">
                  <c:v>0.971483770463388</c:v>
                </c:pt>
                <c:pt idx="23">
                  <c:v>0.970662527844702</c:v>
                </c:pt>
                <c:pt idx="24">
                  <c:v>0.970516611858012</c:v>
                </c:pt>
                <c:pt idx="25">
                  <c:v>0.967326110849175</c:v>
                </c:pt>
                <c:pt idx="26">
                  <c:v>0.959711210834166</c:v>
                </c:pt>
                <c:pt idx="27">
                  <c:v>0.930885141535508</c:v>
                </c:pt>
                <c:pt idx="28">
                  <c:v>0.866663309216496</c:v>
                </c:pt>
                <c:pt idx="29">
                  <c:v>0.78015413038801</c:v>
                </c:pt>
                <c:pt idx="30">
                  <c:v>0.68275852408664</c:v>
                </c:pt>
                <c:pt idx="31">
                  <c:v>0.584769448019295</c:v>
                </c:pt>
                <c:pt idx="32">
                  <c:v>0.490272317945856</c:v>
                </c:pt>
                <c:pt idx="33">
                  <c:v>0.40421864555616</c:v>
                </c:pt>
                <c:pt idx="34">
                  <c:v>0.329242228236337</c:v>
                </c:pt>
                <c:pt idx="35">
                  <c:v>0.266336007185951</c:v>
                </c:pt>
                <c:pt idx="36">
                  <c:v>0.21437571941076</c:v>
                </c:pt>
                <c:pt idx="37">
                  <c:v>0.172783796514452</c:v>
                </c:pt>
                <c:pt idx="38">
                  <c:v>0.139549219046943</c:v>
                </c:pt>
                <c:pt idx="39">
                  <c:v>0.114227378327056</c:v>
                </c:pt>
                <c:pt idx="40">
                  <c:v>0.0948945998342965</c:v>
                </c:pt>
                <c:pt idx="41">
                  <c:v>0.0804547968102554</c:v>
                </c:pt>
                <c:pt idx="42">
                  <c:v>0.0696105771069371</c:v>
                </c:pt>
                <c:pt idx="43">
                  <c:v>0.0617102190450089</c:v>
                </c:pt>
                <c:pt idx="44">
                  <c:v>0.0561237967552629</c:v>
                </c:pt>
                <c:pt idx="45">
                  <c:v>0.0521866347316076</c:v>
                </c:pt>
                <c:pt idx="46">
                  <c:v>0.0493617444853207</c:v>
                </c:pt>
                <c:pt idx="47">
                  <c:v>0.0471633053640655</c:v>
                </c:pt>
                <c:pt idx="48">
                  <c:v>0.0458281684461405</c:v>
                </c:pt>
                <c:pt idx="49">
                  <c:v>0.0449395247606359</c:v>
                </c:pt>
                <c:pt idx="50">
                  <c:v>0.0443246339618283</c:v>
                </c:pt>
                <c:pt idx="51">
                  <c:v>0.0436446740885095</c:v>
                </c:pt>
                <c:pt idx="52">
                  <c:v>0.0434345305496858</c:v>
                </c:pt>
                <c:pt idx="53">
                  <c:v>0.0430686102928089</c:v>
                </c:pt>
                <c:pt idx="54">
                  <c:v>0.0428984445859785</c:v>
                </c:pt>
                <c:pt idx="55">
                  <c:v>0.0428073036945593</c:v>
                </c:pt>
                <c:pt idx="56">
                  <c:v>0.0425581690143014</c:v>
                </c:pt>
                <c:pt idx="57">
                  <c:v>0.042531887663705</c:v>
                </c:pt>
                <c:pt idx="58">
                  <c:v>0.0425457175150742</c:v>
                </c:pt>
                <c:pt idx="59">
                  <c:v>0.0424020119866771</c:v>
                </c:pt>
                <c:pt idx="60">
                  <c:v>0.04228428084691</c:v>
                </c:pt>
              </c:numCache>
            </c:numRef>
          </c:yVal>
          <c:smooth val="0"/>
        </c:ser>
        <c:ser>
          <c:idx val="0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2'!$BB$7:$BB$67</c:f>
              <c:numCache>
                <c:formatCode>0.000_ </c:formatCode>
                <c:ptCount val="61"/>
                <c:pt idx="0">
                  <c:v>1.0</c:v>
                </c:pt>
                <c:pt idx="1">
                  <c:v>0.948897040349731</c:v>
                </c:pt>
                <c:pt idx="2">
                  <c:v>0.933772172252651</c:v>
                </c:pt>
                <c:pt idx="3">
                  <c:v>0.910708004622883</c:v>
                </c:pt>
                <c:pt idx="4">
                  <c:v>0.878800060298477</c:v>
                </c:pt>
                <c:pt idx="5">
                  <c:v>0.839003065172604</c:v>
                </c:pt>
                <c:pt idx="6">
                  <c:v>0.795286669011607</c:v>
                </c:pt>
                <c:pt idx="7">
                  <c:v>0.745691171297925</c:v>
                </c:pt>
                <c:pt idx="8">
                  <c:v>0.689864830913019</c:v>
                </c:pt>
                <c:pt idx="9">
                  <c:v>0.631978292548113</c:v>
                </c:pt>
                <c:pt idx="10">
                  <c:v>0.572433546052962</c:v>
                </c:pt>
                <c:pt idx="11">
                  <c:v>0.515652479774886</c:v>
                </c:pt>
                <c:pt idx="12">
                  <c:v>0.458167931259736</c:v>
                </c:pt>
                <c:pt idx="13">
                  <c:v>0.402643083262148</c:v>
                </c:pt>
                <c:pt idx="14">
                  <c:v>0.351037636299683</c:v>
                </c:pt>
                <c:pt idx="15">
                  <c:v>0.304507311190392</c:v>
                </c:pt>
                <c:pt idx="16">
                  <c:v>0.26134365107281</c:v>
                </c:pt>
                <c:pt idx="17">
                  <c:v>0.223606853926938</c:v>
                </c:pt>
                <c:pt idx="18">
                  <c:v>0.191196422290337</c:v>
                </c:pt>
                <c:pt idx="19">
                  <c:v>0.16265514295764</c:v>
                </c:pt>
                <c:pt idx="20">
                  <c:v>0.13883724435958</c:v>
                </c:pt>
                <c:pt idx="21">
                  <c:v>0.118938746796643</c:v>
                </c:pt>
                <c:pt idx="22">
                  <c:v>0.102658157881513</c:v>
                </c:pt>
                <c:pt idx="23">
                  <c:v>0.0894929903019948</c:v>
                </c:pt>
                <c:pt idx="24">
                  <c:v>0.078739761821014</c:v>
                </c:pt>
                <c:pt idx="25">
                  <c:v>0.0702477262449123</c:v>
                </c:pt>
                <c:pt idx="26">
                  <c:v>0.0638158886488116</c:v>
                </c:pt>
                <c:pt idx="27">
                  <c:v>0.0582885282146626</c:v>
                </c:pt>
                <c:pt idx="28">
                  <c:v>0.0546203708356364</c:v>
                </c:pt>
                <c:pt idx="29">
                  <c:v>0.051404452037586</c:v>
                </c:pt>
                <c:pt idx="30">
                  <c:v>0.0490427616702678</c:v>
                </c:pt>
                <c:pt idx="31">
                  <c:v>0.0473343048088036</c:v>
                </c:pt>
                <c:pt idx="32">
                  <c:v>0.045877091603437</c:v>
                </c:pt>
                <c:pt idx="33">
                  <c:v>0.0448721169790463</c:v>
                </c:pt>
                <c:pt idx="34">
                  <c:v>0.0440681372795337</c:v>
                </c:pt>
                <c:pt idx="35">
                  <c:v>0.0436158986985579</c:v>
                </c:pt>
                <c:pt idx="36">
                  <c:v>0.0430631626551429</c:v>
                </c:pt>
                <c:pt idx="37">
                  <c:v>0.0429124164614843</c:v>
                </c:pt>
                <c:pt idx="38">
                  <c:v>0.0425606753429476</c:v>
                </c:pt>
                <c:pt idx="39">
                  <c:v>0.0423596804180694</c:v>
                </c:pt>
                <c:pt idx="40">
                  <c:v>0.0421586854931913</c:v>
                </c:pt>
                <c:pt idx="41">
                  <c:v>0.0422591829556304</c:v>
                </c:pt>
                <c:pt idx="42">
                  <c:v>0.0419576905683131</c:v>
                </c:pt>
                <c:pt idx="43">
                  <c:v>0.0419074418370936</c:v>
                </c:pt>
                <c:pt idx="44">
                  <c:v>0.041756695643435</c:v>
                </c:pt>
                <c:pt idx="45">
                  <c:v>0.041756695643435</c:v>
                </c:pt>
                <c:pt idx="46">
                  <c:v>0.0416059494497764</c:v>
                </c:pt>
                <c:pt idx="47">
                  <c:v>0.0417064469122155</c:v>
                </c:pt>
                <c:pt idx="48">
                  <c:v>0.0416059494497764</c:v>
                </c:pt>
                <c:pt idx="49">
                  <c:v>0.0416059494497764</c:v>
                </c:pt>
                <c:pt idx="50">
                  <c:v>0.0415054519873373</c:v>
                </c:pt>
                <c:pt idx="51">
                  <c:v>0.0416059494497764</c:v>
                </c:pt>
                <c:pt idx="52">
                  <c:v>0.0414552032561178</c:v>
                </c:pt>
                <c:pt idx="53">
                  <c:v>0.0415557007185568</c:v>
                </c:pt>
                <c:pt idx="54">
                  <c:v>0.0411537108688006</c:v>
                </c:pt>
                <c:pt idx="55">
                  <c:v>0.0413547057936787</c:v>
                </c:pt>
                <c:pt idx="56">
                  <c:v>0.0414049545248982</c:v>
                </c:pt>
                <c:pt idx="57">
                  <c:v>0.041103462137581</c:v>
                </c:pt>
                <c:pt idx="58">
                  <c:v>0.0412039596000201</c:v>
                </c:pt>
                <c:pt idx="59">
                  <c:v>0.0414049545248982</c:v>
                </c:pt>
                <c:pt idx="60">
                  <c:v>0.0411537108688006</c:v>
                </c:pt>
              </c:numCache>
            </c:numRef>
          </c:yVal>
          <c:smooth val="0"/>
        </c:ser>
        <c:ser>
          <c:idx val="1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2'!$BC$7:$BC$67</c:f>
              <c:numCache>
                <c:formatCode>0.000_ </c:formatCode>
                <c:ptCount val="61"/>
                <c:pt idx="0">
                  <c:v>1.0</c:v>
                </c:pt>
                <c:pt idx="1">
                  <c:v>0.947550315104696</c:v>
                </c:pt>
                <c:pt idx="2">
                  <c:v>0.932150843667412</c:v>
                </c:pt>
                <c:pt idx="3">
                  <c:v>0.907908111404757</c:v>
                </c:pt>
                <c:pt idx="4">
                  <c:v>0.874161414921732</c:v>
                </c:pt>
                <c:pt idx="5">
                  <c:v>0.836094734702175</c:v>
                </c:pt>
                <c:pt idx="6">
                  <c:v>0.790302907094938</c:v>
                </c:pt>
                <c:pt idx="7">
                  <c:v>0.739479569018093</c:v>
                </c:pt>
                <c:pt idx="8">
                  <c:v>0.683777190485871</c:v>
                </c:pt>
                <c:pt idx="9">
                  <c:v>0.629040455377109</c:v>
                </c:pt>
                <c:pt idx="10">
                  <c:v>0.571152673307583</c:v>
                </c:pt>
                <c:pt idx="11">
                  <c:v>0.511943484448059</c:v>
                </c:pt>
                <c:pt idx="12">
                  <c:v>0.455529579182761</c:v>
                </c:pt>
                <c:pt idx="13">
                  <c:v>0.401199430778614</c:v>
                </c:pt>
                <c:pt idx="14">
                  <c:v>0.350376092701769</c:v>
                </c:pt>
                <c:pt idx="15">
                  <c:v>0.303262858304533</c:v>
                </c:pt>
                <c:pt idx="16">
                  <c:v>0.260876194348445</c:v>
                </c:pt>
                <c:pt idx="17">
                  <c:v>0.22230128074812</c:v>
                </c:pt>
                <c:pt idx="18">
                  <c:v>0.1900792844074</c:v>
                </c:pt>
                <c:pt idx="19">
                  <c:v>0.161973978450905</c:v>
                </c:pt>
                <c:pt idx="20">
                  <c:v>0.138341126245172</c:v>
                </c:pt>
                <c:pt idx="21">
                  <c:v>0.118418377719049</c:v>
                </c:pt>
                <c:pt idx="22">
                  <c:v>0.102002439520228</c:v>
                </c:pt>
                <c:pt idx="23">
                  <c:v>0.088788371620248</c:v>
                </c:pt>
                <c:pt idx="24">
                  <c:v>0.0783695873144948</c:v>
                </c:pt>
                <c:pt idx="25">
                  <c:v>0.0696787965033543</c:v>
                </c:pt>
                <c:pt idx="26">
                  <c:v>0.0630717625533645</c:v>
                </c:pt>
                <c:pt idx="27">
                  <c:v>0.0580910754218337</c:v>
                </c:pt>
                <c:pt idx="28">
                  <c:v>0.0542285017279935</c:v>
                </c:pt>
                <c:pt idx="29">
                  <c:v>0.0509249847529986</c:v>
                </c:pt>
                <c:pt idx="30">
                  <c:v>0.0482821711730026</c:v>
                </c:pt>
                <c:pt idx="31">
                  <c:v>0.0469099410449278</c:v>
                </c:pt>
                <c:pt idx="32">
                  <c:v>0.0456901809310835</c:v>
                </c:pt>
                <c:pt idx="33">
                  <c:v>0.0448261841837772</c:v>
                </c:pt>
                <c:pt idx="34">
                  <c:v>0.043911364098394</c:v>
                </c:pt>
                <c:pt idx="35">
                  <c:v>0.0433014840414718</c:v>
                </c:pt>
                <c:pt idx="36">
                  <c:v>0.0431490140272413</c:v>
                </c:pt>
                <c:pt idx="37">
                  <c:v>0.0427424273226265</c:v>
                </c:pt>
                <c:pt idx="38">
                  <c:v>0.0424374872941655</c:v>
                </c:pt>
                <c:pt idx="39">
                  <c:v>0.0420309005895507</c:v>
                </c:pt>
                <c:pt idx="40">
                  <c:v>0.041929253913397</c:v>
                </c:pt>
                <c:pt idx="41">
                  <c:v>0.0420817239276276</c:v>
                </c:pt>
                <c:pt idx="42">
                  <c:v>0.0417767838991665</c:v>
                </c:pt>
                <c:pt idx="43">
                  <c:v>0.0415226672087823</c:v>
                </c:pt>
                <c:pt idx="44">
                  <c:v>0.0413701971945517</c:v>
                </c:pt>
                <c:pt idx="45">
                  <c:v>0.0415734905468591</c:v>
                </c:pt>
                <c:pt idx="46">
                  <c:v>0.0415226672087823</c:v>
                </c:pt>
                <c:pt idx="47">
                  <c:v>0.0414210205326286</c:v>
                </c:pt>
                <c:pt idx="48">
                  <c:v>0.0414718438707054</c:v>
                </c:pt>
                <c:pt idx="49">
                  <c:v>0.0411160805041675</c:v>
                </c:pt>
                <c:pt idx="50">
                  <c:v>0.041268550518398</c:v>
                </c:pt>
                <c:pt idx="51">
                  <c:v>0.0413701971945517</c:v>
                </c:pt>
                <c:pt idx="52">
                  <c:v>0.0411160805041675</c:v>
                </c:pt>
                <c:pt idx="53">
                  <c:v>0.0412177271803212</c:v>
                </c:pt>
                <c:pt idx="54">
                  <c:v>0.0411160805041675</c:v>
                </c:pt>
                <c:pt idx="55">
                  <c:v>0.0411669038422443</c:v>
                </c:pt>
                <c:pt idx="56">
                  <c:v>0.0410652571660907</c:v>
                </c:pt>
                <c:pt idx="57">
                  <c:v>0.0411160805041675</c:v>
                </c:pt>
                <c:pt idx="58">
                  <c:v>0.040963610489937</c:v>
                </c:pt>
                <c:pt idx="59">
                  <c:v>0.0409127871518601</c:v>
                </c:pt>
                <c:pt idx="60">
                  <c:v>0.0409127871518601</c:v>
                </c:pt>
              </c:numCache>
            </c:numRef>
          </c:yVal>
          <c:smooth val="0"/>
        </c:ser>
        <c:ser>
          <c:idx val="2"/>
          <c:order val="4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2'!$BD$7:$BD$67</c:f>
              <c:numCache>
                <c:formatCode>0.000_ </c:formatCode>
                <c:ptCount val="61"/>
                <c:pt idx="0">
                  <c:v>1.0</c:v>
                </c:pt>
                <c:pt idx="1">
                  <c:v>0.945653828588826</c:v>
                </c:pt>
                <c:pt idx="2">
                  <c:v>0.930532298168164</c:v>
                </c:pt>
                <c:pt idx="3">
                  <c:v>0.906479930988989</c:v>
                </c:pt>
                <c:pt idx="4">
                  <c:v>0.873648957223322</c:v>
                </c:pt>
                <c:pt idx="5">
                  <c:v>0.835540670827625</c:v>
                </c:pt>
                <c:pt idx="6">
                  <c:v>0.787385193078601</c:v>
                </c:pt>
                <c:pt idx="7">
                  <c:v>0.739128228548231</c:v>
                </c:pt>
                <c:pt idx="8">
                  <c:v>0.684832800527731</c:v>
                </c:pt>
                <c:pt idx="9">
                  <c:v>0.626173440909321</c:v>
                </c:pt>
                <c:pt idx="10">
                  <c:v>0.569340843355153</c:v>
                </c:pt>
                <c:pt idx="11">
                  <c:v>0.510732227127417</c:v>
                </c:pt>
                <c:pt idx="12">
                  <c:v>0.454813010605369</c:v>
                </c:pt>
                <c:pt idx="13">
                  <c:v>0.401025016491602</c:v>
                </c:pt>
                <c:pt idx="14">
                  <c:v>0.348505607144669</c:v>
                </c:pt>
                <c:pt idx="15">
                  <c:v>0.302532095194601</c:v>
                </c:pt>
                <c:pt idx="16">
                  <c:v>0.260821028061095</c:v>
                </c:pt>
                <c:pt idx="17">
                  <c:v>0.223423149134825</c:v>
                </c:pt>
                <c:pt idx="18">
                  <c:v>0.190693662150505</c:v>
                </c:pt>
                <c:pt idx="19">
                  <c:v>0.162277363373421</c:v>
                </c:pt>
                <c:pt idx="20">
                  <c:v>0.138884660272999</c:v>
                </c:pt>
                <c:pt idx="21">
                  <c:v>0.118891764347694</c:v>
                </c:pt>
                <c:pt idx="22">
                  <c:v>0.102907596285584</c:v>
                </c:pt>
                <c:pt idx="23">
                  <c:v>0.0891053940224286</c:v>
                </c:pt>
                <c:pt idx="24">
                  <c:v>0.0787537423250622</c:v>
                </c:pt>
                <c:pt idx="25">
                  <c:v>0.0705840564266504</c:v>
                </c:pt>
                <c:pt idx="26">
                  <c:v>0.0637336986857462</c:v>
                </c:pt>
                <c:pt idx="27">
                  <c:v>0.0586593596184097</c:v>
                </c:pt>
                <c:pt idx="28">
                  <c:v>0.0539909676764601</c:v>
                </c:pt>
                <c:pt idx="29">
                  <c:v>0.0514537981427919</c:v>
                </c:pt>
                <c:pt idx="30">
                  <c:v>0.0491703455624905</c:v>
                </c:pt>
                <c:pt idx="31">
                  <c:v>0.0475465570609428</c:v>
                </c:pt>
                <c:pt idx="32">
                  <c:v>0.046176485512762</c:v>
                </c:pt>
                <c:pt idx="33">
                  <c:v>0.0450601309179479</c:v>
                </c:pt>
                <c:pt idx="34">
                  <c:v>0.0444512102298676</c:v>
                </c:pt>
                <c:pt idx="35">
                  <c:v>0.0436900593697671</c:v>
                </c:pt>
                <c:pt idx="36">
                  <c:v>0.0432841122443802</c:v>
                </c:pt>
                <c:pt idx="37">
                  <c:v>0.0428781651189932</c:v>
                </c:pt>
                <c:pt idx="38">
                  <c:v>0.0427766783376465</c:v>
                </c:pt>
                <c:pt idx="39">
                  <c:v>0.0426244481656264</c:v>
                </c:pt>
                <c:pt idx="40">
                  <c:v>0.0423199878215862</c:v>
                </c:pt>
                <c:pt idx="41">
                  <c:v>0.0423199878215862</c:v>
                </c:pt>
                <c:pt idx="42">
                  <c:v>0.0419647840868727</c:v>
                </c:pt>
                <c:pt idx="43">
                  <c:v>0.0420662708682194</c:v>
                </c:pt>
                <c:pt idx="44">
                  <c:v>0.0418125539148526</c:v>
                </c:pt>
                <c:pt idx="45">
                  <c:v>0.0419140406961993</c:v>
                </c:pt>
                <c:pt idx="46">
                  <c:v>0.0417110671335059</c:v>
                </c:pt>
                <c:pt idx="47">
                  <c:v>0.0418632973055259</c:v>
                </c:pt>
                <c:pt idx="48">
                  <c:v>0.0419647840868727</c:v>
                </c:pt>
                <c:pt idx="49">
                  <c:v>0.0417618105241792</c:v>
                </c:pt>
                <c:pt idx="50">
                  <c:v>0.0415080935708124</c:v>
                </c:pt>
                <c:pt idx="51">
                  <c:v>0.0417618105241792</c:v>
                </c:pt>
                <c:pt idx="52">
                  <c:v>0.0416095803521591</c:v>
                </c:pt>
                <c:pt idx="53">
                  <c:v>0.0416603237428325</c:v>
                </c:pt>
                <c:pt idx="54">
                  <c:v>0.0415588369614858</c:v>
                </c:pt>
                <c:pt idx="55">
                  <c:v>0.0414066067894657</c:v>
                </c:pt>
                <c:pt idx="56">
                  <c:v>0.0413558633987923</c:v>
                </c:pt>
                <c:pt idx="57">
                  <c:v>0.0415588369614858</c:v>
                </c:pt>
                <c:pt idx="58">
                  <c:v>0.0415080935708124</c:v>
                </c:pt>
                <c:pt idx="59">
                  <c:v>0.0414066067894657</c:v>
                </c:pt>
                <c:pt idx="60">
                  <c:v>0.0411528898360988</c:v>
                </c:pt>
              </c:numCache>
            </c:numRef>
          </c:yVal>
          <c:smooth val="0"/>
        </c:ser>
        <c:ser>
          <c:idx val="3"/>
          <c:order val="5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2'!$BE$7:$BE$67</c:f>
              <c:numCache>
                <c:formatCode>0.000_ </c:formatCode>
                <c:ptCount val="61"/>
                <c:pt idx="0">
                  <c:v>1.0</c:v>
                </c:pt>
                <c:pt idx="1">
                  <c:v>0.945934917882281</c:v>
                </c:pt>
                <c:pt idx="2">
                  <c:v>0.928032235030093</c:v>
                </c:pt>
                <c:pt idx="3">
                  <c:v>0.903396919310415</c:v>
                </c:pt>
                <c:pt idx="4">
                  <c:v>0.868560644700602</c:v>
                </c:pt>
                <c:pt idx="5">
                  <c:v>0.830766092012649</c:v>
                </c:pt>
                <c:pt idx="6">
                  <c:v>0.783229623584617</c:v>
                </c:pt>
                <c:pt idx="7">
                  <c:v>0.731408752422728</c:v>
                </c:pt>
                <c:pt idx="8">
                  <c:v>0.6767316127716</c:v>
                </c:pt>
                <c:pt idx="9">
                  <c:v>0.619249209425686</c:v>
                </c:pt>
                <c:pt idx="10">
                  <c:v>0.562888911557686</c:v>
                </c:pt>
                <c:pt idx="11">
                  <c:v>0.505661532184025</c:v>
                </c:pt>
                <c:pt idx="12">
                  <c:v>0.448995205549322</c:v>
                </c:pt>
                <c:pt idx="13">
                  <c:v>0.393757013159237</c:v>
                </c:pt>
                <c:pt idx="14">
                  <c:v>0.34438437213098</c:v>
                </c:pt>
                <c:pt idx="15">
                  <c:v>0.298174028358666</c:v>
                </c:pt>
                <c:pt idx="16">
                  <c:v>0.256554116086912</c:v>
                </c:pt>
                <c:pt idx="17">
                  <c:v>0.219728654493522</c:v>
                </c:pt>
                <c:pt idx="18">
                  <c:v>0.187391614811792</c:v>
                </c:pt>
                <c:pt idx="19">
                  <c:v>0.16086912169744</c:v>
                </c:pt>
                <c:pt idx="20">
                  <c:v>0.137304906661226</c:v>
                </c:pt>
                <c:pt idx="21">
                  <c:v>0.117158012853208</c:v>
                </c:pt>
                <c:pt idx="22">
                  <c:v>0.101805569723554</c:v>
                </c:pt>
                <c:pt idx="23">
                  <c:v>0.0887483423441803</c:v>
                </c:pt>
                <c:pt idx="24">
                  <c:v>0.0789044170151994</c:v>
                </c:pt>
                <c:pt idx="25">
                  <c:v>0.0703866163419361</c:v>
                </c:pt>
                <c:pt idx="26">
                  <c:v>0.0636029786799959</c:v>
                </c:pt>
                <c:pt idx="27">
                  <c:v>0.0588085280016321</c:v>
                </c:pt>
                <c:pt idx="28">
                  <c:v>0.0551361828011833</c:v>
                </c:pt>
                <c:pt idx="29">
                  <c:v>0.0518208711618892</c:v>
                </c:pt>
                <c:pt idx="30">
                  <c:v>0.0495256554116087</c:v>
                </c:pt>
                <c:pt idx="31">
                  <c:v>0.0475364684280322</c:v>
                </c:pt>
                <c:pt idx="32">
                  <c:v>0.0462103437723146</c:v>
                </c:pt>
                <c:pt idx="33">
                  <c:v>0.0454452718555544</c:v>
                </c:pt>
                <c:pt idx="34">
                  <c:v>0.0447312047332449</c:v>
                </c:pt>
                <c:pt idx="35">
                  <c:v>0.0443231663776395</c:v>
                </c:pt>
                <c:pt idx="36">
                  <c:v>0.0434050800775273</c:v>
                </c:pt>
                <c:pt idx="37">
                  <c:v>0.0434050800775273</c:v>
                </c:pt>
                <c:pt idx="38">
                  <c:v>0.0430480465163725</c:v>
                </c:pt>
                <c:pt idx="39">
                  <c:v>0.0427930225441191</c:v>
                </c:pt>
                <c:pt idx="40">
                  <c:v>0.0425890033663164</c:v>
                </c:pt>
                <c:pt idx="41">
                  <c:v>0.0424869937774151</c:v>
                </c:pt>
                <c:pt idx="42">
                  <c:v>0.0424869937774151</c:v>
                </c:pt>
                <c:pt idx="43">
                  <c:v>0.042333979394063</c:v>
                </c:pt>
                <c:pt idx="44">
                  <c:v>0.0422319698051617</c:v>
                </c:pt>
                <c:pt idx="45">
                  <c:v>0.042180965010711</c:v>
                </c:pt>
                <c:pt idx="46">
                  <c:v>0.0420789554218096</c:v>
                </c:pt>
                <c:pt idx="47">
                  <c:v>0.0420789554218096</c:v>
                </c:pt>
                <c:pt idx="48">
                  <c:v>0.0419259410384576</c:v>
                </c:pt>
                <c:pt idx="49">
                  <c:v>0.0419769458329083</c:v>
                </c:pt>
                <c:pt idx="50">
                  <c:v>0.042027950627359</c:v>
                </c:pt>
                <c:pt idx="51">
                  <c:v>0.0419769458329083</c:v>
                </c:pt>
                <c:pt idx="52">
                  <c:v>0.0417219218606549</c:v>
                </c:pt>
                <c:pt idx="53">
                  <c:v>0.0419769458329083</c:v>
                </c:pt>
                <c:pt idx="54">
                  <c:v>0.0418239314495562</c:v>
                </c:pt>
                <c:pt idx="55">
                  <c:v>0.0417729266551056</c:v>
                </c:pt>
                <c:pt idx="56">
                  <c:v>0.0417219218606549</c:v>
                </c:pt>
                <c:pt idx="57">
                  <c:v>0.0414668978884015</c:v>
                </c:pt>
                <c:pt idx="58">
                  <c:v>0.0416709170662042</c:v>
                </c:pt>
                <c:pt idx="59">
                  <c:v>0.0417729266551056</c:v>
                </c:pt>
                <c:pt idx="60">
                  <c:v>0.0419769458329083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9985968"/>
        <c:axId val="1859989184"/>
      </c:scatterChart>
      <c:valAx>
        <c:axId val="1859985968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one"/>
        <c:crossAx val="1859989184"/>
        <c:crosses val="autoZero"/>
        <c:crossBetween val="midCat"/>
      </c:valAx>
      <c:valAx>
        <c:axId val="1859989184"/>
        <c:scaling>
          <c:orientation val="minMax"/>
        </c:scaling>
        <c:delete val="1"/>
        <c:axPos val="l"/>
        <c:numFmt formatCode="0.0000_ " sourceLinked="1"/>
        <c:majorTickMark val="out"/>
        <c:minorTickMark val="none"/>
        <c:tickLblPos val="none"/>
        <c:crossAx val="185998596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0235003533619"/>
          <c:y val="0.12264122696504"/>
          <c:w val="0.853802388583911"/>
          <c:h val="0.76414918339755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2'!$AB$7:$AB$52</c:f>
              <c:numCache>
                <c:formatCode>0.000_ </c:formatCode>
                <c:ptCount val="46"/>
                <c:pt idx="0">
                  <c:v>1.0</c:v>
                </c:pt>
                <c:pt idx="1">
                  <c:v>0.955108280254777</c:v>
                </c:pt>
                <c:pt idx="2">
                  <c:v>0.942420382165605</c:v>
                </c:pt>
                <c:pt idx="3">
                  <c:v>0.92856050955414</c:v>
                </c:pt>
                <c:pt idx="4">
                  <c:v>0.905222929936306</c:v>
                </c:pt>
                <c:pt idx="5">
                  <c:v>0.877707006369427</c:v>
                </c:pt>
                <c:pt idx="6">
                  <c:v>0.843821656050955</c:v>
                </c:pt>
                <c:pt idx="7">
                  <c:v>0.808254777070064</c:v>
                </c:pt>
                <c:pt idx="8">
                  <c:v>0.768</c:v>
                </c:pt>
                <c:pt idx="9">
                  <c:v>0.726624203821656</c:v>
                </c:pt>
                <c:pt idx="10">
                  <c:v>0.682649681528662</c:v>
                </c:pt>
                <c:pt idx="11">
                  <c:v>0.638726114649681</c:v>
                </c:pt>
                <c:pt idx="12">
                  <c:v>0.595210191082803</c:v>
                </c:pt>
                <c:pt idx="13">
                  <c:v>0.55087898089172</c:v>
                </c:pt>
                <c:pt idx="14">
                  <c:v>0.506751592356688</c:v>
                </c:pt>
                <c:pt idx="15">
                  <c:v>0.465732484076433</c:v>
                </c:pt>
                <c:pt idx="16">
                  <c:v>0.425834394904459</c:v>
                </c:pt>
                <c:pt idx="17">
                  <c:v>0.388229299363057</c:v>
                </c:pt>
                <c:pt idx="18">
                  <c:v>0.352407643312102</c:v>
                </c:pt>
                <c:pt idx="19">
                  <c:v>0.318114649681529</c:v>
                </c:pt>
                <c:pt idx="20">
                  <c:v>0.28743949044586</c:v>
                </c:pt>
                <c:pt idx="21">
                  <c:v>0.259006369426752</c:v>
                </c:pt>
                <c:pt idx="22">
                  <c:v>0.232815286624204</c:v>
                </c:pt>
                <c:pt idx="23">
                  <c:v>0.208866242038217</c:v>
                </c:pt>
                <c:pt idx="24">
                  <c:v>0.187006369426752</c:v>
                </c:pt>
                <c:pt idx="25">
                  <c:v>0.168203821656051</c:v>
                </c:pt>
                <c:pt idx="26">
                  <c:v>0.150726114649682</c:v>
                </c:pt>
                <c:pt idx="27">
                  <c:v>0.135031847133758</c:v>
                </c:pt>
                <c:pt idx="28">
                  <c:v>0.121324840764331</c:v>
                </c:pt>
                <c:pt idx="29">
                  <c:v>0.109757961783439</c:v>
                </c:pt>
                <c:pt idx="30">
                  <c:v>0.0996178343949044</c:v>
                </c:pt>
                <c:pt idx="31">
                  <c:v>0.0905477707006369</c:v>
                </c:pt>
                <c:pt idx="32">
                  <c:v>0.082343949044586</c:v>
                </c:pt>
                <c:pt idx="33">
                  <c:v>0.0756687898089172</c:v>
                </c:pt>
                <c:pt idx="34">
                  <c:v>0.0699617834394904</c:v>
                </c:pt>
                <c:pt idx="35">
                  <c:v>0.0650700636942675</c:v>
                </c:pt>
                <c:pt idx="36">
                  <c:v>0.0608407643312102</c:v>
                </c:pt>
                <c:pt idx="37">
                  <c:v>0.0577834394904458</c:v>
                </c:pt>
                <c:pt idx="38">
                  <c:v>0.0544203821656051</c:v>
                </c:pt>
                <c:pt idx="39">
                  <c:v>0.0523312101910828</c:v>
                </c:pt>
                <c:pt idx="40">
                  <c:v>0.0503949044585987</c:v>
                </c:pt>
                <c:pt idx="41">
                  <c:v>0.0487643312101911</c:v>
                </c:pt>
                <c:pt idx="42">
                  <c:v>0.0475923566878981</c:v>
                </c:pt>
                <c:pt idx="43">
                  <c:v>0.0465732484076433</c:v>
                </c:pt>
                <c:pt idx="44">
                  <c:v>0.045452229299363</c:v>
                </c:pt>
                <c:pt idx="45">
                  <c:v>0.0449936305732484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2'!$AC$7:$AC$52</c:f>
              <c:numCache>
                <c:formatCode>0.000_ </c:formatCode>
                <c:ptCount val="46"/>
                <c:pt idx="0">
                  <c:v>1.0</c:v>
                </c:pt>
                <c:pt idx="1">
                  <c:v>0.949094443875985</c:v>
                </c:pt>
                <c:pt idx="2">
                  <c:v>0.932569323646782</c:v>
                </c:pt>
                <c:pt idx="3">
                  <c:v>0.907960708073263</c:v>
                </c:pt>
                <c:pt idx="4">
                  <c:v>0.878901053924077</c:v>
                </c:pt>
                <c:pt idx="5">
                  <c:v>0.844315972577509</c:v>
                </c:pt>
                <c:pt idx="6">
                  <c:v>0.800521845901975</c:v>
                </c:pt>
                <c:pt idx="7">
                  <c:v>0.752225519287834</c:v>
                </c:pt>
                <c:pt idx="8">
                  <c:v>0.701985060882022</c:v>
                </c:pt>
                <c:pt idx="9">
                  <c:v>0.650516729765681</c:v>
                </c:pt>
                <c:pt idx="10">
                  <c:v>0.597667041849995</c:v>
                </c:pt>
                <c:pt idx="11">
                  <c:v>0.544510385756677</c:v>
                </c:pt>
                <c:pt idx="12">
                  <c:v>0.490330502404584</c:v>
                </c:pt>
                <c:pt idx="13">
                  <c:v>0.437531975851837</c:v>
                </c:pt>
                <c:pt idx="14">
                  <c:v>0.390821651488796</c:v>
                </c:pt>
                <c:pt idx="15">
                  <c:v>0.344111327125755</c:v>
                </c:pt>
                <c:pt idx="16">
                  <c:v>0.301954364064259</c:v>
                </c:pt>
                <c:pt idx="17">
                  <c:v>0.263378696408472</c:v>
                </c:pt>
                <c:pt idx="18">
                  <c:v>0.229254067328354</c:v>
                </c:pt>
                <c:pt idx="19">
                  <c:v>0.199733960912719</c:v>
                </c:pt>
                <c:pt idx="20">
                  <c:v>0.173078890821651</c:v>
                </c:pt>
                <c:pt idx="21">
                  <c:v>0.149851632047478</c:v>
                </c:pt>
                <c:pt idx="22">
                  <c:v>0.130154507316075</c:v>
                </c:pt>
                <c:pt idx="23">
                  <c:v>0.113987516627443</c:v>
                </c:pt>
                <c:pt idx="24">
                  <c:v>0.100020464545175</c:v>
                </c:pt>
                <c:pt idx="25">
                  <c:v>0.088509157883966</c:v>
                </c:pt>
                <c:pt idx="26">
                  <c:v>0.0787884989256114</c:v>
                </c:pt>
                <c:pt idx="27">
                  <c:v>0.0713701012994986</c:v>
                </c:pt>
                <c:pt idx="28">
                  <c:v>0.0650260922950987</c:v>
                </c:pt>
                <c:pt idx="29">
                  <c:v>0.0602169241788601</c:v>
                </c:pt>
                <c:pt idx="30">
                  <c:v>0.0562263378696408</c:v>
                </c:pt>
                <c:pt idx="31">
                  <c:v>0.0529008492786248</c:v>
                </c:pt>
                <c:pt idx="32">
                  <c:v>0.0508032333981377</c:v>
                </c:pt>
                <c:pt idx="33">
                  <c:v>0.0490637470582216</c:v>
                </c:pt>
                <c:pt idx="34">
                  <c:v>0.0471707766294894</c:v>
                </c:pt>
                <c:pt idx="35">
                  <c:v>0.0457894198301443</c:v>
                </c:pt>
                <c:pt idx="36">
                  <c:v>0.0452266448378185</c:v>
                </c:pt>
                <c:pt idx="37">
                  <c:v>0.0447150312084314</c:v>
                </c:pt>
                <c:pt idx="38">
                  <c:v>0.043896449401412</c:v>
                </c:pt>
                <c:pt idx="39">
                  <c:v>0.0437429653125959</c:v>
                </c:pt>
                <c:pt idx="40">
                  <c:v>0.0431801903202701</c:v>
                </c:pt>
                <c:pt idx="41">
                  <c:v>0.0430778675943927</c:v>
                </c:pt>
                <c:pt idx="42">
                  <c:v>0.0429755448685153</c:v>
                </c:pt>
                <c:pt idx="43">
                  <c:v>0.0425662539650056</c:v>
                </c:pt>
                <c:pt idx="44">
                  <c:v>0.0426174153279443</c:v>
                </c:pt>
                <c:pt idx="45">
                  <c:v>0.0424639312391282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2'!$Z$7:$Z$52</c:f>
              <c:numCache>
                <c:formatCode>0.000_ </c:formatCode>
                <c:ptCount val="46"/>
                <c:pt idx="0">
                  <c:v>1.0</c:v>
                </c:pt>
                <c:pt idx="1">
                  <c:v>0.960893854748603</c:v>
                </c:pt>
                <c:pt idx="2">
                  <c:v>0.964392528638339</c:v>
                </c:pt>
                <c:pt idx="3">
                  <c:v>0.961909598781107</c:v>
                </c:pt>
                <c:pt idx="4">
                  <c:v>0.961119575644715</c:v>
                </c:pt>
                <c:pt idx="5">
                  <c:v>0.953557925624965</c:v>
                </c:pt>
                <c:pt idx="6">
                  <c:v>0.948140624118278</c:v>
                </c:pt>
                <c:pt idx="7">
                  <c:v>0.941933299475199</c:v>
                </c:pt>
                <c:pt idx="8">
                  <c:v>0.931606568478077</c:v>
                </c:pt>
                <c:pt idx="9">
                  <c:v>0.918571186727611</c:v>
                </c:pt>
                <c:pt idx="10">
                  <c:v>0.905535804977146</c:v>
                </c:pt>
                <c:pt idx="11">
                  <c:v>0.891823260538344</c:v>
                </c:pt>
                <c:pt idx="12">
                  <c:v>0.876361379154675</c:v>
                </c:pt>
                <c:pt idx="13">
                  <c:v>0.859037300378082</c:v>
                </c:pt>
                <c:pt idx="14">
                  <c:v>0.842446814513854</c:v>
                </c:pt>
                <c:pt idx="15">
                  <c:v>0.820777608487106</c:v>
                </c:pt>
                <c:pt idx="16">
                  <c:v>0.802719936798149</c:v>
                </c:pt>
                <c:pt idx="17">
                  <c:v>0.782122905027933</c:v>
                </c:pt>
                <c:pt idx="18">
                  <c:v>0.759494385192709</c:v>
                </c:pt>
                <c:pt idx="19">
                  <c:v>0.738389481406241</c:v>
                </c:pt>
                <c:pt idx="20">
                  <c:v>0.718243891428249</c:v>
                </c:pt>
                <c:pt idx="21">
                  <c:v>0.697985441002201</c:v>
                </c:pt>
                <c:pt idx="22">
                  <c:v>0.675244060718921</c:v>
                </c:pt>
                <c:pt idx="23">
                  <c:v>0.655493482309125</c:v>
                </c:pt>
                <c:pt idx="24">
                  <c:v>0.633654985610293</c:v>
                </c:pt>
                <c:pt idx="25">
                  <c:v>0.612380791151741</c:v>
                </c:pt>
                <c:pt idx="26">
                  <c:v>0.590937306021105</c:v>
                </c:pt>
                <c:pt idx="27">
                  <c:v>0.571130297387281</c:v>
                </c:pt>
                <c:pt idx="28">
                  <c:v>0.550646126065121</c:v>
                </c:pt>
                <c:pt idx="29">
                  <c:v>0.532532024152136</c:v>
                </c:pt>
                <c:pt idx="30">
                  <c:v>0.512668585294284</c:v>
                </c:pt>
                <c:pt idx="31">
                  <c:v>0.494723774053383</c:v>
                </c:pt>
                <c:pt idx="32">
                  <c:v>0.476891823260538</c:v>
                </c:pt>
                <c:pt idx="33">
                  <c:v>0.457818407539078</c:v>
                </c:pt>
                <c:pt idx="34">
                  <c:v>0.442356526155409</c:v>
                </c:pt>
                <c:pt idx="35">
                  <c:v>0.426273912307432</c:v>
                </c:pt>
                <c:pt idx="36">
                  <c:v>0.409288414875007</c:v>
                </c:pt>
                <c:pt idx="37">
                  <c:v>0.393375091699114</c:v>
                </c:pt>
                <c:pt idx="38">
                  <c:v>0.379041814796005</c:v>
                </c:pt>
                <c:pt idx="39">
                  <c:v>0.363918514756504</c:v>
                </c:pt>
                <c:pt idx="40">
                  <c:v>0.34998024942159</c:v>
                </c:pt>
                <c:pt idx="41">
                  <c:v>0.336606286326957</c:v>
                </c:pt>
                <c:pt idx="42">
                  <c:v>0.323401613904407</c:v>
                </c:pt>
                <c:pt idx="43">
                  <c:v>0.312228429546865</c:v>
                </c:pt>
                <c:pt idx="44">
                  <c:v>0.300265222052932</c:v>
                </c:pt>
                <c:pt idx="45">
                  <c:v>0.28852773545511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2'!$AA$7:$AA$52</c:f>
              <c:numCache>
                <c:formatCode>0.000_ </c:formatCode>
                <c:ptCount val="46"/>
                <c:pt idx="0">
                  <c:v>1.0</c:v>
                </c:pt>
                <c:pt idx="1">
                  <c:v>0.96568703674908</c:v>
                </c:pt>
                <c:pt idx="2">
                  <c:v>0.964391229979785</c:v>
                </c:pt>
                <c:pt idx="3">
                  <c:v>0.95666822163479</c:v>
                </c:pt>
                <c:pt idx="4">
                  <c:v>0.947753071062043</c:v>
                </c:pt>
                <c:pt idx="5">
                  <c:v>0.93458767428601</c:v>
                </c:pt>
                <c:pt idx="6">
                  <c:v>0.914943243663505</c:v>
                </c:pt>
                <c:pt idx="7">
                  <c:v>0.892085212253149</c:v>
                </c:pt>
                <c:pt idx="8">
                  <c:v>0.866169076867257</c:v>
                </c:pt>
                <c:pt idx="9">
                  <c:v>0.840408438293682</c:v>
                </c:pt>
                <c:pt idx="10">
                  <c:v>0.810190224433732</c:v>
                </c:pt>
                <c:pt idx="11">
                  <c:v>0.778676203804489</c:v>
                </c:pt>
                <c:pt idx="12">
                  <c:v>0.746177370030581</c:v>
                </c:pt>
                <c:pt idx="13">
                  <c:v>0.715959156170632</c:v>
                </c:pt>
                <c:pt idx="14">
                  <c:v>0.681387031565853</c:v>
                </c:pt>
                <c:pt idx="15">
                  <c:v>0.64873270097963</c:v>
                </c:pt>
                <c:pt idx="16">
                  <c:v>0.616026538122635</c:v>
                </c:pt>
                <c:pt idx="17">
                  <c:v>0.584616182034935</c:v>
                </c:pt>
                <c:pt idx="18">
                  <c:v>0.554138806821127</c:v>
                </c:pt>
                <c:pt idx="19">
                  <c:v>0.525216399730472</c:v>
                </c:pt>
                <c:pt idx="20">
                  <c:v>0.497382470326025</c:v>
                </c:pt>
                <c:pt idx="21">
                  <c:v>0.468667392318457</c:v>
                </c:pt>
                <c:pt idx="22">
                  <c:v>0.44285492147411</c:v>
                </c:pt>
                <c:pt idx="23">
                  <c:v>0.418701083294459</c:v>
                </c:pt>
                <c:pt idx="24">
                  <c:v>0.394910071010211</c:v>
                </c:pt>
                <c:pt idx="25">
                  <c:v>0.372259368682942</c:v>
                </c:pt>
                <c:pt idx="26">
                  <c:v>0.350541647229565</c:v>
                </c:pt>
                <c:pt idx="27">
                  <c:v>0.331467371585549</c:v>
                </c:pt>
                <c:pt idx="28">
                  <c:v>0.312704089566164</c:v>
                </c:pt>
                <c:pt idx="29">
                  <c:v>0.294510962525268</c:v>
                </c:pt>
                <c:pt idx="30">
                  <c:v>0.277561809982895</c:v>
                </c:pt>
                <c:pt idx="31">
                  <c:v>0.262426786917535</c:v>
                </c:pt>
                <c:pt idx="32">
                  <c:v>0.247965583372208</c:v>
                </c:pt>
                <c:pt idx="33">
                  <c:v>0.233400715285337</c:v>
                </c:pt>
                <c:pt idx="34">
                  <c:v>0.220183486238532</c:v>
                </c:pt>
                <c:pt idx="35">
                  <c:v>0.208262063961022</c:v>
                </c:pt>
                <c:pt idx="36">
                  <c:v>0.196755299849686</c:v>
                </c:pt>
                <c:pt idx="37">
                  <c:v>0.186648007049189</c:v>
                </c:pt>
                <c:pt idx="38">
                  <c:v>0.176022391540973</c:v>
                </c:pt>
                <c:pt idx="39">
                  <c:v>0.165707769657389</c:v>
                </c:pt>
                <c:pt idx="40">
                  <c:v>0.157932929041621</c:v>
                </c:pt>
                <c:pt idx="41">
                  <c:v>0.149328772093505</c:v>
                </c:pt>
                <c:pt idx="42">
                  <c:v>0.142072254185456</c:v>
                </c:pt>
                <c:pt idx="43">
                  <c:v>0.134763904006635</c:v>
                </c:pt>
                <c:pt idx="44">
                  <c:v>0.127818379723216</c:v>
                </c:pt>
                <c:pt idx="45">
                  <c:v>0.121391178147515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2'!$X$7:$X$52</c:f>
              <c:numCache>
                <c:formatCode>0.000_ </c:formatCode>
                <c:ptCount val="46"/>
                <c:pt idx="0">
                  <c:v>1.0</c:v>
                </c:pt>
                <c:pt idx="1">
                  <c:v>0.957456564936057</c:v>
                </c:pt>
                <c:pt idx="2">
                  <c:v>0.947215570387731</c:v>
                </c:pt>
                <c:pt idx="3">
                  <c:v>0.932694757222194</c:v>
                </c:pt>
                <c:pt idx="4">
                  <c:v>0.91027665970347</c:v>
                </c:pt>
                <c:pt idx="5">
                  <c:v>0.883273042237734</c:v>
                </c:pt>
                <c:pt idx="6">
                  <c:v>0.850613950170683</c:v>
                </c:pt>
                <c:pt idx="7">
                  <c:v>0.812452234167219</c:v>
                </c:pt>
                <c:pt idx="8">
                  <c:v>0.774647169715188</c:v>
                </c:pt>
                <c:pt idx="9">
                  <c:v>0.735925001273755</c:v>
                </c:pt>
                <c:pt idx="10">
                  <c:v>0.692668263106944</c:v>
                </c:pt>
                <c:pt idx="11">
                  <c:v>0.647526366739695</c:v>
                </c:pt>
                <c:pt idx="12">
                  <c:v>0.606001936108422</c:v>
                </c:pt>
                <c:pt idx="13">
                  <c:v>0.565649360574718</c:v>
                </c:pt>
                <c:pt idx="14">
                  <c:v>0.52330972639731</c:v>
                </c:pt>
                <c:pt idx="15">
                  <c:v>0.483262852193407</c:v>
                </c:pt>
                <c:pt idx="16">
                  <c:v>0.443572629540938</c:v>
                </c:pt>
                <c:pt idx="17">
                  <c:v>0.407347021959546</c:v>
                </c:pt>
                <c:pt idx="18">
                  <c:v>0.373210373465125</c:v>
                </c:pt>
                <c:pt idx="19">
                  <c:v>0.339328476078871</c:v>
                </c:pt>
                <c:pt idx="20">
                  <c:v>0.308452641768992</c:v>
                </c:pt>
                <c:pt idx="21">
                  <c:v>0.280277169205686</c:v>
                </c:pt>
                <c:pt idx="22">
                  <c:v>0.254292556172619</c:v>
                </c:pt>
                <c:pt idx="23">
                  <c:v>0.22988740001019</c:v>
                </c:pt>
                <c:pt idx="24">
                  <c:v>0.207775003821267</c:v>
                </c:pt>
                <c:pt idx="25">
                  <c:v>0.187496815611148</c:v>
                </c:pt>
                <c:pt idx="26">
                  <c:v>0.169817088704336</c:v>
                </c:pt>
                <c:pt idx="27">
                  <c:v>0.152952565343659</c:v>
                </c:pt>
                <c:pt idx="28">
                  <c:v>0.138075100626688</c:v>
                </c:pt>
                <c:pt idx="29">
                  <c:v>0.12457329189382</c:v>
                </c:pt>
                <c:pt idx="30">
                  <c:v>0.113415193356091</c:v>
                </c:pt>
                <c:pt idx="31">
                  <c:v>0.10266469659143</c:v>
                </c:pt>
                <c:pt idx="32">
                  <c:v>0.0939522086921078</c:v>
                </c:pt>
                <c:pt idx="33">
                  <c:v>0.0857492230091201</c:v>
                </c:pt>
                <c:pt idx="34">
                  <c:v>0.078819992866969</c:v>
                </c:pt>
                <c:pt idx="35">
                  <c:v>0.0727059662709533</c:v>
                </c:pt>
                <c:pt idx="36">
                  <c:v>0.0679166454374076</c:v>
                </c:pt>
                <c:pt idx="37">
                  <c:v>0.0635349263769297</c:v>
                </c:pt>
                <c:pt idx="38">
                  <c:v>0.0596627095327865</c:v>
                </c:pt>
                <c:pt idx="39">
                  <c:v>0.056758546899679</c:v>
                </c:pt>
                <c:pt idx="40">
                  <c:v>0.0539562847098385</c:v>
                </c:pt>
                <c:pt idx="41">
                  <c:v>0.0519182758444999</c:v>
                </c:pt>
                <c:pt idx="42">
                  <c:v>0.0503388189738625</c:v>
                </c:pt>
                <c:pt idx="43">
                  <c:v>0.0484536607734244</c:v>
                </c:pt>
                <c:pt idx="44">
                  <c:v>0.0474856065623885</c:v>
                </c:pt>
                <c:pt idx="45">
                  <c:v>0.0463647016864523</c:v>
                </c:pt>
              </c:numCache>
            </c:numRef>
          </c:yVal>
          <c:smooth val="0"/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2'!$Y$7:$Y$52</c:f>
              <c:numCache>
                <c:formatCode>0.000_ </c:formatCode>
                <c:ptCount val="46"/>
                <c:pt idx="0">
                  <c:v>1.0</c:v>
                </c:pt>
                <c:pt idx="1">
                  <c:v>0.952158513423336</c:v>
                </c:pt>
                <c:pt idx="2">
                  <c:v>0.934910938863508</c:v>
                </c:pt>
                <c:pt idx="3">
                  <c:v>0.90975822596376</c:v>
                </c:pt>
                <c:pt idx="4">
                  <c:v>0.881422924901186</c:v>
                </c:pt>
                <c:pt idx="5">
                  <c:v>0.843693855551563</c:v>
                </c:pt>
                <c:pt idx="6">
                  <c:v>0.801190903957702</c:v>
                </c:pt>
                <c:pt idx="7">
                  <c:v>0.753657409783892</c:v>
                </c:pt>
                <c:pt idx="8">
                  <c:v>0.701298701298701</c:v>
                </c:pt>
                <c:pt idx="9">
                  <c:v>0.650069298290642</c:v>
                </c:pt>
                <c:pt idx="10">
                  <c:v>0.595554642985473</c:v>
                </c:pt>
                <c:pt idx="11">
                  <c:v>0.5413993121503</c:v>
                </c:pt>
                <c:pt idx="12">
                  <c:v>0.488321954725117</c:v>
                </c:pt>
                <c:pt idx="13">
                  <c:v>0.43801652892562</c:v>
                </c:pt>
                <c:pt idx="14">
                  <c:v>0.389097068938966</c:v>
                </c:pt>
                <c:pt idx="15">
                  <c:v>0.343770853652277</c:v>
                </c:pt>
                <c:pt idx="16">
                  <c:v>0.302499871669832</c:v>
                </c:pt>
                <c:pt idx="17">
                  <c:v>0.264411477850213</c:v>
                </c:pt>
                <c:pt idx="18">
                  <c:v>0.230994302140547</c:v>
                </c:pt>
                <c:pt idx="19">
                  <c:v>0.200246393922283</c:v>
                </c:pt>
                <c:pt idx="20">
                  <c:v>0.174272367948257</c:v>
                </c:pt>
                <c:pt idx="21">
                  <c:v>0.15112160566706</c:v>
                </c:pt>
                <c:pt idx="22">
                  <c:v>0.132180072891535</c:v>
                </c:pt>
                <c:pt idx="23">
                  <c:v>0.115137826600277</c:v>
                </c:pt>
                <c:pt idx="24">
                  <c:v>0.101534828807556</c:v>
                </c:pt>
                <c:pt idx="25">
                  <c:v>0.089882449566244</c:v>
                </c:pt>
                <c:pt idx="26">
                  <c:v>0.0799240285406293</c:v>
                </c:pt>
                <c:pt idx="27">
                  <c:v>0.0722755505364201</c:v>
                </c:pt>
                <c:pt idx="28">
                  <c:v>0.0658077100764848</c:v>
                </c:pt>
                <c:pt idx="29">
                  <c:v>0.0608284995636774</c:v>
                </c:pt>
                <c:pt idx="30">
                  <c:v>0.0564652738565782</c:v>
                </c:pt>
                <c:pt idx="31">
                  <c:v>0.0533853498280376</c:v>
                </c:pt>
                <c:pt idx="32">
                  <c:v>0.0506647502694933</c:v>
                </c:pt>
                <c:pt idx="33">
                  <c:v>0.0485601355166572</c:v>
                </c:pt>
                <c:pt idx="34">
                  <c:v>0.047174169703814</c:v>
                </c:pt>
                <c:pt idx="35">
                  <c:v>0.0459422000923977</c:v>
                </c:pt>
                <c:pt idx="36">
                  <c:v>0.0446075663466968</c:v>
                </c:pt>
                <c:pt idx="37">
                  <c:v>0.0444535701452697</c:v>
                </c:pt>
                <c:pt idx="38">
                  <c:v>0.0436322570709922</c:v>
                </c:pt>
                <c:pt idx="39">
                  <c:v>0.0431702684667111</c:v>
                </c:pt>
                <c:pt idx="40">
                  <c:v>0.0431189363995688</c:v>
                </c:pt>
                <c:pt idx="41">
                  <c:v>0.0427596119295724</c:v>
                </c:pt>
                <c:pt idx="42">
                  <c:v>0.0424516195267183</c:v>
                </c:pt>
                <c:pt idx="43">
                  <c:v>0.0421436271238643</c:v>
                </c:pt>
                <c:pt idx="44">
                  <c:v>0.0419896309224372</c:v>
                </c:pt>
                <c:pt idx="45">
                  <c:v>0.0421949591910066</c:v>
                </c:pt>
              </c:numCache>
            </c:numRef>
          </c:yVal>
          <c:smooth val="0"/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2'!$V$7:$V$52</c:f>
              <c:numCache>
                <c:formatCode>0.000_ </c:formatCode>
                <c:ptCount val="46"/>
                <c:pt idx="0">
                  <c:v>1.0</c:v>
                </c:pt>
                <c:pt idx="1">
                  <c:v>0.958621093292754</c:v>
                </c:pt>
                <c:pt idx="2">
                  <c:v>0.957567599204027</c:v>
                </c:pt>
                <c:pt idx="3">
                  <c:v>0.960201334425846</c:v>
                </c:pt>
                <c:pt idx="4">
                  <c:v>0.960084279527098</c:v>
                </c:pt>
                <c:pt idx="5">
                  <c:v>0.956104412969683</c:v>
                </c:pt>
                <c:pt idx="6">
                  <c:v>0.953178040500995</c:v>
                </c:pt>
                <c:pt idx="7">
                  <c:v>0.94872995434859</c:v>
                </c:pt>
                <c:pt idx="8">
                  <c:v>0.94188224277186</c:v>
                </c:pt>
                <c:pt idx="9">
                  <c:v>0.93269343322018</c:v>
                </c:pt>
                <c:pt idx="10">
                  <c:v>0.922626711927894</c:v>
                </c:pt>
                <c:pt idx="11">
                  <c:v>0.911974716141871</c:v>
                </c:pt>
                <c:pt idx="12">
                  <c:v>0.902551796792696</c:v>
                </c:pt>
                <c:pt idx="13">
                  <c:v>0.888797846189863</c:v>
                </c:pt>
                <c:pt idx="14">
                  <c:v>0.876799719068243</c:v>
                </c:pt>
                <c:pt idx="15">
                  <c:v>0.862460493971673</c:v>
                </c:pt>
                <c:pt idx="16">
                  <c:v>0.849525927660073</c:v>
                </c:pt>
                <c:pt idx="17">
                  <c:v>0.836064614304109</c:v>
                </c:pt>
                <c:pt idx="18">
                  <c:v>0.820379257871942</c:v>
                </c:pt>
                <c:pt idx="19">
                  <c:v>0.806215615123493</c:v>
                </c:pt>
                <c:pt idx="20">
                  <c:v>0.78824768816575</c:v>
                </c:pt>
                <c:pt idx="21">
                  <c:v>0.774610792461664</c:v>
                </c:pt>
                <c:pt idx="22">
                  <c:v>0.757052557649538</c:v>
                </c:pt>
                <c:pt idx="23">
                  <c:v>0.740898981622381</c:v>
                </c:pt>
                <c:pt idx="24">
                  <c:v>0.724862460493972</c:v>
                </c:pt>
                <c:pt idx="25">
                  <c:v>0.711108509891139</c:v>
                </c:pt>
                <c:pt idx="26">
                  <c:v>0.692145616294042</c:v>
                </c:pt>
                <c:pt idx="27">
                  <c:v>0.678918412735573</c:v>
                </c:pt>
                <c:pt idx="28">
                  <c:v>0.662647781809669</c:v>
                </c:pt>
                <c:pt idx="29">
                  <c:v>0.646552733231886</c:v>
                </c:pt>
                <c:pt idx="30">
                  <c:v>0.632506145382184</c:v>
                </c:pt>
                <c:pt idx="31">
                  <c:v>0.617932810488119</c:v>
                </c:pt>
                <c:pt idx="32">
                  <c:v>0.602774201100316</c:v>
                </c:pt>
                <c:pt idx="33">
                  <c:v>0.586737679971907</c:v>
                </c:pt>
                <c:pt idx="34">
                  <c:v>0.572866674470327</c:v>
                </c:pt>
                <c:pt idx="35">
                  <c:v>0.558527449373756</c:v>
                </c:pt>
                <c:pt idx="36">
                  <c:v>0.542900620390963</c:v>
                </c:pt>
                <c:pt idx="37">
                  <c:v>0.529966054079363</c:v>
                </c:pt>
                <c:pt idx="38">
                  <c:v>0.515451246634672</c:v>
                </c:pt>
                <c:pt idx="39">
                  <c:v>0.504155448905537</c:v>
                </c:pt>
                <c:pt idx="40">
                  <c:v>0.488879784618986</c:v>
                </c:pt>
                <c:pt idx="41">
                  <c:v>0.47740840454173</c:v>
                </c:pt>
                <c:pt idx="42">
                  <c:v>0.464122673533887</c:v>
                </c:pt>
                <c:pt idx="43">
                  <c:v>0.451773381716025</c:v>
                </c:pt>
                <c:pt idx="44">
                  <c:v>0.440887276132506</c:v>
                </c:pt>
                <c:pt idx="45">
                  <c:v>0.428069764719653</c:v>
                </c:pt>
              </c:numCache>
            </c:numRef>
          </c:yVal>
          <c:smooth val="0"/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2'!$W$7:$W$52</c:f>
              <c:numCache>
                <c:formatCode>0.000_ </c:formatCode>
                <c:ptCount val="46"/>
                <c:pt idx="0">
                  <c:v>1.0</c:v>
                </c:pt>
                <c:pt idx="1">
                  <c:v>0.967978233570532</c:v>
                </c:pt>
                <c:pt idx="2">
                  <c:v>0.962379656760151</c:v>
                </c:pt>
                <c:pt idx="3">
                  <c:v>0.956885726245291</c:v>
                </c:pt>
                <c:pt idx="4">
                  <c:v>0.947310590205107</c:v>
                </c:pt>
                <c:pt idx="5">
                  <c:v>0.93381121808288</c:v>
                </c:pt>
                <c:pt idx="6">
                  <c:v>0.915079531184596</c:v>
                </c:pt>
                <c:pt idx="7">
                  <c:v>0.893731686898284</c:v>
                </c:pt>
                <c:pt idx="8">
                  <c:v>0.87222687316869</c:v>
                </c:pt>
                <c:pt idx="9">
                  <c:v>0.84653620761825</c:v>
                </c:pt>
                <c:pt idx="10">
                  <c:v>0.820583926329008</c:v>
                </c:pt>
                <c:pt idx="11">
                  <c:v>0.791544579321892</c:v>
                </c:pt>
                <c:pt idx="12">
                  <c:v>0.76653411469234</c:v>
                </c:pt>
                <c:pt idx="13">
                  <c:v>0.738436584344914</c:v>
                </c:pt>
                <c:pt idx="14">
                  <c:v>0.709920468815404</c:v>
                </c:pt>
                <c:pt idx="15">
                  <c:v>0.68203223105902</c:v>
                </c:pt>
                <c:pt idx="16">
                  <c:v>0.652417329426538</c:v>
                </c:pt>
                <c:pt idx="17">
                  <c:v>0.625575554625366</c:v>
                </c:pt>
                <c:pt idx="18">
                  <c:v>0.598838426119715</c:v>
                </c:pt>
                <c:pt idx="19">
                  <c:v>0.573043114273755</c:v>
                </c:pt>
                <c:pt idx="20">
                  <c:v>0.546567601506907</c:v>
                </c:pt>
                <c:pt idx="21">
                  <c:v>0.521661783172876</c:v>
                </c:pt>
                <c:pt idx="22">
                  <c:v>0.498744244453746</c:v>
                </c:pt>
                <c:pt idx="23">
                  <c:v>0.475617413143575</c:v>
                </c:pt>
                <c:pt idx="24">
                  <c:v>0.453641691084136</c:v>
                </c:pt>
                <c:pt idx="25">
                  <c:v>0.431195060694851</c:v>
                </c:pt>
                <c:pt idx="26">
                  <c:v>0.412254081205525</c:v>
                </c:pt>
                <c:pt idx="27">
                  <c:v>0.393103809125157</c:v>
                </c:pt>
                <c:pt idx="28">
                  <c:v>0.373325659271662</c:v>
                </c:pt>
                <c:pt idx="29">
                  <c:v>0.356320636249477</c:v>
                </c:pt>
                <c:pt idx="30">
                  <c:v>0.339210966931771</c:v>
                </c:pt>
                <c:pt idx="31">
                  <c:v>0.322101297614064</c:v>
                </c:pt>
                <c:pt idx="32">
                  <c:v>0.307346169945584</c:v>
                </c:pt>
                <c:pt idx="33">
                  <c:v>0.291125994139807</c:v>
                </c:pt>
                <c:pt idx="34">
                  <c:v>0.277626622017581</c:v>
                </c:pt>
                <c:pt idx="35">
                  <c:v>0.26470280452072</c:v>
                </c:pt>
                <c:pt idx="36">
                  <c:v>0.252302218501465</c:v>
                </c:pt>
                <c:pt idx="37">
                  <c:v>0.239744663038928</c:v>
                </c:pt>
                <c:pt idx="38">
                  <c:v>0.228756802009209</c:v>
                </c:pt>
                <c:pt idx="39">
                  <c:v>0.216774801172038</c:v>
                </c:pt>
                <c:pt idx="40">
                  <c:v>0.20678107994977</c:v>
                </c:pt>
                <c:pt idx="41">
                  <c:v>0.19668271243198</c:v>
                </c:pt>
                <c:pt idx="42">
                  <c:v>0.187421515278359</c:v>
                </c:pt>
                <c:pt idx="43">
                  <c:v>0.178212641272499</c:v>
                </c:pt>
                <c:pt idx="44">
                  <c:v>0.170364169108414</c:v>
                </c:pt>
                <c:pt idx="45">
                  <c:v>0.161992465466722</c:v>
                </c:pt>
              </c:numCache>
            </c:numRef>
          </c:yVal>
          <c:smooth val="0"/>
        </c:ser>
        <c:ser>
          <c:idx val="8"/>
          <c:order val="8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0.97048673265375</c:v>
                </c:pt>
                <c:pt idx="2">
                  <c:v>0.971194002247574</c:v>
                </c:pt>
                <c:pt idx="3">
                  <c:v>0.971219027883156</c:v>
                </c:pt>
                <c:pt idx="4">
                  <c:v>0.970369688400983</c:v>
                </c:pt>
                <c:pt idx="5">
                  <c:v>0.96632671948263</c:v>
                </c:pt>
                <c:pt idx="6">
                  <c:v>0.958844505707667</c:v>
                </c:pt>
                <c:pt idx="7">
                  <c:v>0.937439298152161</c:v>
                </c:pt>
                <c:pt idx="8">
                  <c:v>0.901849961355795</c:v>
                </c:pt>
                <c:pt idx="9">
                  <c:v>0.855698054298978</c:v>
                </c:pt>
                <c:pt idx="10">
                  <c:v>0.803490192527418</c:v>
                </c:pt>
                <c:pt idx="11">
                  <c:v>0.745816642643249</c:v>
                </c:pt>
                <c:pt idx="12">
                  <c:v>0.683045429276956</c:v>
                </c:pt>
                <c:pt idx="13">
                  <c:v>0.618880897205563</c:v>
                </c:pt>
                <c:pt idx="14">
                  <c:v>0.555390271244623</c:v>
                </c:pt>
                <c:pt idx="15">
                  <c:v>0.495004549293706</c:v>
                </c:pt>
                <c:pt idx="16">
                  <c:v>0.436014617807666</c:v>
                </c:pt>
                <c:pt idx="17">
                  <c:v>0.381012608455783</c:v>
                </c:pt>
                <c:pt idx="18">
                  <c:v>0.330410791554412</c:v>
                </c:pt>
                <c:pt idx="19">
                  <c:v>0.28489532736668</c:v>
                </c:pt>
                <c:pt idx="20">
                  <c:v>0.244636725142503</c:v>
                </c:pt>
                <c:pt idx="21">
                  <c:v>0.209385008740048</c:v>
                </c:pt>
                <c:pt idx="22">
                  <c:v>0.178845073091565</c:v>
                </c:pt>
                <c:pt idx="23">
                  <c:v>0.152909455550035</c:v>
                </c:pt>
                <c:pt idx="24">
                  <c:v>0.131305042173508</c:v>
                </c:pt>
                <c:pt idx="25">
                  <c:v>0.113313322233424</c:v>
                </c:pt>
                <c:pt idx="26">
                  <c:v>0.0983091027088035</c:v>
                </c:pt>
                <c:pt idx="27">
                  <c:v>0.0862022029688433</c:v>
                </c:pt>
                <c:pt idx="28">
                  <c:v>0.0765462481461147</c:v>
                </c:pt>
                <c:pt idx="29">
                  <c:v>0.0689010546204257</c:v>
                </c:pt>
                <c:pt idx="30">
                  <c:v>0.0627813172552383</c:v>
                </c:pt>
                <c:pt idx="31">
                  <c:v>0.0579012082436794</c:v>
                </c:pt>
                <c:pt idx="32">
                  <c:v>0.0542998704934465</c:v>
                </c:pt>
                <c:pt idx="33">
                  <c:v>0.0512465911016228</c:v>
                </c:pt>
                <c:pt idx="34">
                  <c:v>0.0493544013690041</c:v>
                </c:pt>
                <c:pt idx="35">
                  <c:v>0.0475018243115183</c:v>
                </c:pt>
                <c:pt idx="36">
                  <c:v>0.0462487339593921</c:v>
                </c:pt>
                <c:pt idx="37">
                  <c:v>0.0454136289576835</c:v>
                </c:pt>
                <c:pt idx="38">
                  <c:v>0.0446821628703735</c:v>
                </c:pt>
                <c:pt idx="39">
                  <c:v>0.0440563057667591</c:v>
                </c:pt>
                <c:pt idx="40">
                  <c:v>0.0436770991705449</c:v>
                </c:pt>
                <c:pt idx="41">
                  <c:v>0.0433258404724184</c:v>
                </c:pt>
                <c:pt idx="42">
                  <c:v>0.0431950497357393</c:v>
                </c:pt>
                <c:pt idx="43">
                  <c:v>0.0429993019487232</c:v>
                </c:pt>
                <c:pt idx="44">
                  <c:v>0.0428297488789045</c:v>
                </c:pt>
                <c:pt idx="45">
                  <c:v>0.0426212006954896</c:v>
                </c:pt>
              </c:numCache>
            </c:numRef>
          </c:yVal>
          <c:smooth val="0"/>
        </c:ser>
        <c:ser>
          <c:idx val="9"/>
          <c:order val="9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0.974195436003625</c:v>
                </c:pt>
                <c:pt idx="2">
                  <c:v>0.97414632069094</c:v>
                </c:pt>
                <c:pt idx="3">
                  <c:v>0.975284038091506</c:v>
                </c:pt>
                <c:pt idx="4">
                  <c:v>0.974885180494716</c:v>
                </c:pt>
                <c:pt idx="5">
                  <c:v>0.974671622346713</c:v>
                </c:pt>
                <c:pt idx="6">
                  <c:v>0.974812208871442</c:v>
                </c:pt>
                <c:pt idx="7">
                  <c:v>0.973135310304867</c:v>
                </c:pt>
                <c:pt idx="8">
                  <c:v>0.974324444304572</c:v>
                </c:pt>
                <c:pt idx="9">
                  <c:v>0.974496260226702</c:v>
                </c:pt>
                <c:pt idx="10">
                  <c:v>0.973040294037968</c:v>
                </c:pt>
                <c:pt idx="11">
                  <c:v>0.972932764138556</c:v>
                </c:pt>
                <c:pt idx="12">
                  <c:v>0.972090503984578</c:v>
                </c:pt>
                <c:pt idx="13">
                  <c:v>0.972925887993364</c:v>
                </c:pt>
                <c:pt idx="14">
                  <c:v>0.97244256879507</c:v>
                </c:pt>
                <c:pt idx="15">
                  <c:v>0.972298994625671</c:v>
                </c:pt>
                <c:pt idx="16">
                  <c:v>0.971056626423267</c:v>
                </c:pt>
                <c:pt idx="17">
                  <c:v>0.972351745771123</c:v>
                </c:pt>
                <c:pt idx="18">
                  <c:v>0.972126535338085</c:v>
                </c:pt>
                <c:pt idx="19">
                  <c:v>0.971820776097744</c:v>
                </c:pt>
                <c:pt idx="20">
                  <c:v>0.971532669283637</c:v>
                </c:pt>
                <c:pt idx="21">
                  <c:v>0.971014680383495</c:v>
                </c:pt>
                <c:pt idx="22">
                  <c:v>0.971483770463388</c:v>
                </c:pt>
                <c:pt idx="23">
                  <c:v>0.970662527844702</c:v>
                </c:pt>
                <c:pt idx="24">
                  <c:v>0.970516611858012</c:v>
                </c:pt>
                <c:pt idx="25">
                  <c:v>0.967326110849175</c:v>
                </c:pt>
                <c:pt idx="26">
                  <c:v>0.959711210834166</c:v>
                </c:pt>
                <c:pt idx="27">
                  <c:v>0.930885141535508</c:v>
                </c:pt>
                <c:pt idx="28">
                  <c:v>0.866663309216496</c:v>
                </c:pt>
                <c:pt idx="29">
                  <c:v>0.78015413038801</c:v>
                </c:pt>
                <c:pt idx="30">
                  <c:v>0.68275852408664</c:v>
                </c:pt>
                <c:pt idx="31">
                  <c:v>0.584769448019295</c:v>
                </c:pt>
                <c:pt idx="32">
                  <c:v>0.490272317945856</c:v>
                </c:pt>
                <c:pt idx="33">
                  <c:v>0.40421864555616</c:v>
                </c:pt>
                <c:pt idx="34">
                  <c:v>0.329242228236337</c:v>
                </c:pt>
                <c:pt idx="35">
                  <c:v>0.266336007185951</c:v>
                </c:pt>
                <c:pt idx="36">
                  <c:v>0.21437571941076</c:v>
                </c:pt>
                <c:pt idx="37">
                  <c:v>0.172783796514452</c:v>
                </c:pt>
                <c:pt idx="38">
                  <c:v>0.139549219046943</c:v>
                </c:pt>
                <c:pt idx="39">
                  <c:v>0.114227378327056</c:v>
                </c:pt>
                <c:pt idx="40">
                  <c:v>0.0948945998342965</c:v>
                </c:pt>
                <c:pt idx="41">
                  <c:v>0.0804547968102554</c:v>
                </c:pt>
                <c:pt idx="42">
                  <c:v>0.0696105771069371</c:v>
                </c:pt>
                <c:pt idx="43">
                  <c:v>0.0617102190450089</c:v>
                </c:pt>
                <c:pt idx="44">
                  <c:v>0.0561237967552629</c:v>
                </c:pt>
                <c:pt idx="45">
                  <c:v>0.0521866347316076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0124192"/>
        <c:axId val="1860128016"/>
      </c:scatterChart>
      <c:valAx>
        <c:axId val="1860124192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one"/>
        <c:crossAx val="1860128016"/>
        <c:crosses val="autoZero"/>
        <c:crossBetween val="midCat"/>
      </c:valAx>
      <c:valAx>
        <c:axId val="1860128016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one"/>
        <c:crossAx val="186012419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0235003533619"/>
          <c:y val="0.12264122696504"/>
          <c:w val="0.853802388583911"/>
          <c:h val="0.76414918339755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2'!$BF$7:$BF$67</c:f>
              <c:numCache>
                <c:formatCode>0.000_ </c:formatCode>
                <c:ptCount val="61"/>
                <c:pt idx="0">
                  <c:v>1.0</c:v>
                </c:pt>
                <c:pt idx="1">
                  <c:v>0.951626953625416</c:v>
                </c:pt>
                <c:pt idx="2">
                  <c:v>0.93727901614143</c:v>
                </c:pt>
                <c:pt idx="3">
                  <c:v>0.916372021521906</c:v>
                </c:pt>
                <c:pt idx="4">
                  <c:v>0.884755316423264</c:v>
                </c:pt>
                <c:pt idx="5">
                  <c:v>0.847604406866513</c:v>
                </c:pt>
                <c:pt idx="6">
                  <c:v>0.80558544709198</c:v>
                </c:pt>
                <c:pt idx="7">
                  <c:v>0.753676658980272</c:v>
                </c:pt>
                <c:pt idx="8">
                  <c:v>0.699974378683064</c:v>
                </c:pt>
                <c:pt idx="9">
                  <c:v>0.643658724058417</c:v>
                </c:pt>
                <c:pt idx="10">
                  <c:v>0.585805790417627</c:v>
                </c:pt>
                <c:pt idx="11">
                  <c:v>0.528414040481681</c:v>
                </c:pt>
                <c:pt idx="12">
                  <c:v>0.47122726108122</c:v>
                </c:pt>
                <c:pt idx="13">
                  <c:v>0.415526518063028</c:v>
                </c:pt>
                <c:pt idx="14">
                  <c:v>0.365001281065847</c:v>
                </c:pt>
                <c:pt idx="15">
                  <c:v>0.31724314629772</c:v>
                </c:pt>
                <c:pt idx="16">
                  <c:v>0.274045605944145</c:v>
                </c:pt>
                <c:pt idx="17">
                  <c:v>0.236074814245452</c:v>
                </c:pt>
                <c:pt idx="18">
                  <c:v>0.202459646425826</c:v>
                </c:pt>
                <c:pt idx="19">
                  <c:v>0.173251345119139</c:v>
                </c:pt>
                <c:pt idx="20">
                  <c:v>0.148398667691519</c:v>
                </c:pt>
                <c:pt idx="21">
                  <c:v>0.127799128875224</c:v>
                </c:pt>
                <c:pt idx="22">
                  <c:v>0.109761721752498</c:v>
                </c:pt>
                <c:pt idx="23">
                  <c:v>0.095772482705611</c:v>
                </c:pt>
                <c:pt idx="24">
                  <c:v>0.0842428900845503</c:v>
                </c:pt>
                <c:pt idx="25">
                  <c:v>0.074506789648988</c:v>
                </c:pt>
                <c:pt idx="26">
                  <c:v>0.0672815782731232</c:v>
                </c:pt>
                <c:pt idx="27">
                  <c:v>0.0613886753779144</c:v>
                </c:pt>
                <c:pt idx="28">
                  <c:v>0.0573405073020753</c:v>
                </c:pt>
                <c:pt idx="29">
                  <c:v>0.0533435818601076</c:v>
                </c:pt>
                <c:pt idx="30">
                  <c:v>0.0507814501665385</c:v>
                </c:pt>
                <c:pt idx="31">
                  <c:v>0.0483730463745836</c:v>
                </c:pt>
                <c:pt idx="32">
                  <c:v>0.0467332820906995</c:v>
                </c:pt>
                <c:pt idx="33">
                  <c:v>0.0457596720471432</c:v>
                </c:pt>
                <c:pt idx="34">
                  <c:v>0.044786062003587</c:v>
                </c:pt>
                <c:pt idx="35">
                  <c:v>0.0439149372277735</c:v>
                </c:pt>
                <c:pt idx="36">
                  <c:v>0.0431462977197028</c:v>
                </c:pt>
                <c:pt idx="37">
                  <c:v>0.04304381245196</c:v>
                </c:pt>
                <c:pt idx="38">
                  <c:v>0.0426851140148604</c:v>
                </c:pt>
                <c:pt idx="39">
                  <c:v>0.0421726876761465</c:v>
                </c:pt>
                <c:pt idx="40">
                  <c:v>0.0421726876761465</c:v>
                </c:pt>
                <c:pt idx="41">
                  <c:v>0.0419164745067896</c:v>
                </c:pt>
                <c:pt idx="42">
                  <c:v>0.041967717140661</c:v>
                </c:pt>
                <c:pt idx="43">
                  <c:v>0.0419164745067896</c:v>
                </c:pt>
                <c:pt idx="44">
                  <c:v>0.0418139892390469</c:v>
                </c:pt>
                <c:pt idx="45">
                  <c:v>0.0416602613374327</c:v>
                </c:pt>
                <c:pt idx="46">
                  <c:v>0.04155777606969</c:v>
                </c:pt>
                <c:pt idx="47">
                  <c:v>0.0416602613374327</c:v>
                </c:pt>
                <c:pt idx="48">
                  <c:v>0.0416602613374327</c:v>
                </c:pt>
                <c:pt idx="49">
                  <c:v>0.0415065334358186</c:v>
                </c:pt>
                <c:pt idx="50">
                  <c:v>0.0413528055342044</c:v>
                </c:pt>
                <c:pt idx="51">
                  <c:v>0.0414552908019472</c:v>
                </c:pt>
                <c:pt idx="52">
                  <c:v>0.0414552908019472</c:v>
                </c:pt>
                <c:pt idx="53">
                  <c:v>0.0414040481680758</c:v>
                </c:pt>
                <c:pt idx="54">
                  <c:v>0.0412503202664617</c:v>
                </c:pt>
                <c:pt idx="55">
                  <c:v>0.0413528055342044</c:v>
                </c:pt>
                <c:pt idx="56">
                  <c:v>0.0413528055342044</c:v>
                </c:pt>
                <c:pt idx="57">
                  <c:v>0.0412503202664617</c:v>
                </c:pt>
                <c:pt idx="58">
                  <c:v>0.0412503202664617</c:v>
                </c:pt>
                <c:pt idx="59">
                  <c:v>0.0409941070971048</c:v>
                </c:pt>
                <c:pt idx="60">
                  <c:v>0.0413015629003331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2'!$BG$7:$BG$67</c:f>
              <c:numCache>
                <c:formatCode>0.000_ </c:formatCode>
                <c:ptCount val="61"/>
                <c:pt idx="0">
                  <c:v>1.0</c:v>
                </c:pt>
                <c:pt idx="1">
                  <c:v>0.954328771336306</c:v>
                </c:pt>
                <c:pt idx="2">
                  <c:v>0.937516018247988</c:v>
                </c:pt>
                <c:pt idx="3">
                  <c:v>0.912296888615511</c:v>
                </c:pt>
                <c:pt idx="4">
                  <c:v>0.879799067097237</c:v>
                </c:pt>
                <c:pt idx="5">
                  <c:v>0.843405607668256</c:v>
                </c:pt>
                <c:pt idx="6">
                  <c:v>0.796811727920447</c:v>
                </c:pt>
                <c:pt idx="7">
                  <c:v>0.746475985442616</c:v>
                </c:pt>
                <c:pt idx="8">
                  <c:v>0.692552155415449</c:v>
                </c:pt>
                <c:pt idx="9">
                  <c:v>0.636424214465119</c:v>
                </c:pt>
                <c:pt idx="10">
                  <c:v>0.580706340663284</c:v>
                </c:pt>
                <c:pt idx="11">
                  <c:v>0.522271772002665</c:v>
                </c:pt>
                <c:pt idx="12">
                  <c:v>0.466348864626583</c:v>
                </c:pt>
                <c:pt idx="13">
                  <c:v>0.410579732431186</c:v>
                </c:pt>
                <c:pt idx="14">
                  <c:v>0.360141473166231</c:v>
                </c:pt>
                <c:pt idx="15">
                  <c:v>0.313547593418422</c:v>
                </c:pt>
                <c:pt idx="16">
                  <c:v>0.271669485878313</c:v>
                </c:pt>
                <c:pt idx="17">
                  <c:v>0.233840791429597</c:v>
                </c:pt>
                <c:pt idx="18">
                  <c:v>0.199343892562407</c:v>
                </c:pt>
                <c:pt idx="19">
                  <c:v>0.171971910400328</c:v>
                </c:pt>
                <c:pt idx="20">
                  <c:v>0.147470398277718</c:v>
                </c:pt>
                <c:pt idx="21">
                  <c:v>0.126403198523758</c:v>
                </c:pt>
                <c:pt idx="22">
                  <c:v>0.109282895074068</c:v>
                </c:pt>
                <c:pt idx="23">
                  <c:v>0.0952893536316572</c:v>
                </c:pt>
                <c:pt idx="24">
                  <c:v>0.0838587318673433</c:v>
                </c:pt>
                <c:pt idx="25">
                  <c:v>0.0747859962068789</c:v>
                </c:pt>
                <c:pt idx="26">
                  <c:v>0.0676098211082065</c:v>
                </c:pt>
                <c:pt idx="27">
                  <c:v>0.061407555487211</c:v>
                </c:pt>
                <c:pt idx="28">
                  <c:v>0.0572556256086934</c:v>
                </c:pt>
                <c:pt idx="29">
                  <c:v>0.0530524373366139</c:v>
                </c:pt>
                <c:pt idx="30">
                  <c:v>0.0506945512327644</c:v>
                </c:pt>
                <c:pt idx="31">
                  <c:v>0.0485416987031626</c:v>
                </c:pt>
                <c:pt idx="32">
                  <c:v>0.0473114972576759</c:v>
                </c:pt>
                <c:pt idx="33">
                  <c:v>0.0459787790250653</c:v>
                </c:pt>
                <c:pt idx="34">
                  <c:v>0.0450561279409503</c:v>
                </c:pt>
                <c:pt idx="35">
                  <c:v>0.044389768824645</c:v>
                </c:pt>
                <c:pt idx="36">
                  <c:v>0.0434158593469681</c:v>
                </c:pt>
                <c:pt idx="37">
                  <c:v>0.0434158593469681</c:v>
                </c:pt>
                <c:pt idx="38">
                  <c:v>0.0433133425598442</c:v>
                </c:pt>
                <c:pt idx="39">
                  <c:v>0.0427495002306628</c:v>
                </c:pt>
                <c:pt idx="40">
                  <c:v>0.0426469834435389</c:v>
                </c:pt>
                <c:pt idx="41">
                  <c:v>0.0424419498692911</c:v>
                </c:pt>
                <c:pt idx="42">
                  <c:v>0.0423394330821672</c:v>
                </c:pt>
                <c:pt idx="43">
                  <c:v>0.0422369162950433</c:v>
                </c:pt>
                <c:pt idx="44">
                  <c:v>0.0420831411143575</c:v>
                </c:pt>
                <c:pt idx="45">
                  <c:v>0.0419806243272336</c:v>
                </c:pt>
                <c:pt idx="46">
                  <c:v>0.0419806243272336</c:v>
                </c:pt>
                <c:pt idx="47">
                  <c:v>0.0419293659336716</c:v>
                </c:pt>
                <c:pt idx="48">
                  <c:v>0.0417755907529858</c:v>
                </c:pt>
                <c:pt idx="49">
                  <c:v>0.0417243323594238</c:v>
                </c:pt>
                <c:pt idx="50">
                  <c:v>0.0416730739658619</c:v>
                </c:pt>
                <c:pt idx="51">
                  <c:v>0.0417243323594238</c:v>
                </c:pt>
                <c:pt idx="52">
                  <c:v>0.041570557178738</c:v>
                </c:pt>
                <c:pt idx="53">
                  <c:v>0.0418781075401097</c:v>
                </c:pt>
                <c:pt idx="54">
                  <c:v>0.041570557178738</c:v>
                </c:pt>
                <c:pt idx="55">
                  <c:v>0.0416218155723</c:v>
                </c:pt>
                <c:pt idx="56">
                  <c:v>0.0416218155723</c:v>
                </c:pt>
                <c:pt idx="57">
                  <c:v>0.0415192987851761</c:v>
                </c:pt>
                <c:pt idx="58">
                  <c:v>0.041570557178738</c:v>
                </c:pt>
                <c:pt idx="59">
                  <c:v>0.0413655236044902</c:v>
                </c:pt>
                <c:pt idx="60">
                  <c:v>0.0414167819980522</c:v>
                </c:pt>
              </c:numCache>
            </c:numRef>
          </c:yVal>
          <c:smooth val="0"/>
        </c:ser>
        <c:ser>
          <c:idx val="8"/>
          <c:order val="2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4'!$C$6:$C$66</c:f>
              <c:numCache>
                <c:formatCode>0.0000_ </c:formatCode>
                <c:ptCount val="61"/>
                <c:pt idx="0">
                  <c:v>1.0</c:v>
                </c:pt>
                <c:pt idx="1">
                  <c:v>0.97048673265375</c:v>
                </c:pt>
                <c:pt idx="2">
                  <c:v>0.971194002247574</c:v>
                </c:pt>
                <c:pt idx="3">
                  <c:v>0.971219027883156</c:v>
                </c:pt>
                <c:pt idx="4">
                  <c:v>0.970369688400983</c:v>
                </c:pt>
                <c:pt idx="5">
                  <c:v>0.96632671948263</c:v>
                </c:pt>
                <c:pt idx="6">
                  <c:v>0.958844505707667</c:v>
                </c:pt>
                <c:pt idx="7">
                  <c:v>0.937439298152161</c:v>
                </c:pt>
                <c:pt idx="8">
                  <c:v>0.901849961355795</c:v>
                </c:pt>
                <c:pt idx="9">
                  <c:v>0.855698054298978</c:v>
                </c:pt>
                <c:pt idx="10">
                  <c:v>0.803490192527418</c:v>
                </c:pt>
                <c:pt idx="11">
                  <c:v>0.745816642643249</c:v>
                </c:pt>
                <c:pt idx="12">
                  <c:v>0.683045429276956</c:v>
                </c:pt>
                <c:pt idx="13">
                  <c:v>0.618880897205563</c:v>
                </c:pt>
                <c:pt idx="14">
                  <c:v>0.555390271244623</c:v>
                </c:pt>
                <c:pt idx="15">
                  <c:v>0.495004549293706</c:v>
                </c:pt>
                <c:pt idx="16">
                  <c:v>0.436014617807666</c:v>
                </c:pt>
                <c:pt idx="17">
                  <c:v>0.381012608455783</c:v>
                </c:pt>
                <c:pt idx="18">
                  <c:v>0.330410791554412</c:v>
                </c:pt>
                <c:pt idx="19">
                  <c:v>0.28489532736668</c:v>
                </c:pt>
                <c:pt idx="20">
                  <c:v>0.244636725142503</c:v>
                </c:pt>
                <c:pt idx="21">
                  <c:v>0.209385008740048</c:v>
                </c:pt>
                <c:pt idx="22">
                  <c:v>0.178845073091565</c:v>
                </c:pt>
                <c:pt idx="23">
                  <c:v>0.152909455550035</c:v>
                </c:pt>
                <c:pt idx="24">
                  <c:v>0.131305042173508</c:v>
                </c:pt>
                <c:pt idx="25">
                  <c:v>0.113313322233424</c:v>
                </c:pt>
                <c:pt idx="26">
                  <c:v>0.0983091027088035</c:v>
                </c:pt>
                <c:pt idx="27">
                  <c:v>0.0862022029688433</c:v>
                </c:pt>
                <c:pt idx="28">
                  <c:v>0.0765462481461147</c:v>
                </c:pt>
                <c:pt idx="29">
                  <c:v>0.0689010546204257</c:v>
                </c:pt>
                <c:pt idx="30">
                  <c:v>0.0627813172552383</c:v>
                </c:pt>
                <c:pt idx="31">
                  <c:v>0.0579012082436794</c:v>
                </c:pt>
                <c:pt idx="32">
                  <c:v>0.0542998704934465</c:v>
                </c:pt>
                <c:pt idx="33">
                  <c:v>0.0512465911016228</c:v>
                </c:pt>
                <c:pt idx="34">
                  <c:v>0.0493544013690041</c:v>
                </c:pt>
                <c:pt idx="35">
                  <c:v>0.0475018243115183</c:v>
                </c:pt>
                <c:pt idx="36">
                  <c:v>0.0462487339593921</c:v>
                </c:pt>
                <c:pt idx="37">
                  <c:v>0.0454136289576835</c:v>
                </c:pt>
                <c:pt idx="38">
                  <c:v>0.0446821628703735</c:v>
                </c:pt>
                <c:pt idx="39">
                  <c:v>0.0440563057667591</c:v>
                </c:pt>
                <c:pt idx="40">
                  <c:v>0.0436770991705449</c:v>
                </c:pt>
                <c:pt idx="41">
                  <c:v>0.0433258404724184</c:v>
                </c:pt>
                <c:pt idx="42">
                  <c:v>0.0431950497357393</c:v>
                </c:pt>
                <c:pt idx="43">
                  <c:v>0.0429993019487232</c:v>
                </c:pt>
                <c:pt idx="44">
                  <c:v>0.0428297488789045</c:v>
                </c:pt>
                <c:pt idx="45">
                  <c:v>0.0426212006954896</c:v>
                </c:pt>
                <c:pt idx="46">
                  <c:v>0.042529148654813</c:v>
                </c:pt>
                <c:pt idx="47">
                  <c:v>0.042541932630148</c:v>
                </c:pt>
                <c:pt idx="48">
                  <c:v>0.0423990181947464</c:v>
                </c:pt>
                <c:pt idx="49">
                  <c:v>0.042385557345397</c:v>
                </c:pt>
                <c:pt idx="50">
                  <c:v>0.0423728525136537</c:v>
                </c:pt>
                <c:pt idx="51">
                  <c:v>0.0422938801276346</c:v>
                </c:pt>
                <c:pt idx="52">
                  <c:v>0.0422942196711811</c:v>
                </c:pt>
                <c:pt idx="53">
                  <c:v>0.0421254620570352</c:v>
                </c:pt>
                <c:pt idx="54">
                  <c:v>0.0420732098384416</c:v>
                </c:pt>
                <c:pt idx="55">
                  <c:v>0.041902968252378</c:v>
                </c:pt>
                <c:pt idx="56">
                  <c:v>0.0421513446738463</c:v>
                </c:pt>
                <c:pt idx="57">
                  <c:v>0.041981020581964</c:v>
                </c:pt>
                <c:pt idx="58">
                  <c:v>0.0418771397254151</c:v>
                </c:pt>
                <c:pt idx="59">
                  <c:v>0.0418646905147933</c:v>
                </c:pt>
                <c:pt idx="60">
                  <c:v>0.0417725413165167</c:v>
                </c:pt>
              </c:numCache>
            </c:numRef>
          </c:yVal>
          <c:smooth val="0"/>
        </c:ser>
        <c:ser>
          <c:idx val="9"/>
          <c:order val="3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4'!$F$6:$F$66</c:f>
              <c:numCache>
                <c:formatCode>0.0000_ </c:formatCode>
                <c:ptCount val="61"/>
                <c:pt idx="0">
                  <c:v>1.0</c:v>
                </c:pt>
                <c:pt idx="1">
                  <c:v>0.974195436003625</c:v>
                </c:pt>
                <c:pt idx="2">
                  <c:v>0.97414632069094</c:v>
                </c:pt>
                <c:pt idx="3">
                  <c:v>0.975284038091506</c:v>
                </c:pt>
                <c:pt idx="4">
                  <c:v>0.974885180494716</c:v>
                </c:pt>
                <c:pt idx="5">
                  <c:v>0.974671622346713</c:v>
                </c:pt>
                <c:pt idx="6">
                  <c:v>0.974812208871442</c:v>
                </c:pt>
                <c:pt idx="7">
                  <c:v>0.973135310304867</c:v>
                </c:pt>
                <c:pt idx="8">
                  <c:v>0.974324444304572</c:v>
                </c:pt>
                <c:pt idx="9">
                  <c:v>0.974496260226702</c:v>
                </c:pt>
                <c:pt idx="10">
                  <c:v>0.973040294037968</c:v>
                </c:pt>
                <c:pt idx="11">
                  <c:v>0.972932764138556</c:v>
                </c:pt>
                <c:pt idx="12">
                  <c:v>0.972090503984578</c:v>
                </c:pt>
                <c:pt idx="13">
                  <c:v>0.972925887993364</c:v>
                </c:pt>
                <c:pt idx="14">
                  <c:v>0.97244256879507</c:v>
                </c:pt>
                <c:pt idx="15">
                  <c:v>0.972298994625671</c:v>
                </c:pt>
                <c:pt idx="16">
                  <c:v>0.971056626423267</c:v>
                </c:pt>
                <c:pt idx="17">
                  <c:v>0.972351745771123</c:v>
                </c:pt>
                <c:pt idx="18">
                  <c:v>0.972126535338085</c:v>
                </c:pt>
                <c:pt idx="19">
                  <c:v>0.971820776097744</c:v>
                </c:pt>
                <c:pt idx="20">
                  <c:v>0.971532669283637</c:v>
                </c:pt>
                <c:pt idx="21">
                  <c:v>0.971014680383495</c:v>
                </c:pt>
                <c:pt idx="22">
                  <c:v>0.971483770463388</c:v>
                </c:pt>
                <c:pt idx="23">
                  <c:v>0.970662527844702</c:v>
                </c:pt>
                <c:pt idx="24">
                  <c:v>0.970516611858012</c:v>
                </c:pt>
                <c:pt idx="25">
                  <c:v>0.967326110849175</c:v>
                </c:pt>
                <c:pt idx="26">
                  <c:v>0.959711210834166</c:v>
                </c:pt>
                <c:pt idx="27">
                  <c:v>0.930885141535508</c:v>
                </c:pt>
                <c:pt idx="28">
                  <c:v>0.866663309216496</c:v>
                </c:pt>
                <c:pt idx="29">
                  <c:v>0.78015413038801</c:v>
                </c:pt>
                <c:pt idx="30">
                  <c:v>0.68275852408664</c:v>
                </c:pt>
                <c:pt idx="31">
                  <c:v>0.584769448019295</c:v>
                </c:pt>
                <c:pt idx="32">
                  <c:v>0.490272317945856</c:v>
                </c:pt>
                <c:pt idx="33">
                  <c:v>0.40421864555616</c:v>
                </c:pt>
                <c:pt idx="34">
                  <c:v>0.329242228236337</c:v>
                </c:pt>
                <c:pt idx="35">
                  <c:v>0.266336007185951</c:v>
                </c:pt>
                <c:pt idx="36">
                  <c:v>0.21437571941076</c:v>
                </c:pt>
                <c:pt idx="37">
                  <c:v>0.172783796514452</c:v>
                </c:pt>
                <c:pt idx="38">
                  <c:v>0.139549219046943</c:v>
                </c:pt>
                <c:pt idx="39">
                  <c:v>0.114227378327056</c:v>
                </c:pt>
                <c:pt idx="40">
                  <c:v>0.0948945998342965</c:v>
                </c:pt>
                <c:pt idx="41">
                  <c:v>0.0804547968102554</c:v>
                </c:pt>
                <c:pt idx="42">
                  <c:v>0.0696105771069371</c:v>
                </c:pt>
                <c:pt idx="43">
                  <c:v>0.0617102190450089</c:v>
                </c:pt>
                <c:pt idx="44">
                  <c:v>0.0561237967552629</c:v>
                </c:pt>
                <c:pt idx="45">
                  <c:v>0.0521866347316076</c:v>
                </c:pt>
                <c:pt idx="46">
                  <c:v>0.0493617444853207</c:v>
                </c:pt>
                <c:pt idx="47">
                  <c:v>0.0471633053640655</c:v>
                </c:pt>
                <c:pt idx="48">
                  <c:v>0.0458281684461405</c:v>
                </c:pt>
                <c:pt idx="49">
                  <c:v>0.0449395247606359</c:v>
                </c:pt>
                <c:pt idx="50">
                  <c:v>0.0443246339618283</c:v>
                </c:pt>
                <c:pt idx="51">
                  <c:v>0.0436446740885095</c:v>
                </c:pt>
                <c:pt idx="52">
                  <c:v>0.0434345305496858</c:v>
                </c:pt>
                <c:pt idx="53">
                  <c:v>0.0430686102928089</c:v>
                </c:pt>
                <c:pt idx="54">
                  <c:v>0.0428984445859785</c:v>
                </c:pt>
                <c:pt idx="55">
                  <c:v>0.0428073036945593</c:v>
                </c:pt>
                <c:pt idx="56">
                  <c:v>0.0425581690143014</c:v>
                </c:pt>
                <c:pt idx="57">
                  <c:v>0.042531887663705</c:v>
                </c:pt>
                <c:pt idx="58">
                  <c:v>0.0425457175150742</c:v>
                </c:pt>
                <c:pt idx="59">
                  <c:v>0.0424020119866771</c:v>
                </c:pt>
                <c:pt idx="60">
                  <c:v>0.04228428084691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0207328"/>
        <c:axId val="1860211408"/>
      </c:scatterChart>
      <c:valAx>
        <c:axId val="1860207328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one"/>
        <c:crossAx val="1860211408"/>
        <c:crosses val="autoZero"/>
        <c:crossBetween val="midCat"/>
      </c:valAx>
      <c:valAx>
        <c:axId val="1860211408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one"/>
        <c:crossAx val="186020732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0235003533619"/>
          <c:y val="0.12264122696504"/>
          <c:w val="0.853802388583911"/>
          <c:h val="0.76414918339755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2'!$AB$7:$AB$52</c:f>
              <c:numCache>
                <c:formatCode>0.000_ </c:formatCode>
                <c:ptCount val="46"/>
                <c:pt idx="0">
                  <c:v>1.0</c:v>
                </c:pt>
                <c:pt idx="1">
                  <c:v>0.955108280254777</c:v>
                </c:pt>
                <c:pt idx="2">
                  <c:v>0.942420382165605</c:v>
                </c:pt>
                <c:pt idx="3">
                  <c:v>0.92856050955414</c:v>
                </c:pt>
                <c:pt idx="4">
                  <c:v>0.905222929936306</c:v>
                </c:pt>
                <c:pt idx="5">
                  <c:v>0.877707006369427</c:v>
                </c:pt>
                <c:pt idx="6">
                  <c:v>0.843821656050955</c:v>
                </c:pt>
                <c:pt idx="7">
                  <c:v>0.808254777070064</c:v>
                </c:pt>
                <c:pt idx="8">
                  <c:v>0.768</c:v>
                </c:pt>
                <c:pt idx="9">
                  <c:v>0.726624203821656</c:v>
                </c:pt>
                <c:pt idx="10">
                  <c:v>0.682649681528662</c:v>
                </c:pt>
                <c:pt idx="11">
                  <c:v>0.638726114649681</c:v>
                </c:pt>
                <c:pt idx="12">
                  <c:v>0.595210191082803</c:v>
                </c:pt>
                <c:pt idx="13">
                  <c:v>0.55087898089172</c:v>
                </c:pt>
                <c:pt idx="14">
                  <c:v>0.506751592356688</c:v>
                </c:pt>
                <c:pt idx="15">
                  <c:v>0.465732484076433</c:v>
                </c:pt>
                <c:pt idx="16">
                  <c:v>0.425834394904459</c:v>
                </c:pt>
                <c:pt idx="17">
                  <c:v>0.388229299363057</c:v>
                </c:pt>
                <c:pt idx="18">
                  <c:v>0.352407643312102</c:v>
                </c:pt>
                <c:pt idx="19">
                  <c:v>0.318114649681529</c:v>
                </c:pt>
                <c:pt idx="20">
                  <c:v>0.28743949044586</c:v>
                </c:pt>
                <c:pt idx="21">
                  <c:v>0.259006369426752</c:v>
                </c:pt>
                <c:pt idx="22">
                  <c:v>0.232815286624204</c:v>
                </c:pt>
                <c:pt idx="23">
                  <c:v>0.208866242038217</c:v>
                </c:pt>
                <c:pt idx="24">
                  <c:v>0.187006369426752</c:v>
                </c:pt>
                <c:pt idx="25">
                  <c:v>0.168203821656051</c:v>
                </c:pt>
                <c:pt idx="26">
                  <c:v>0.150726114649682</c:v>
                </c:pt>
                <c:pt idx="27">
                  <c:v>0.135031847133758</c:v>
                </c:pt>
                <c:pt idx="28">
                  <c:v>0.121324840764331</c:v>
                </c:pt>
                <c:pt idx="29">
                  <c:v>0.109757961783439</c:v>
                </c:pt>
                <c:pt idx="30">
                  <c:v>0.0996178343949044</c:v>
                </c:pt>
                <c:pt idx="31">
                  <c:v>0.0905477707006369</c:v>
                </c:pt>
                <c:pt idx="32">
                  <c:v>0.082343949044586</c:v>
                </c:pt>
                <c:pt idx="33">
                  <c:v>0.0756687898089172</c:v>
                </c:pt>
                <c:pt idx="34">
                  <c:v>0.0699617834394904</c:v>
                </c:pt>
                <c:pt idx="35">
                  <c:v>0.0650700636942675</c:v>
                </c:pt>
                <c:pt idx="36">
                  <c:v>0.0608407643312102</c:v>
                </c:pt>
                <c:pt idx="37">
                  <c:v>0.0577834394904458</c:v>
                </c:pt>
                <c:pt idx="38">
                  <c:v>0.0544203821656051</c:v>
                </c:pt>
                <c:pt idx="39">
                  <c:v>0.0523312101910828</c:v>
                </c:pt>
                <c:pt idx="40">
                  <c:v>0.0503949044585987</c:v>
                </c:pt>
                <c:pt idx="41">
                  <c:v>0.0487643312101911</c:v>
                </c:pt>
                <c:pt idx="42">
                  <c:v>0.0475923566878981</c:v>
                </c:pt>
                <c:pt idx="43">
                  <c:v>0.0465732484076433</c:v>
                </c:pt>
                <c:pt idx="44">
                  <c:v>0.045452229299363</c:v>
                </c:pt>
                <c:pt idx="45">
                  <c:v>0.0449936305732484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2'!$AC$7:$AC$52</c:f>
              <c:numCache>
                <c:formatCode>0.000_ </c:formatCode>
                <c:ptCount val="46"/>
                <c:pt idx="0">
                  <c:v>1.0</c:v>
                </c:pt>
                <c:pt idx="1">
                  <c:v>0.949094443875985</c:v>
                </c:pt>
                <c:pt idx="2">
                  <c:v>0.932569323646782</c:v>
                </c:pt>
                <c:pt idx="3">
                  <c:v>0.907960708073263</c:v>
                </c:pt>
                <c:pt idx="4">
                  <c:v>0.878901053924077</c:v>
                </c:pt>
                <c:pt idx="5">
                  <c:v>0.844315972577509</c:v>
                </c:pt>
                <c:pt idx="6">
                  <c:v>0.800521845901975</c:v>
                </c:pt>
                <c:pt idx="7">
                  <c:v>0.752225519287834</c:v>
                </c:pt>
                <c:pt idx="8">
                  <c:v>0.701985060882022</c:v>
                </c:pt>
                <c:pt idx="9">
                  <c:v>0.650516729765681</c:v>
                </c:pt>
                <c:pt idx="10">
                  <c:v>0.597667041849995</c:v>
                </c:pt>
                <c:pt idx="11">
                  <c:v>0.544510385756677</c:v>
                </c:pt>
                <c:pt idx="12">
                  <c:v>0.490330502404584</c:v>
                </c:pt>
                <c:pt idx="13">
                  <c:v>0.437531975851837</c:v>
                </c:pt>
                <c:pt idx="14">
                  <c:v>0.390821651488796</c:v>
                </c:pt>
                <c:pt idx="15">
                  <c:v>0.344111327125755</c:v>
                </c:pt>
                <c:pt idx="16">
                  <c:v>0.301954364064259</c:v>
                </c:pt>
                <c:pt idx="17">
                  <c:v>0.263378696408472</c:v>
                </c:pt>
                <c:pt idx="18">
                  <c:v>0.229254067328354</c:v>
                </c:pt>
                <c:pt idx="19">
                  <c:v>0.199733960912719</c:v>
                </c:pt>
                <c:pt idx="20">
                  <c:v>0.173078890821651</c:v>
                </c:pt>
                <c:pt idx="21">
                  <c:v>0.149851632047478</c:v>
                </c:pt>
                <c:pt idx="22">
                  <c:v>0.130154507316075</c:v>
                </c:pt>
                <c:pt idx="23">
                  <c:v>0.113987516627443</c:v>
                </c:pt>
                <c:pt idx="24">
                  <c:v>0.100020464545175</c:v>
                </c:pt>
                <c:pt idx="25">
                  <c:v>0.088509157883966</c:v>
                </c:pt>
                <c:pt idx="26">
                  <c:v>0.0787884989256114</c:v>
                </c:pt>
                <c:pt idx="27">
                  <c:v>0.0713701012994986</c:v>
                </c:pt>
                <c:pt idx="28">
                  <c:v>0.0650260922950987</c:v>
                </c:pt>
                <c:pt idx="29">
                  <c:v>0.0602169241788601</c:v>
                </c:pt>
                <c:pt idx="30">
                  <c:v>0.0562263378696408</c:v>
                </c:pt>
                <c:pt idx="31">
                  <c:v>0.0529008492786248</c:v>
                </c:pt>
                <c:pt idx="32">
                  <c:v>0.0508032333981377</c:v>
                </c:pt>
                <c:pt idx="33">
                  <c:v>0.0490637470582216</c:v>
                </c:pt>
                <c:pt idx="34">
                  <c:v>0.0471707766294894</c:v>
                </c:pt>
                <c:pt idx="35">
                  <c:v>0.0457894198301443</c:v>
                </c:pt>
                <c:pt idx="36">
                  <c:v>0.0452266448378185</c:v>
                </c:pt>
                <c:pt idx="37">
                  <c:v>0.0447150312084314</c:v>
                </c:pt>
                <c:pt idx="38">
                  <c:v>0.043896449401412</c:v>
                </c:pt>
                <c:pt idx="39">
                  <c:v>0.0437429653125959</c:v>
                </c:pt>
                <c:pt idx="40">
                  <c:v>0.0431801903202701</c:v>
                </c:pt>
                <c:pt idx="41">
                  <c:v>0.0430778675943927</c:v>
                </c:pt>
                <c:pt idx="42">
                  <c:v>0.0429755448685153</c:v>
                </c:pt>
                <c:pt idx="43">
                  <c:v>0.0425662539650056</c:v>
                </c:pt>
                <c:pt idx="44">
                  <c:v>0.0426174153279443</c:v>
                </c:pt>
                <c:pt idx="45">
                  <c:v>0.0424639312391282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2'!$Z$7:$Z$52</c:f>
              <c:numCache>
                <c:formatCode>0.000_ </c:formatCode>
                <c:ptCount val="46"/>
                <c:pt idx="0">
                  <c:v>1.0</c:v>
                </c:pt>
                <c:pt idx="1">
                  <c:v>0.960893854748603</c:v>
                </c:pt>
                <c:pt idx="2">
                  <c:v>0.964392528638339</c:v>
                </c:pt>
                <c:pt idx="3">
                  <c:v>0.961909598781107</c:v>
                </c:pt>
                <c:pt idx="4">
                  <c:v>0.961119575644715</c:v>
                </c:pt>
                <c:pt idx="5">
                  <c:v>0.953557925624965</c:v>
                </c:pt>
                <c:pt idx="6">
                  <c:v>0.948140624118278</c:v>
                </c:pt>
                <c:pt idx="7">
                  <c:v>0.941933299475199</c:v>
                </c:pt>
                <c:pt idx="8">
                  <c:v>0.931606568478077</c:v>
                </c:pt>
                <c:pt idx="9">
                  <c:v>0.918571186727611</c:v>
                </c:pt>
                <c:pt idx="10">
                  <c:v>0.905535804977146</c:v>
                </c:pt>
                <c:pt idx="11">
                  <c:v>0.891823260538344</c:v>
                </c:pt>
                <c:pt idx="12">
                  <c:v>0.876361379154675</c:v>
                </c:pt>
                <c:pt idx="13">
                  <c:v>0.859037300378082</c:v>
                </c:pt>
                <c:pt idx="14">
                  <c:v>0.842446814513854</c:v>
                </c:pt>
                <c:pt idx="15">
                  <c:v>0.820777608487106</c:v>
                </c:pt>
                <c:pt idx="16">
                  <c:v>0.802719936798149</c:v>
                </c:pt>
                <c:pt idx="17">
                  <c:v>0.782122905027933</c:v>
                </c:pt>
                <c:pt idx="18">
                  <c:v>0.759494385192709</c:v>
                </c:pt>
                <c:pt idx="19">
                  <c:v>0.738389481406241</c:v>
                </c:pt>
                <c:pt idx="20">
                  <c:v>0.718243891428249</c:v>
                </c:pt>
                <c:pt idx="21">
                  <c:v>0.697985441002201</c:v>
                </c:pt>
                <c:pt idx="22">
                  <c:v>0.675244060718921</c:v>
                </c:pt>
                <c:pt idx="23">
                  <c:v>0.655493482309125</c:v>
                </c:pt>
                <c:pt idx="24">
                  <c:v>0.633654985610293</c:v>
                </c:pt>
                <c:pt idx="25">
                  <c:v>0.612380791151741</c:v>
                </c:pt>
                <c:pt idx="26">
                  <c:v>0.590937306021105</c:v>
                </c:pt>
                <c:pt idx="27">
                  <c:v>0.571130297387281</c:v>
                </c:pt>
                <c:pt idx="28">
                  <c:v>0.550646126065121</c:v>
                </c:pt>
                <c:pt idx="29">
                  <c:v>0.532532024152136</c:v>
                </c:pt>
                <c:pt idx="30">
                  <c:v>0.512668585294284</c:v>
                </c:pt>
                <c:pt idx="31">
                  <c:v>0.494723774053383</c:v>
                </c:pt>
                <c:pt idx="32">
                  <c:v>0.476891823260538</c:v>
                </c:pt>
                <c:pt idx="33">
                  <c:v>0.457818407539078</c:v>
                </c:pt>
                <c:pt idx="34">
                  <c:v>0.442356526155409</c:v>
                </c:pt>
                <c:pt idx="35">
                  <c:v>0.426273912307432</c:v>
                </c:pt>
                <c:pt idx="36">
                  <c:v>0.409288414875007</c:v>
                </c:pt>
                <c:pt idx="37">
                  <c:v>0.393375091699114</c:v>
                </c:pt>
                <c:pt idx="38">
                  <c:v>0.379041814796005</c:v>
                </c:pt>
                <c:pt idx="39">
                  <c:v>0.363918514756504</c:v>
                </c:pt>
                <c:pt idx="40">
                  <c:v>0.34998024942159</c:v>
                </c:pt>
                <c:pt idx="41">
                  <c:v>0.336606286326957</c:v>
                </c:pt>
                <c:pt idx="42">
                  <c:v>0.323401613904407</c:v>
                </c:pt>
                <c:pt idx="43">
                  <c:v>0.312228429546865</c:v>
                </c:pt>
                <c:pt idx="44">
                  <c:v>0.300265222052932</c:v>
                </c:pt>
                <c:pt idx="45">
                  <c:v>0.28852773545511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2'!$AA$7:$AA$52</c:f>
              <c:numCache>
                <c:formatCode>0.000_ </c:formatCode>
                <c:ptCount val="46"/>
                <c:pt idx="0">
                  <c:v>1.0</c:v>
                </c:pt>
                <c:pt idx="1">
                  <c:v>0.96568703674908</c:v>
                </c:pt>
                <c:pt idx="2">
                  <c:v>0.964391229979785</c:v>
                </c:pt>
                <c:pt idx="3">
                  <c:v>0.95666822163479</c:v>
                </c:pt>
                <c:pt idx="4">
                  <c:v>0.947753071062043</c:v>
                </c:pt>
                <c:pt idx="5">
                  <c:v>0.93458767428601</c:v>
                </c:pt>
                <c:pt idx="6">
                  <c:v>0.914943243663505</c:v>
                </c:pt>
                <c:pt idx="7">
                  <c:v>0.892085212253149</c:v>
                </c:pt>
                <c:pt idx="8">
                  <c:v>0.866169076867257</c:v>
                </c:pt>
                <c:pt idx="9">
                  <c:v>0.840408438293682</c:v>
                </c:pt>
                <c:pt idx="10">
                  <c:v>0.810190224433732</c:v>
                </c:pt>
                <c:pt idx="11">
                  <c:v>0.778676203804489</c:v>
                </c:pt>
                <c:pt idx="12">
                  <c:v>0.746177370030581</c:v>
                </c:pt>
                <c:pt idx="13">
                  <c:v>0.715959156170632</c:v>
                </c:pt>
                <c:pt idx="14">
                  <c:v>0.681387031565853</c:v>
                </c:pt>
                <c:pt idx="15">
                  <c:v>0.64873270097963</c:v>
                </c:pt>
                <c:pt idx="16">
                  <c:v>0.616026538122635</c:v>
                </c:pt>
                <c:pt idx="17">
                  <c:v>0.584616182034935</c:v>
                </c:pt>
                <c:pt idx="18">
                  <c:v>0.554138806821127</c:v>
                </c:pt>
                <c:pt idx="19">
                  <c:v>0.525216399730472</c:v>
                </c:pt>
                <c:pt idx="20">
                  <c:v>0.497382470326025</c:v>
                </c:pt>
                <c:pt idx="21">
                  <c:v>0.468667392318457</c:v>
                </c:pt>
                <c:pt idx="22">
                  <c:v>0.44285492147411</c:v>
                </c:pt>
                <c:pt idx="23">
                  <c:v>0.418701083294459</c:v>
                </c:pt>
                <c:pt idx="24">
                  <c:v>0.394910071010211</c:v>
                </c:pt>
                <c:pt idx="25">
                  <c:v>0.372259368682942</c:v>
                </c:pt>
                <c:pt idx="26">
                  <c:v>0.350541647229565</c:v>
                </c:pt>
                <c:pt idx="27">
                  <c:v>0.331467371585549</c:v>
                </c:pt>
                <c:pt idx="28">
                  <c:v>0.312704089566164</c:v>
                </c:pt>
                <c:pt idx="29">
                  <c:v>0.294510962525268</c:v>
                </c:pt>
                <c:pt idx="30">
                  <c:v>0.277561809982895</c:v>
                </c:pt>
                <c:pt idx="31">
                  <c:v>0.262426786917535</c:v>
                </c:pt>
                <c:pt idx="32">
                  <c:v>0.247965583372208</c:v>
                </c:pt>
                <c:pt idx="33">
                  <c:v>0.233400715285337</c:v>
                </c:pt>
                <c:pt idx="34">
                  <c:v>0.220183486238532</c:v>
                </c:pt>
                <c:pt idx="35">
                  <c:v>0.208262063961022</c:v>
                </c:pt>
                <c:pt idx="36">
                  <c:v>0.196755299849686</c:v>
                </c:pt>
                <c:pt idx="37">
                  <c:v>0.186648007049189</c:v>
                </c:pt>
                <c:pt idx="38">
                  <c:v>0.176022391540973</c:v>
                </c:pt>
                <c:pt idx="39">
                  <c:v>0.165707769657389</c:v>
                </c:pt>
                <c:pt idx="40">
                  <c:v>0.157932929041621</c:v>
                </c:pt>
                <c:pt idx="41">
                  <c:v>0.149328772093505</c:v>
                </c:pt>
                <c:pt idx="42">
                  <c:v>0.142072254185456</c:v>
                </c:pt>
                <c:pt idx="43">
                  <c:v>0.134763904006635</c:v>
                </c:pt>
                <c:pt idx="44">
                  <c:v>0.127818379723216</c:v>
                </c:pt>
                <c:pt idx="45">
                  <c:v>0.121391178147515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2'!$X$7:$X$52</c:f>
              <c:numCache>
                <c:formatCode>0.000_ </c:formatCode>
                <c:ptCount val="46"/>
                <c:pt idx="0">
                  <c:v>1.0</c:v>
                </c:pt>
                <c:pt idx="1">
                  <c:v>0.957456564936057</c:v>
                </c:pt>
                <c:pt idx="2">
                  <c:v>0.947215570387731</c:v>
                </c:pt>
                <c:pt idx="3">
                  <c:v>0.932694757222194</c:v>
                </c:pt>
                <c:pt idx="4">
                  <c:v>0.91027665970347</c:v>
                </c:pt>
                <c:pt idx="5">
                  <c:v>0.883273042237734</c:v>
                </c:pt>
                <c:pt idx="6">
                  <c:v>0.850613950170683</c:v>
                </c:pt>
                <c:pt idx="7">
                  <c:v>0.812452234167219</c:v>
                </c:pt>
                <c:pt idx="8">
                  <c:v>0.774647169715188</c:v>
                </c:pt>
                <c:pt idx="9">
                  <c:v>0.735925001273755</c:v>
                </c:pt>
                <c:pt idx="10">
                  <c:v>0.692668263106944</c:v>
                </c:pt>
                <c:pt idx="11">
                  <c:v>0.647526366739695</c:v>
                </c:pt>
                <c:pt idx="12">
                  <c:v>0.606001936108422</c:v>
                </c:pt>
                <c:pt idx="13">
                  <c:v>0.565649360574718</c:v>
                </c:pt>
                <c:pt idx="14">
                  <c:v>0.52330972639731</c:v>
                </c:pt>
                <c:pt idx="15">
                  <c:v>0.483262852193407</c:v>
                </c:pt>
                <c:pt idx="16">
                  <c:v>0.443572629540938</c:v>
                </c:pt>
                <c:pt idx="17">
                  <c:v>0.407347021959546</c:v>
                </c:pt>
                <c:pt idx="18">
                  <c:v>0.373210373465125</c:v>
                </c:pt>
                <c:pt idx="19">
                  <c:v>0.339328476078871</c:v>
                </c:pt>
                <c:pt idx="20">
                  <c:v>0.308452641768992</c:v>
                </c:pt>
                <c:pt idx="21">
                  <c:v>0.280277169205686</c:v>
                </c:pt>
                <c:pt idx="22">
                  <c:v>0.254292556172619</c:v>
                </c:pt>
                <c:pt idx="23">
                  <c:v>0.22988740001019</c:v>
                </c:pt>
                <c:pt idx="24">
                  <c:v>0.207775003821267</c:v>
                </c:pt>
                <c:pt idx="25">
                  <c:v>0.187496815611148</c:v>
                </c:pt>
                <c:pt idx="26">
                  <c:v>0.169817088704336</c:v>
                </c:pt>
                <c:pt idx="27">
                  <c:v>0.152952565343659</c:v>
                </c:pt>
                <c:pt idx="28">
                  <c:v>0.138075100626688</c:v>
                </c:pt>
                <c:pt idx="29">
                  <c:v>0.12457329189382</c:v>
                </c:pt>
                <c:pt idx="30">
                  <c:v>0.113415193356091</c:v>
                </c:pt>
                <c:pt idx="31">
                  <c:v>0.10266469659143</c:v>
                </c:pt>
                <c:pt idx="32">
                  <c:v>0.0939522086921078</c:v>
                </c:pt>
                <c:pt idx="33">
                  <c:v>0.0857492230091201</c:v>
                </c:pt>
                <c:pt idx="34">
                  <c:v>0.078819992866969</c:v>
                </c:pt>
                <c:pt idx="35">
                  <c:v>0.0727059662709533</c:v>
                </c:pt>
                <c:pt idx="36">
                  <c:v>0.0679166454374076</c:v>
                </c:pt>
                <c:pt idx="37">
                  <c:v>0.0635349263769297</c:v>
                </c:pt>
                <c:pt idx="38">
                  <c:v>0.0596627095327865</c:v>
                </c:pt>
                <c:pt idx="39">
                  <c:v>0.056758546899679</c:v>
                </c:pt>
                <c:pt idx="40">
                  <c:v>0.0539562847098385</c:v>
                </c:pt>
                <c:pt idx="41">
                  <c:v>0.0519182758444999</c:v>
                </c:pt>
                <c:pt idx="42">
                  <c:v>0.0503388189738625</c:v>
                </c:pt>
                <c:pt idx="43">
                  <c:v>0.0484536607734244</c:v>
                </c:pt>
                <c:pt idx="44">
                  <c:v>0.0474856065623885</c:v>
                </c:pt>
                <c:pt idx="45">
                  <c:v>0.0463647016864523</c:v>
                </c:pt>
              </c:numCache>
            </c:numRef>
          </c:yVal>
          <c:smooth val="0"/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2'!$Y$7:$Y$52</c:f>
              <c:numCache>
                <c:formatCode>0.000_ </c:formatCode>
                <c:ptCount val="46"/>
                <c:pt idx="0">
                  <c:v>1.0</c:v>
                </c:pt>
                <c:pt idx="1">
                  <c:v>0.952158513423336</c:v>
                </c:pt>
                <c:pt idx="2">
                  <c:v>0.934910938863508</c:v>
                </c:pt>
                <c:pt idx="3">
                  <c:v>0.90975822596376</c:v>
                </c:pt>
                <c:pt idx="4">
                  <c:v>0.881422924901186</c:v>
                </c:pt>
                <c:pt idx="5">
                  <c:v>0.843693855551563</c:v>
                </c:pt>
                <c:pt idx="6">
                  <c:v>0.801190903957702</c:v>
                </c:pt>
                <c:pt idx="7">
                  <c:v>0.753657409783892</c:v>
                </c:pt>
                <c:pt idx="8">
                  <c:v>0.701298701298701</c:v>
                </c:pt>
                <c:pt idx="9">
                  <c:v>0.650069298290642</c:v>
                </c:pt>
                <c:pt idx="10">
                  <c:v>0.595554642985473</c:v>
                </c:pt>
                <c:pt idx="11">
                  <c:v>0.5413993121503</c:v>
                </c:pt>
                <c:pt idx="12">
                  <c:v>0.488321954725117</c:v>
                </c:pt>
                <c:pt idx="13">
                  <c:v>0.43801652892562</c:v>
                </c:pt>
                <c:pt idx="14">
                  <c:v>0.389097068938966</c:v>
                </c:pt>
                <c:pt idx="15">
                  <c:v>0.343770853652277</c:v>
                </c:pt>
                <c:pt idx="16">
                  <c:v>0.302499871669832</c:v>
                </c:pt>
                <c:pt idx="17">
                  <c:v>0.264411477850213</c:v>
                </c:pt>
                <c:pt idx="18">
                  <c:v>0.230994302140547</c:v>
                </c:pt>
                <c:pt idx="19">
                  <c:v>0.200246393922283</c:v>
                </c:pt>
                <c:pt idx="20">
                  <c:v>0.174272367948257</c:v>
                </c:pt>
                <c:pt idx="21">
                  <c:v>0.15112160566706</c:v>
                </c:pt>
                <c:pt idx="22">
                  <c:v>0.132180072891535</c:v>
                </c:pt>
                <c:pt idx="23">
                  <c:v>0.115137826600277</c:v>
                </c:pt>
                <c:pt idx="24">
                  <c:v>0.101534828807556</c:v>
                </c:pt>
                <c:pt idx="25">
                  <c:v>0.089882449566244</c:v>
                </c:pt>
                <c:pt idx="26">
                  <c:v>0.0799240285406293</c:v>
                </c:pt>
                <c:pt idx="27">
                  <c:v>0.0722755505364201</c:v>
                </c:pt>
                <c:pt idx="28">
                  <c:v>0.0658077100764848</c:v>
                </c:pt>
                <c:pt idx="29">
                  <c:v>0.0608284995636774</c:v>
                </c:pt>
                <c:pt idx="30">
                  <c:v>0.0564652738565782</c:v>
                </c:pt>
                <c:pt idx="31">
                  <c:v>0.0533853498280376</c:v>
                </c:pt>
                <c:pt idx="32">
                  <c:v>0.0506647502694933</c:v>
                </c:pt>
                <c:pt idx="33">
                  <c:v>0.0485601355166572</c:v>
                </c:pt>
                <c:pt idx="34">
                  <c:v>0.047174169703814</c:v>
                </c:pt>
                <c:pt idx="35">
                  <c:v>0.0459422000923977</c:v>
                </c:pt>
                <c:pt idx="36">
                  <c:v>0.0446075663466968</c:v>
                </c:pt>
                <c:pt idx="37">
                  <c:v>0.0444535701452697</c:v>
                </c:pt>
                <c:pt idx="38">
                  <c:v>0.0436322570709922</c:v>
                </c:pt>
                <c:pt idx="39">
                  <c:v>0.0431702684667111</c:v>
                </c:pt>
                <c:pt idx="40">
                  <c:v>0.0431189363995688</c:v>
                </c:pt>
                <c:pt idx="41">
                  <c:v>0.0427596119295724</c:v>
                </c:pt>
                <c:pt idx="42">
                  <c:v>0.0424516195267183</c:v>
                </c:pt>
                <c:pt idx="43">
                  <c:v>0.0421436271238643</c:v>
                </c:pt>
                <c:pt idx="44">
                  <c:v>0.0419896309224372</c:v>
                </c:pt>
                <c:pt idx="45">
                  <c:v>0.0421949591910066</c:v>
                </c:pt>
              </c:numCache>
            </c:numRef>
          </c:yVal>
          <c:smooth val="0"/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2'!$V$7:$V$52</c:f>
              <c:numCache>
                <c:formatCode>0.000_ </c:formatCode>
                <c:ptCount val="46"/>
                <c:pt idx="0">
                  <c:v>1.0</c:v>
                </c:pt>
                <c:pt idx="1">
                  <c:v>0.958621093292754</c:v>
                </c:pt>
                <c:pt idx="2">
                  <c:v>0.957567599204027</c:v>
                </c:pt>
                <c:pt idx="3">
                  <c:v>0.960201334425846</c:v>
                </c:pt>
                <c:pt idx="4">
                  <c:v>0.960084279527098</c:v>
                </c:pt>
                <c:pt idx="5">
                  <c:v>0.956104412969683</c:v>
                </c:pt>
                <c:pt idx="6">
                  <c:v>0.953178040500995</c:v>
                </c:pt>
                <c:pt idx="7">
                  <c:v>0.94872995434859</c:v>
                </c:pt>
                <c:pt idx="8">
                  <c:v>0.94188224277186</c:v>
                </c:pt>
                <c:pt idx="9">
                  <c:v>0.93269343322018</c:v>
                </c:pt>
                <c:pt idx="10">
                  <c:v>0.922626711927894</c:v>
                </c:pt>
                <c:pt idx="11">
                  <c:v>0.911974716141871</c:v>
                </c:pt>
                <c:pt idx="12">
                  <c:v>0.902551796792696</c:v>
                </c:pt>
                <c:pt idx="13">
                  <c:v>0.888797846189863</c:v>
                </c:pt>
                <c:pt idx="14">
                  <c:v>0.876799719068243</c:v>
                </c:pt>
                <c:pt idx="15">
                  <c:v>0.862460493971673</c:v>
                </c:pt>
                <c:pt idx="16">
                  <c:v>0.849525927660073</c:v>
                </c:pt>
                <c:pt idx="17">
                  <c:v>0.836064614304109</c:v>
                </c:pt>
                <c:pt idx="18">
                  <c:v>0.820379257871942</c:v>
                </c:pt>
                <c:pt idx="19">
                  <c:v>0.806215615123493</c:v>
                </c:pt>
                <c:pt idx="20">
                  <c:v>0.78824768816575</c:v>
                </c:pt>
                <c:pt idx="21">
                  <c:v>0.774610792461664</c:v>
                </c:pt>
                <c:pt idx="22">
                  <c:v>0.757052557649538</c:v>
                </c:pt>
                <c:pt idx="23">
                  <c:v>0.740898981622381</c:v>
                </c:pt>
                <c:pt idx="24">
                  <c:v>0.724862460493972</c:v>
                </c:pt>
                <c:pt idx="25">
                  <c:v>0.711108509891139</c:v>
                </c:pt>
                <c:pt idx="26">
                  <c:v>0.692145616294042</c:v>
                </c:pt>
                <c:pt idx="27">
                  <c:v>0.678918412735573</c:v>
                </c:pt>
                <c:pt idx="28">
                  <c:v>0.662647781809669</c:v>
                </c:pt>
                <c:pt idx="29">
                  <c:v>0.646552733231886</c:v>
                </c:pt>
                <c:pt idx="30">
                  <c:v>0.632506145382184</c:v>
                </c:pt>
                <c:pt idx="31">
                  <c:v>0.617932810488119</c:v>
                </c:pt>
                <c:pt idx="32">
                  <c:v>0.602774201100316</c:v>
                </c:pt>
                <c:pt idx="33">
                  <c:v>0.586737679971907</c:v>
                </c:pt>
                <c:pt idx="34">
                  <c:v>0.572866674470327</c:v>
                </c:pt>
                <c:pt idx="35">
                  <c:v>0.558527449373756</c:v>
                </c:pt>
                <c:pt idx="36">
                  <c:v>0.542900620390963</c:v>
                </c:pt>
                <c:pt idx="37">
                  <c:v>0.529966054079363</c:v>
                </c:pt>
                <c:pt idx="38">
                  <c:v>0.515451246634672</c:v>
                </c:pt>
                <c:pt idx="39">
                  <c:v>0.504155448905537</c:v>
                </c:pt>
                <c:pt idx="40">
                  <c:v>0.488879784618986</c:v>
                </c:pt>
                <c:pt idx="41">
                  <c:v>0.47740840454173</c:v>
                </c:pt>
                <c:pt idx="42">
                  <c:v>0.464122673533887</c:v>
                </c:pt>
                <c:pt idx="43">
                  <c:v>0.451773381716025</c:v>
                </c:pt>
                <c:pt idx="44">
                  <c:v>0.440887276132506</c:v>
                </c:pt>
                <c:pt idx="45">
                  <c:v>0.428069764719653</c:v>
                </c:pt>
              </c:numCache>
            </c:numRef>
          </c:yVal>
          <c:smooth val="0"/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2'!$W$7:$W$52</c:f>
              <c:numCache>
                <c:formatCode>0.000_ </c:formatCode>
                <c:ptCount val="46"/>
                <c:pt idx="0">
                  <c:v>1.0</c:v>
                </c:pt>
                <c:pt idx="1">
                  <c:v>0.967978233570532</c:v>
                </c:pt>
                <c:pt idx="2">
                  <c:v>0.962379656760151</c:v>
                </c:pt>
                <c:pt idx="3">
                  <c:v>0.956885726245291</c:v>
                </c:pt>
                <c:pt idx="4">
                  <c:v>0.947310590205107</c:v>
                </c:pt>
                <c:pt idx="5">
                  <c:v>0.93381121808288</c:v>
                </c:pt>
                <c:pt idx="6">
                  <c:v>0.915079531184596</c:v>
                </c:pt>
                <c:pt idx="7">
                  <c:v>0.893731686898284</c:v>
                </c:pt>
                <c:pt idx="8">
                  <c:v>0.87222687316869</c:v>
                </c:pt>
                <c:pt idx="9">
                  <c:v>0.84653620761825</c:v>
                </c:pt>
                <c:pt idx="10">
                  <c:v>0.820583926329008</c:v>
                </c:pt>
                <c:pt idx="11">
                  <c:v>0.791544579321892</c:v>
                </c:pt>
                <c:pt idx="12">
                  <c:v>0.76653411469234</c:v>
                </c:pt>
                <c:pt idx="13">
                  <c:v>0.738436584344914</c:v>
                </c:pt>
                <c:pt idx="14">
                  <c:v>0.709920468815404</c:v>
                </c:pt>
                <c:pt idx="15">
                  <c:v>0.68203223105902</c:v>
                </c:pt>
                <c:pt idx="16">
                  <c:v>0.652417329426538</c:v>
                </c:pt>
                <c:pt idx="17">
                  <c:v>0.625575554625366</c:v>
                </c:pt>
                <c:pt idx="18">
                  <c:v>0.598838426119715</c:v>
                </c:pt>
                <c:pt idx="19">
                  <c:v>0.573043114273755</c:v>
                </c:pt>
                <c:pt idx="20">
                  <c:v>0.546567601506907</c:v>
                </c:pt>
                <c:pt idx="21">
                  <c:v>0.521661783172876</c:v>
                </c:pt>
                <c:pt idx="22">
                  <c:v>0.498744244453746</c:v>
                </c:pt>
                <c:pt idx="23">
                  <c:v>0.475617413143575</c:v>
                </c:pt>
                <c:pt idx="24">
                  <c:v>0.453641691084136</c:v>
                </c:pt>
                <c:pt idx="25">
                  <c:v>0.431195060694851</c:v>
                </c:pt>
                <c:pt idx="26">
                  <c:v>0.412254081205525</c:v>
                </c:pt>
                <c:pt idx="27">
                  <c:v>0.393103809125157</c:v>
                </c:pt>
                <c:pt idx="28">
                  <c:v>0.373325659271662</c:v>
                </c:pt>
                <c:pt idx="29">
                  <c:v>0.356320636249477</c:v>
                </c:pt>
                <c:pt idx="30">
                  <c:v>0.339210966931771</c:v>
                </c:pt>
                <c:pt idx="31">
                  <c:v>0.322101297614064</c:v>
                </c:pt>
                <c:pt idx="32">
                  <c:v>0.307346169945584</c:v>
                </c:pt>
                <c:pt idx="33">
                  <c:v>0.291125994139807</c:v>
                </c:pt>
                <c:pt idx="34">
                  <c:v>0.277626622017581</c:v>
                </c:pt>
                <c:pt idx="35">
                  <c:v>0.26470280452072</c:v>
                </c:pt>
                <c:pt idx="36">
                  <c:v>0.252302218501465</c:v>
                </c:pt>
                <c:pt idx="37">
                  <c:v>0.239744663038928</c:v>
                </c:pt>
                <c:pt idx="38">
                  <c:v>0.228756802009209</c:v>
                </c:pt>
                <c:pt idx="39">
                  <c:v>0.216774801172038</c:v>
                </c:pt>
                <c:pt idx="40">
                  <c:v>0.20678107994977</c:v>
                </c:pt>
                <c:pt idx="41">
                  <c:v>0.19668271243198</c:v>
                </c:pt>
                <c:pt idx="42">
                  <c:v>0.187421515278359</c:v>
                </c:pt>
                <c:pt idx="43">
                  <c:v>0.178212641272499</c:v>
                </c:pt>
                <c:pt idx="44">
                  <c:v>0.170364169108414</c:v>
                </c:pt>
                <c:pt idx="45">
                  <c:v>0.161992465466722</c:v>
                </c:pt>
              </c:numCache>
            </c:numRef>
          </c:yVal>
          <c:smooth val="0"/>
        </c:ser>
        <c:ser>
          <c:idx val="8"/>
          <c:order val="8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4'!$C$6:$C$51</c:f>
              <c:numCache>
                <c:formatCode>0.0000_ </c:formatCode>
                <c:ptCount val="46"/>
                <c:pt idx="0">
                  <c:v>1.0</c:v>
                </c:pt>
                <c:pt idx="1">
                  <c:v>0.97048673265375</c:v>
                </c:pt>
                <c:pt idx="2">
                  <c:v>0.971194002247574</c:v>
                </c:pt>
                <c:pt idx="3">
                  <c:v>0.971219027883156</c:v>
                </c:pt>
                <c:pt idx="4">
                  <c:v>0.970369688400983</c:v>
                </c:pt>
                <c:pt idx="5">
                  <c:v>0.96632671948263</c:v>
                </c:pt>
                <c:pt idx="6">
                  <c:v>0.958844505707667</c:v>
                </c:pt>
                <c:pt idx="7">
                  <c:v>0.937439298152161</c:v>
                </c:pt>
                <c:pt idx="8">
                  <c:v>0.901849961355795</c:v>
                </c:pt>
                <c:pt idx="9">
                  <c:v>0.855698054298978</c:v>
                </c:pt>
                <c:pt idx="10">
                  <c:v>0.803490192527418</c:v>
                </c:pt>
                <c:pt idx="11">
                  <c:v>0.745816642643249</c:v>
                </c:pt>
                <c:pt idx="12">
                  <c:v>0.683045429276956</c:v>
                </c:pt>
                <c:pt idx="13">
                  <c:v>0.618880897205563</c:v>
                </c:pt>
                <c:pt idx="14">
                  <c:v>0.555390271244623</c:v>
                </c:pt>
                <c:pt idx="15">
                  <c:v>0.495004549293706</c:v>
                </c:pt>
                <c:pt idx="16">
                  <c:v>0.436014617807666</c:v>
                </c:pt>
                <c:pt idx="17">
                  <c:v>0.381012608455783</c:v>
                </c:pt>
                <c:pt idx="18">
                  <c:v>0.330410791554412</c:v>
                </c:pt>
                <c:pt idx="19">
                  <c:v>0.28489532736668</c:v>
                </c:pt>
                <c:pt idx="20">
                  <c:v>0.244636725142503</c:v>
                </c:pt>
                <c:pt idx="21">
                  <c:v>0.209385008740048</c:v>
                </c:pt>
                <c:pt idx="22">
                  <c:v>0.178845073091565</c:v>
                </c:pt>
                <c:pt idx="23">
                  <c:v>0.152909455550035</c:v>
                </c:pt>
                <c:pt idx="24">
                  <c:v>0.131305042173508</c:v>
                </c:pt>
                <c:pt idx="25">
                  <c:v>0.113313322233424</c:v>
                </c:pt>
                <c:pt idx="26">
                  <c:v>0.0983091027088035</c:v>
                </c:pt>
                <c:pt idx="27">
                  <c:v>0.0862022029688433</c:v>
                </c:pt>
                <c:pt idx="28">
                  <c:v>0.0765462481461147</c:v>
                </c:pt>
                <c:pt idx="29">
                  <c:v>0.0689010546204257</c:v>
                </c:pt>
                <c:pt idx="30">
                  <c:v>0.0627813172552383</c:v>
                </c:pt>
                <c:pt idx="31">
                  <c:v>0.0579012082436794</c:v>
                </c:pt>
                <c:pt idx="32">
                  <c:v>0.0542998704934465</c:v>
                </c:pt>
                <c:pt idx="33">
                  <c:v>0.0512465911016228</c:v>
                </c:pt>
                <c:pt idx="34">
                  <c:v>0.0493544013690041</c:v>
                </c:pt>
                <c:pt idx="35">
                  <c:v>0.0475018243115183</c:v>
                </c:pt>
                <c:pt idx="36">
                  <c:v>0.0462487339593921</c:v>
                </c:pt>
                <c:pt idx="37">
                  <c:v>0.0454136289576835</c:v>
                </c:pt>
                <c:pt idx="38">
                  <c:v>0.0446821628703735</c:v>
                </c:pt>
                <c:pt idx="39">
                  <c:v>0.0440563057667591</c:v>
                </c:pt>
                <c:pt idx="40">
                  <c:v>0.0436770991705449</c:v>
                </c:pt>
                <c:pt idx="41">
                  <c:v>0.0433258404724184</c:v>
                </c:pt>
                <c:pt idx="42">
                  <c:v>0.0431950497357393</c:v>
                </c:pt>
                <c:pt idx="43">
                  <c:v>0.0429993019487232</c:v>
                </c:pt>
                <c:pt idx="44">
                  <c:v>0.0428297488789045</c:v>
                </c:pt>
                <c:pt idx="45">
                  <c:v>0.0426212006954896</c:v>
                </c:pt>
              </c:numCache>
            </c:numRef>
          </c:yVal>
          <c:smooth val="0"/>
        </c:ser>
        <c:ser>
          <c:idx val="9"/>
          <c:order val="9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4'!$A$6:$A$51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4'!$F$6:$F$51</c:f>
              <c:numCache>
                <c:formatCode>0.0000_ </c:formatCode>
                <c:ptCount val="46"/>
                <c:pt idx="0">
                  <c:v>1.0</c:v>
                </c:pt>
                <c:pt idx="1">
                  <c:v>0.974195436003625</c:v>
                </c:pt>
                <c:pt idx="2">
                  <c:v>0.97414632069094</c:v>
                </c:pt>
                <c:pt idx="3">
                  <c:v>0.975284038091506</c:v>
                </c:pt>
                <c:pt idx="4">
                  <c:v>0.974885180494716</c:v>
                </c:pt>
                <c:pt idx="5">
                  <c:v>0.974671622346713</c:v>
                </c:pt>
                <c:pt idx="6">
                  <c:v>0.974812208871442</c:v>
                </c:pt>
                <c:pt idx="7">
                  <c:v>0.973135310304867</c:v>
                </c:pt>
                <c:pt idx="8">
                  <c:v>0.974324444304572</c:v>
                </c:pt>
                <c:pt idx="9">
                  <c:v>0.974496260226702</c:v>
                </c:pt>
                <c:pt idx="10">
                  <c:v>0.973040294037968</c:v>
                </c:pt>
                <c:pt idx="11">
                  <c:v>0.972932764138556</c:v>
                </c:pt>
                <c:pt idx="12">
                  <c:v>0.972090503984578</c:v>
                </c:pt>
                <c:pt idx="13">
                  <c:v>0.972925887993364</c:v>
                </c:pt>
                <c:pt idx="14">
                  <c:v>0.97244256879507</c:v>
                </c:pt>
                <c:pt idx="15">
                  <c:v>0.972298994625671</c:v>
                </c:pt>
                <c:pt idx="16">
                  <c:v>0.971056626423267</c:v>
                </c:pt>
                <c:pt idx="17">
                  <c:v>0.972351745771123</c:v>
                </c:pt>
                <c:pt idx="18">
                  <c:v>0.972126535338085</c:v>
                </c:pt>
                <c:pt idx="19">
                  <c:v>0.971820776097744</c:v>
                </c:pt>
                <c:pt idx="20">
                  <c:v>0.971532669283637</c:v>
                </c:pt>
                <c:pt idx="21">
                  <c:v>0.971014680383495</c:v>
                </c:pt>
                <c:pt idx="22">
                  <c:v>0.971483770463388</c:v>
                </c:pt>
                <c:pt idx="23">
                  <c:v>0.970662527844702</c:v>
                </c:pt>
                <c:pt idx="24">
                  <c:v>0.970516611858012</c:v>
                </c:pt>
                <c:pt idx="25">
                  <c:v>0.967326110849175</c:v>
                </c:pt>
                <c:pt idx="26">
                  <c:v>0.959711210834166</c:v>
                </c:pt>
                <c:pt idx="27">
                  <c:v>0.930885141535508</c:v>
                </c:pt>
                <c:pt idx="28">
                  <c:v>0.866663309216496</c:v>
                </c:pt>
                <c:pt idx="29">
                  <c:v>0.78015413038801</c:v>
                </c:pt>
                <c:pt idx="30">
                  <c:v>0.68275852408664</c:v>
                </c:pt>
                <c:pt idx="31">
                  <c:v>0.584769448019295</c:v>
                </c:pt>
                <c:pt idx="32">
                  <c:v>0.490272317945856</c:v>
                </c:pt>
                <c:pt idx="33">
                  <c:v>0.40421864555616</c:v>
                </c:pt>
                <c:pt idx="34">
                  <c:v>0.329242228236337</c:v>
                </c:pt>
                <c:pt idx="35">
                  <c:v>0.266336007185951</c:v>
                </c:pt>
                <c:pt idx="36">
                  <c:v>0.21437571941076</c:v>
                </c:pt>
                <c:pt idx="37">
                  <c:v>0.172783796514452</c:v>
                </c:pt>
                <c:pt idx="38">
                  <c:v>0.139549219046943</c:v>
                </c:pt>
                <c:pt idx="39">
                  <c:v>0.114227378327056</c:v>
                </c:pt>
                <c:pt idx="40">
                  <c:v>0.0948945998342965</c:v>
                </c:pt>
                <c:pt idx="41">
                  <c:v>0.0804547968102554</c:v>
                </c:pt>
                <c:pt idx="42">
                  <c:v>0.0696105771069371</c:v>
                </c:pt>
                <c:pt idx="43">
                  <c:v>0.0617102190450089</c:v>
                </c:pt>
                <c:pt idx="44">
                  <c:v>0.0561237967552629</c:v>
                </c:pt>
                <c:pt idx="45">
                  <c:v>0.0521866347316076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0340048"/>
        <c:axId val="1860343872"/>
      </c:scatterChart>
      <c:valAx>
        <c:axId val="1860340048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one"/>
        <c:crossAx val="1860343872"/>
        <c:crosses val="autoZero"/>
        <c:crossBetween val="midCat"/>
      </c:valAx>
      <c:valAx>
        <c:axId val="1860343872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one"/>
        <c:crossAx val="186034004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 (6-90 min)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solidFill>
                  <a:srgbClr val="CC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'3. データを確認するシート'!#REF!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8183264"/>
        <c:axId val="1858190464"/>
      </c:scatterChart>
      <c:valAx>
        <c:axId val="1858183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858190464"/>
        <c:crosses val="autoZero"/>
        <c:crossBetween val="midCat"/>
      </c:valAx>
      <c:valAx>
        <c:axId val="18581904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85818326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0235003533619"/>
          <c:y val="0.12264122696504"/>
          <c:w val="0.853802388583911"/>
          <c:h val="0.764149183397554"/>
        </c:manualLayout>
      </c:layout>
      <c:scatterChart>
        <c:scatterStyle val="lineMarker"/>
        <c:varyColors val="0"/>
        <c:ser>
          <c:idx val="2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2'!$BH$7:$BH$67</c:f>
              <c:numCache>
                <c:formatCode>0.000_ </c:formatCode>
                <c:ptCount val="61"/>
                <c:pt idx="0">
                  <c:v>1.0</c:v>
                </c:pt>
                <c:pt idx="1">
                  <c:v>0.971371402185624</c:v>
                </c:pt>
                <c:pt idx="2">
                  <c:v>0.970088758914371</c:v>
                </c:pt>
                <c:pt idx="3">
                  <c:v>0.972756656918578</c:v>
                </c:pt>
                <c:pt idx="4">
                  <c:v>0.972859268380278</c:v>
                </c:pt>
                <c:pt idx="5">
                  <c:v>0.970653121953722</c:v>
                </c:pt>
                <c:pt idx="6">
                  <c:v>0.96978092452927</c:v>
                </c:pt>
                <c:pt idx="7">
                  <c:v>0.970601816222872</c:v>
                </c:pt>
                <c:pt idx="8">
                  <c:v>0.970499204761172</c:v>
                </c:pt>
                <c:pt idx="9">
                  <c:v>0.969216561489918</c:v>
                </c:pt>
                <c:pt idx="10">
                  <c:v>0.968703504181417</c:v>
                </c:pt>
                <c:pt idx="11">
                  <c:v>0.969319172951619</c:v>
                </c:pt>
                <c:pt idx="12">
                  <c:v>0.967882612487815</c:v>
                </c:pt>
                <c:pt idx="13">
                  <c:v>0.96593299471551</c:v>
                </c:pt>
                <c:pt idx="14">
                  <c:v>0.964342517059155</c:v>
                </c:pt>
                <c:pt idx="15">
                  <c:v>0.961161561746447</c:v>
                </c:pt>
                <c:pt idx="16">
                  <c:v>0.950489969729619</c:v>
                </c:pt>
                <c:pt idx="17">
                  <c:v>0.918577805140834</c:v>
                </c:pt>
                <c:pt idx="18">
                  <c:v>0.869991278025755</c:v>
                </c:pt>
                <c:pt idx="19">
                  <c:v>0.8114001333949</c:v>
                </c:pt>
                <c:pt idx="20">
                  <c:v>0.746908829716279</c:v>
                </c:pt>
                <c:pt idx="21">
                  <c:v>0.678877430608999</c:v>
                </c:pt>
                <c:pt idx="22">
                  <c:v>0.608229439228362</c:v>
                </c:pt>
                <c:pt idx="23">
                  <c:v>0.540813708891283</c:v>
                </c:pt>
                <c:pt idx="24">
                  <c:v>0.478220717254117</c:v>
                </c:pt>
                <c:pt idx="25">
                  <c:v>0.417423426196706</c:v>
                </c:pt>
                <c:pt idx="26">
                  <c:v>0.362526294187061</c:v>
                </c:pt>
                <c:pt idx="27">
                  <c:v>0.313631932686881</c:v>
                </c:pt>
                <c:pt idx="28">
                  <c:v>0.270022061464266</c:v>
                </c:pt>
                <c:pt idx="29">
                  <c:v>0.231696680519214</c:v>
                </c:pt>
                <c:pt idx="30">
                  <c:v>0.198963624236827</c:v>
                </c:pt>
                <c:pt idx="31">
                  <c:v>0.170335026422451</c:v>
                </c:pt>
                <c:pt idx="32">
                  <c:v>0.146272638653738</c:v>
                </c:pt>
                <c:pt idx="33">
                  <c:v>0.126879072392386</c:v>
                </c:pt>
                <c:pt idx="34">
                  <c:v>0.109999486942691</c:v>
                </c:pt>
                <c:pt idx="35">
                  <c:v>0.0963521625365553</c:v>
                </c:pt>
                <c:pt idx="36">
                  <c:v>0.0850135960186753</c:v>
                </c:pt>
                <c:pt idx="37">
                  <c:v>0.0756246472731004</c:v>
                </c:pt>
                <c:pt idx="38">
                  <c:v>0.0685957621466318</c:v>
                </c:pt>
                <c:pt idx="39">
                  <c:v>0.0629521317531168</c:v>
                </c:pt>
                <c:pt idx="40">
                  <c:v>0.0583859217074547</c:v>
                </c:pt>
                <c:pt idx="41">
                  <c:v>0.0545892976245447</c:v>
                </c:pt>
                <c:pt idx="42">
                  <c:v>0.0519213996203376</c:v>
                </c:pt>
                <c:pt idx="43">
                  <c:v>0.0496126417320815</c:v>
                </c:pt>
                <c:pt idx="44">
                  <c:v>0.0480734698065774</c:v>
                </c:pt>
                <c:pt idx="45">
                  <c:v>0.0464829921502232</c:v>
                </c:pt>
                <c:pt idx="46">
                  <c:v>0.045662100456621</c:v>
                </c:pt>
                <c:pt idx="47">
                  <c:v>0.0448412087630188</c:v>
                </c:pt>
                <c:pt idx="48">
                  <c:v>0.0441229285311169</c:v>
                </c:pt>
                <c:pt idx="49">
                  <c:v>0.0436098712226156</c:v>
                </c:pt>
                <c:pt idx="50">
                  <c:v>0.0430968139141142</c:v>
                </c:pt>
                <c:pt idx="51">
                  <c:v>0.0430455081832641</c:v>
                </c:pt>
                <c:pt idx="52">
                  <c:v>0.0426863680673131</c:v>
                </c:pt>
                <c:pt idx="53">
                  <c:v>0.042635062336463</c:v>
                </c:pt>
                <c:pt idx="54">
                  <c:v>0.0424811451439126</c:v>
                </c:pt>
                <c:pt idx="55">
                  <c:v>0.0423272279513622</c:v>
                </c:pt>
                <c:pt idx="56">
                  <c:v>0.0425324508747627</c:v>
                </c:pt>
                <c:pt idx="57">
                  <c:v>0.0421220050279616</c:v>
                </c:pt>
                <c:pt idx="58">
                  <c:v>0.0420193935662613</c:v>
                </c:pt>
                <c:pt idx="59">
                  <c:v>0.0420706992971115</c:v>
                </c:pt>
                <c:pt idx="60">
                  <c:v>0.0420706992971115</c:v>
                </c:pt>
              </c:numCache>
            </c:numRef>
          </c:yVal>
          <c:smooth val="0"/>
        </c:ser>
        <c:ser>
          <c:idx val="3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2'!$BI$7:$BI$67</c:f>
              <c:numCache>
                <c:formatCode>0.000_ </c:formatCode>
                <c:ptCount val="61"/>
                <c:pt idx="0">
                  <c:v>1.0</c:v>
                </c:pt>
                <c:pt idx="1">
                  <c:v>0.963814432989691</c:v>
                </c:pt>
                <c:pt idx="2">
                  <c:v>0.964278350515464</c:v>
                </c:pt>
                <c:pt idx="3">
                  <c:v>0.965721649484536</c:v>
                </c:pt>
                <c:pt idx="4">
                  <c:v>0.965721649484536</c:v>
                </c:pt>
                <c:pt idx="5">
                  <c:v>0.962577319587629</c:v>
                </c:pt>
                <c:pt idx="6">
                  <c:v>0.964948453608247</c:v>
                </c:pt>
                <c:pt idx="7">
                  <c:v>0.961030927835051</c:v>
                </c:pt>
                <c:pt idx="8">
                  <c:v>0.959432989690722</c:v>
                </c:pt>
                <c:pt idx="9">
                  <c:v>0.954123711340206</c:v>
                </c:pt>
                <c:pt idx="10">
                  <c:v>0.938505154639175</c:v>
                </c:pt>
                <c:pt idx="11">
                  <c:v>0.905412371134021</c:v>
                </c:pt>
                <c:pt idx="12">
                  <c:v>0.857577319587629</c:v>
                </c:pt>
                <c:pt idx="13">
                  <c:v>0.80159793814433</c:v>
                </c:pt>
                <c:pt idx="14">
                  <c:v>0.737525773195876</c:v>
                </c:pt>
                <c:pt idx="15">
                  <c:v>0.673041237113402</c:v>
                </c:pt>
                <c:pt idx="16">
                  <c:v>0.606030927835051</c:v>
                </c:pt>
                <c:pt idx="17">
                  <c:v>0.54</c:v>
                </c:pt>
                <c:pt idx="18">
                  <c:v>0.475</c:v>
                </c:pt>
                <c:pt idx="19">
                  <c:v>0.416340206185567</c:v>
                </c:pt>
                <c:pt idx="20">
                  <c:v>0.361288659793814</c:v>
                </c:pt>
                <c:pt idx="21">
                  <c:v>0.31159793814433</c:v>
                </c:pt>
                <c:pt idx="22">
                  <c:v>0.267731958762887</c:v>
                </c:pt>
                <c:pt idx="23">
                  <c:v>0.228917525773196</c:v>
                </c:pt>
                <c:pt idx="24">
                  <c:v>0.19639175257732</c:v>
                </c:pt>
                <c:pt idx="25">
                  <c:v>0.167319587628866</c:v>
                </c:pt>
                <c:pt idx="26">
                  <c:v>0.143144329896907</c:v>
                </c:pt>
                <c:pt idx="27">
                  <c:v>0.122886597938144</c:v>
                </c:pt>
                <c:pt idx="28">
                  <c:v>0.107061855670103</c:v>
                </c:pt>
                <c:pt idx="29">
                  <c:v>0.0934020618556701</c:v>
                </c:pt>
                <c:pt idx="30">
                  <c:v>0.0820103092783505</c:v>
                </c:pt>
                <c:pt idx="31">
                  <c:v>0.0735051546391752</c:v>
                </c:pt>
                <c:pt idx="32">
                  <c:v>0.0662886597938144</c:v>
                </c:pt>
                <c:pt idx="33">
                  <c:v>0.0611340206185567</c:v>
                </c:pt>
                <c:pt idx="34">
                  <c:v>0.0565463917525773</c:v>
                </c:pt>
                <c:pt idx="35">
                  <c:v>0.0532474226804124</c:v>
                </c:pt>
                <c:pt idx="36">
                  <c:v>0.0505154639175258</c:v>
                </c:pt>
                <c:pt idx="37">
                  <c:v>0.0484536082474227</c:v>
                </c:pt>
                <c:pt idx="38">
                  <c:v>0.0471134020618557</c:v>
                </c:pt>
                <c:pt idx="39">
                  <c:v>0.0459278350515464</c:v>
                </c:pt>
                <c:pt idx="40">
                  <c:v>0.0450515463917526</c:v>
                </c:pt>
                <c:pt idx="41">
                  <c:v>0.0444329896907216</c:v>
                </c:pt>
                <c:pt idx="42">
                  <c:v>0.0438659793814433</c:v>
                </c:pt>
                <c:pt idx="43">
                  <c:v>0.0434020618556701</c:v>
                </c:pt>
                <c:pt idx="44">
                  <c:v>0.0432474226804124</c:v>
                </c:pt>
                <c:pt idx="45">
                  <c:v>0.0427835051546392</c:v>
                </c:pt>
                <c:pt idx="46">
                  <c:v>0.0425773195876289</c:v>
                </c:pt>
                <c:pt idx="47">
                  <c:v>0.0425773195876289</c:v>
                </c:pt>
                <c:pt idx="48">
                  <c:v>0.0424226804123711</c:v>
                </c:pt>
                <c:pt idx="49">
                  <c:v>0.0425257731958763</c:v>
                </c:pt>
                <c:pt idx="50">
                  <c:v>0.0422164948453608</c:v>
                </c:pt>
                <c:pt idx="51">
                  <c:v>0.042319587628866</c:v>
                </c:pt>
                <c:pt idx="52">
                  <c:v>0.0422164948453608</c:v>
                </c:pt>
                <c:pt idx="53">
                  <c:v>0.0421134020618557</c:v>
                </c:pt>
                <c:pt idx="54">
                  <c:v>0.0419072164948454</c:v>
                </c:pt>
                <c:pt idx="55">
                  <c:v>0.0419587628865979</c:v>
                </c:pt>
                <c:pt idx="56">
                  <c:v>0.0419587628865979</c:v>
                </c:pt>
                <c:pt idx="57">
                  <c:v>0.0419072164948454</c:v>
                </c:pt>
                <c:pt idx="58">
                  <c:v>0.0418041237113402</c:v>
                </c:pt>
                <c:pt idx="59">
                  <c:v>0.0418041237113402</c:v>
                </c:pt>
                <c:pt idx="60">
                  <c:v>0.0418041237113402</c:v>
                </c:pt>
              </c:numCache>
            </c:numRef>
          </c:yVal>
          <c:smooth val="0"/>
        </c:ser>
        <c:ser>
          <c:idx val="8"/>
          <c:order val="2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4'!$C$6:$C$66</c:f>
              <c:numCache>
                <c:formatCode>0.0000_ </c:formatCode>
                <c:ptCount val="61"/>
                <c:pt idx="0">
                  <c:v>1.0</c:v>
                </c:pt>
                <c:pt idx="1">
                  <c:v>0.97048673265375</c:v>
                </c:pt>
                <c:pt idx="2">
                  <c:v>0.971194002247574</c:v>
                </c:pt>
                <c:pt idx="3">
                  <c:v>0.971219027883156</c:v>
                </c:pt>
                <c:pt idx="4">
                  <c:v>0.970369688400983</c:v>
                </c:pt>
                <c:pt idx="5">
                  <c:v>0.96632671948263</c:v>
                </c:pt>
                <c:pt idx="6">
                  <c:v>0.958844505707667</c:v>
                </c:pt>
                <c:pt idx="7">
                  <c:v>0.937439298152161</c:v>
                </c:pt>
                <c:pt idx="8">
                  <c:v>0.901849961355795</c:v>
                </c:pt>
                <c:pt idx="9">
                  <c:v>0.855698054298978</c:v>
                </c:pt>
                <c:pt idx="10">
                  <c:v>0.803490192527418</c:v>
                </c:pt>
                <c:pt idx="11">
                  <c:v>0.745816642643249</c:v>
                </c:pt>
                <c:pt idx="12">
                  <c:v>0.683045429276956</c:v>
                </c:pt>
                <c:pt idx="13">
                  <c:v>0.618880897205563</c:v>
                </c:pt>
                <c:pt idx="14">
                  <c:v>0.555390271244623</c:v>
                </c:pt>
                <c:pt idx="15">
                  <c:v>0.495004549293706</c:v>
                </c:pt>
                <c:pt idx="16">
                  <c:v>0.436014617807666</c:v>
                </c:pt>
                <c:pt idx="17">
                  <c:v>0.381012608455783</c:v>
                </c:pt>
                <c:pt idx="18">
                  <c:v>0.330410791554412</c:v>
                </c:pt>
                <c:pt idx="19">
                  <c:v>0.28489532736668</c:v>
                </c:pt>
                <c:pt idx="20">
                  <c:v>0.244636725142503</c:v>
                </c:pt>
                <c:pt idx="21">
                  <c:v>0.209385008740048</c:v>
                </c:pt>
                <c:pt idx="22">
                  <c:v>0.178845073091565</c:v>
                </c:pt>
                <c:pt idx="23">
                  <c:v>0.152909455550035</c:v>
                </c:pt>
                <c:pt idx="24">
                  <c:v>0.131305042173508</c:v>
                </c:pt>
                <c:pt idx="25">
                  <c:v>0.113313322233424</c:v>
                </c:pt>
                <c:pt idx="26">
                  <c:v>0.0983091027088035</c:v>
                </c:pt>
                <c:pt idx="27">
                  <c:v>0.0862022029688433</c:v>
                </c:pt>
                <c:pt idx="28">
                  <c:v>0.0765462481461147</c:v>
                </c:pt>
                <c:pt idx="29">
                  <c:v>0.0689010546204257</c:v>
                </c:pt>
                <c:pt idx="30">
                  <c:v>0.0627813172552383</c:v>
                </c:pt>
                <c:pt idx="31">
                  <c:v>0.0579012082436794</c:v>
                </c:pt>
                <c:pt idx="32">
                  <c:v>0.0542998704934465</c:v>
                </c:pt>
                <c:pt idx="33">
                  <c:v>0.0512465911016228</c:v>
                </c:pt>
                <c:pt idx="34">
                  <c:v>0.0493544013690041</c:v>
                </c:pt>
                <c:pt idx="35">
                  <c:v>0.0475018243115183</c:v>
                </c:pt>
                <c:pt idx="36">
                  <c:v>0.0462487339593921</c:v>
                </c:pt>
                <c:pt idx="37">
                  <c:v>0.0454136289576835</c:v>
                </c:pt>
                <c:pt idx="38">
                  <c:v>0.0446821628703735</c:v>
                </c:pt>
                <c:pt idx="39">
                  <c:v>0.0440563057667591</c:v>
                </c:pt>
                <c:pt idx="40">
                  <c:v>0.0436770991705449</c:v>
                </c:pt>
                <c:pt idx="41">
                  <c:v>0.0433258404724184</c:v>
                </c:pt>
                <c:pt idx="42">
                  <c:v>0.0431950497357393</c:v>
                </c:pt>
                <c:pt idx="43">
                  <c:v>0.0429993019487232</c:v>
                </c:pt>
                <c:pt idx="44">
                  <c:v>0.0428297488789045</c:v>
                </c:pt>
                <c:pt idx="45">
                  <c:v>0.0426212006954896</c:v>
                </c:pt>
                <c:pt idx="46">
                  <c:v>0.042529148654813</c:v>
                </c:pt>
                <c:pt idx="47">
                  <c:v>0.042541932630148</c:v>
                </c:pt>
                <c:pt idx="48">
                  <c:v>0.0423990181947464</c:v>
                </c:pt>
                <c:pt idx="49">
                  <c:v>0.042385557345397</c:v>
                </c:pt>
                <c:pt idx="50">
                  <c:v>0.0423728525136537</c:v>
                </c:pt>
                <c:pt idx="51">
                  <c:v>0.0422938801276346</c:v>
                </c:pt>
                <c:pt idx="52">
                  <c:v>0.0422942196711811</c:v>
                </c:pt>
                <c:pt idx="53">
                  <c:v>0.0421254620570352</c:v>
                </c:pt>
                <c:pt idx="54">
                  <c:v>0.0420732098384416</c:v>
                </c:pt>
                <c:pt idx="55">
                  <c:v>0.041902968252378</c:v>
                </c:pt>
                <c:pt idx="56">
                  <c:v>0.0421513446738463</c:v>
                </c:pt>
                <c:pt idx="57">
                  <c:v>0.041981020581964</c:v>
                </c:pt>
                <c:pt idx="58">
                  <c:v>0.0418771397254151</c:v>
                </c:pt>
                <c:pt idx="59">
                  <c:v>0.0418646905147933</c:v>
                </c:pt>
                <c:pt idx="60">
                  <c:v>0.0417725413165167</c:v>
                </c:pt>
              </c:numCache>
            </c:numRef>
          </c:yVal>
          <c:smooth val="0"/>
        </c:ser>
        <c:ser>
          <c:idx val="9"/>
          <c:order val="3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4'!$F$6:$F$66</c:f>
              <c:numCache>
                <c:formatCode>0.0000_ </c:formatCode>
                <c:ptCount val="61"/>
                <c:pt idx="0">
                  <c:v>1.0</c:v>
                </c:pt>
                <c:pt idx="1">
                  <c:v>0.974195436003625</c:v>
                </c:pt>
                <c:pt idx="2">
                  <c:v>0.97414632069094</c:v>
                </c:pt>
                <c:pt idx="3">
                  <c:v>0.975284038091506</c:v>
                </c:pt>
                <c:pt idx="4">
                  <c:v>0.974885180494716</c:v>
                </c:pt>
                <c:pt idx="5">
                  <c:v>0.974671622346713</c:v>
                </c:pt>
                <c:pt idx="6">
                  <c:v>0.974812208871442</c:v>
                </c:pt>
                <c:pt idx="7">
                  <c:v>0.973135310304867</c:v>
                </c:pt>
                <c:pt idx="8">
                  <c:v>0.974324444304572</c:v>
                </c:pt>
                <c:pt idx="9">
                  <c:v>0.974496260226702</c:v>
                </c:pt>
                <c:pt idx="10">
                  <c:v>0.973040294037968</c:v>
                </c:pt>
                <c:pt idx="11">
                  <c:v>0.972932764138556</c:v>
                </c:pt>
                <c:pt idx="12">
                  <c:v>0.972090503984578</c:v>
                </c:pt>
                <c:pt idx="13">
                  <c:v>0.972925887993364</c:v>
                </c:pt>
                <c:pt idx="14">
                  <c:v>0.97244256879507</c:v>
                </c:pt>
                <c:pt idx="15">
                  <c:v>0.972298994625671</c:v>
                </c:pt>
                <c:pt idx="16">
                  <c:v>0.971056626423267</c:v>
                </c:pt>
                <c:pt idx="17">
                  <c:v>0.972351745771123</c:v>
                </c:pt>
                <c:pt idx="18">
                  <c:v>0.972126535338085</c:v>
                </c:pt>
                <c:pt idx="19">
                  <c:v>0.971820776097744</c:v>
                </c:pt>
                <c:pt idx="20">
                  <c:v>0.971532669283637</c:v>
                </c:pt>
                <c:pt idx="21">
                  <c:v>0.971014680383495</c:v>
                </c:pt>
                <c:pt idx="22">
                  <c:v>0.971483770463388</c:v>
                </c:pt>
                <c:pt idx="23">
                  <c:v>0.970662527844702</c:v>
                </c:pt>
                <c:pt idx="24">
                  <c:v>0.970516611858012</c:v>
                </c:pt>
                <c:pt idx="25">
                  <c:v>0.967326110849175</c:v>
                </c:pt>
                <c:pt idx="26">
                  <c:v>0.959711210834166</c:v>
                </c:pt>
                <c:pt idx="27">
                  <c:v>0.930885141535508</c:v>
                </c:pt>
                <c:pt idx="28">
                  <c:v>0.866663309216496</c:v>
                </c:pt>
                <c:pt idx="29">
                  <c:v>0.78015413038801</c:v>
                </c:pt>
                <c:pt idx="30">
                  <c:v>0.68275852408664</c:v>
                </c:pt>
                <c:pt idx="31">
                  <c:v>0.584769448019295</c:v>
                </c:pt>
                <c:pt idx="32">
                  <c:v>0.490272317945856</c:v>
                </c:pt>
                <c:pt idx="33">
                  <c:v>0.40421864555616</c:v>
                </c:pt>
                <c:pt idx="34">
                  <c:v>0.329242228236337</c:v>
                </c:pt>
                <c:pt idx="35">
                  <c:v>0.266336007185951</c:v>
                </c:pt>
                <c:pt idx="36">
                  <c:v>0.21437571941076</c:v>
                </c:pt>
                <c:pt idx="37">
                  <c:v>0.172783796514452</c:v>
                </c:pt>
                <c:pt idx="38">
                  <c:v>0.139549219046943</c:v>
                </c:pt>
                <c:pt idx="39">
                  <c:v>0.114227378327056</c:v>
                </c:pt>
                <c:pt idx="40">
                  <c:v>0.0948945998342965</c:v>
                </c:pt>
                <c:pt idx="41">
                  <c:v>0.0804547968102554</c:v>
                </c:pt>
                <c:pt idx="42">
                  <c:v>0.0696105771069371</c:v>
                </c:pt>
                <c:pt idx="43">
                  <c:v>0.0617102190450089</c:v>
                </c:pt>
                <c:pt idx="44">
                  <c:v>0.0561237967552629</c:v>
                </c:pt>
                <c:pt idx="45">
                  <c:v>0.0521866347316076</c:v>
                </c:pt>
                <c:pt idx="46">
                  <c:v>0.0493617444853207</c:v>
                </c:pt>
                <c:pt idx="47">
                  <c:v>0.0471633053640655</c:v>
                </c:pt>
                <c:pt idx="48">
                  <c:v>0.0458281684461405</c:v>
                </c:pt>
                <c:pt idx="49">
                  <c:v>0.0449395247606359</c:v>
                </c:pt>
                <c:pt idx="50">
                  <c:v>0.0443246339618283</c:v>
                </c:pt>
                <c:pt idx="51">
                  <c:v>0.0436446740885095</c:v>
                </c:pt>
                <c:pt idx="52">
                  <c:v>0.0434345305496858</c:v>
                </c:pt>
                <c:pt idx="53">
                  <c:v>0.0430686102928089</c:v>
                </c:pt>
                <c:pt idx="54">
                  <c:v>0.0428984445859785</c:v>
                </c:pt>
                <c:pt idx="55">
                  <c:v>0.0428073036945593</c:v>
                </c:pt>
                <c:pt idx="56">
                  <c:v>0.0425581690143014</c:v>
                </c:pt>
                <c:pt idx="57">
                  <c:v>0.042531887663705</c:v>
                </c:pt>
                <c:pt idx="58">
                  <c:v>0.0425457175150742</c:v>
                </c:pt>
                <c:pt idx="59">
                  <c:v>0.0424020119866771</c:v>
                </c:pt>
                <c:pt idx="60">
                  <c:v>0.04228428084691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0406912"/>
        <c:axId val="1860410992"/>
      </c:scatterChart>
      <c:valAx>
        <c:axId val="1860406912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one"/>
        <c:crossAx val="1860410992"/>
        <c:crosses val="autoZero"/>
        <c:crossBetween val="midCat"/>
      </c:valAx>
      <c:valAx>
        <c:axId val="1860410992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one"/>
        <c:crossAx val="186040691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 (0-90 min)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solidFill>
                  <a:srgbClr val="CC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0575456"/>
        <c:axId val="1860586672"/>
      </c:scatterChart>
      <c:valAx>
        <c:axId val="1860575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860586672"/>
        <c:crosses val="autoZero"/>
        <c:crossBetween val="midCat"/>
      </c:valAx>
      <c:valAx>
        <c:axId val="18605866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86057545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 (2-90 min)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solidFill>
                  <a:srgbClr val="CC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0682240"/>
        <c:axId val="1860693456"/>
      </c:scatterChart>
      <c:valAx>
        <c:axId val="1860682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860693456"/>
        <c:crosses val="autoZero"/>
        <c:crossBetween val="midCat"/>
      </c:valAx>
      <c:valAx>
        <c:axId val="18606934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86068224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 paperSize="9" orientation="landscape" horizontalDpi="300" verticalDpi="30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 (4-90 min)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solidFill>
                  <a:srgbClr val="CC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7944144"/>
        <c:axId val="1847955392"/>
      </c:scatterChart>
      <c:valAx>
        <c:axId val="1847944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847955392"/>
        <c:crosses val="autoZero"/>
        <c:crossBetween val="midCat"/>
      </c:valAx>
      <c:valAx>
        <c:axId val="18479553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84794414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 (6-90 min)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solidFill>
                  <a:srgbClr val="CC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'4. レポート (手を加えず印刷)'!#REF!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6369152"/>
        <c:axId val="1857162896"/>
      </c:scatterChart>
      <c:valAx>
        <c:axId val="1856369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857162896"/>
        <c:crosses val="autoZero"/>
        <c:crossBetween val="midCat"/>
      </c:valAx>
      <c:valAx>
        <c:axId val="18571628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85636915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078020615188"/>
          <c:y val="0.090322367244911"/>
          <c:w val="0.498055184409556"/>
          <c:h val="0.6709661566764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(手を加えず印刷)'!$A$11:$A$14</c:f>
              <c:numCache>
                <c:formatCode>General</c:formatCode>
                <c:ptCount val="4"/>
                <c:pt idx="0">
                  <c:v>19.98</c:v>
                </c:pt>
                <c:pt idx="1">
                  <c:v>39.95</c:v>
                </c:pt>
                <c:pt idx="2">
                  <c:v>79.91</c:v>
                </c:pt>
                <c:pt idx="3">
                  <c:v>159.81</c:v>
                </c:pt>
              </c:numCache>
            </c:numRef>
          </c:xVal>
          <c:yVal>
            <c:numRef>
              <c:f>'4. レポート (手を加えず印刷)'!$B$11:$B$14</c:f>
              <c:numCache>
                <c:formatCode>0.0_ </c:formatCode>
                <c:ptCount val="4"/>
                <c:pt idx="0">
                  <c:v>7.174858421648441</c:v>
                </c:pt>
                <c:pt idx="1">
                  <c:v>12.91492680180989</c:v>
                </c:pt>
                <c:pt idx="2">
                  <c:v>21.95943303004496</c:v>
                </c:pt>
                <c:pt idx="3">
                  <c:v>39.35067655336101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(手を加えず印刷)'!$A$11:$A$14</c:f>
              <c:numCache>
                <c:formatCode>General</c:formatCode>
                <c:ptCount val="4"/>
                <c:pt idx="0">
                  <c:v>19.98</c:v>
                </c:pt>
                <c:pt idx="1">
                  <c:v>39.95</c:v>
                </c:pt>
                <c:pt idx="2">
                  <c:v>79.91</c:v>
                </c:pt>
                <c:pt idx="3">
                  <c:v>159.81</c:v>
                </c:pt>
              </c:numCache>
            </c:numRef>
          </c:xVal>
          <c:yVal>
            <c:numRef>
              <c:f>'4. レポート (手を加えず印刷)'!$C$11:$C$14</c:f>
              <c:numCache>
                <c:formatCode>0.0_ </c:formatCode>
                <c:ptCount val="4"/>
                <c:pt idx="0">
                  <c:v>7.615265143442951</c:v>
                </c:pt>
                <c:pt idx="1">
                  <c:v>13.10325219095488</c:v>
                </c:pt>
                <c:pt idx="2">
                  <c:v>21.56665147011144</c:v>
                </c:pt>
                <c:pt idx="3">
                  <c:v>37.89438589050402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wer"/>
            <c:dispRSqr val="1"/>
            <c:dispEq val="1"/>
            <c:trendlineLbl>
              <c:layout>
                <c:manualLayout>
                  <c:x val="0.482775298966733"/>
                  <c:y val="0.232257210915128"/>
                </c:manualLayout>
              </c:layout>
              <c:numFmt formatCode="0.000000_ 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xVal>
            <c:numRef>
              <c:f>'4. レポート (手を加えず印刷)'!$A$11:$A$14</c:f>
              <c:numCache>
                <c:formatCode>General</c:formatCode>
                <c:ptCount val="4"/>
                <c:pt idx="0">
                  <c:v>19.98</c:v>
                </c:pt>
                <c:pt idx="1">
                  <c:v>39.95</c:v>
                </c:pt>
                <c:pt idx="2">
                  <c:v>79.91</c:v>
                </c:pt>
                <c:pt idx="3">
                  <c:v>159.81</c:v>
                </c:pt>
              </c:numCache>
            </c:numRef>
          </c:xVal>
          <c:yVal>
            <c:numRef>
              <c:f>'4. レポート (手を加えず印刷)'!$F$11:$F$14</c:f>
              <c:numCache>
                <c:formatCode>0.0_ </c:formatCode>
                <c:ptCount val="4"/>
                <c:pt idx="0">
                  <c:v>7.404302384423443</c:v>
                </c:pt>
                <c:pt idx="1">
                  <c:v>12.98406565150387</c:v>
                </c:pt>
                <c:pt idx="2">
                  <c:v>21.97652813384015</c:v>
                </c:pt>
                <c:pt idx="3">
                  <c:v>38.84552863440331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(手を加えず印刷)'!$A$11:$A$14</c:f>
              <c:numCache>
                <c:formatCode>General</c:formatCode>
                <c:ptCount val="4"/>
                <c:pt idx="0">
                  <c:v>19.98</c:v>
                </c:pt>
                <c:pt idx="1">
                  <c:v>39.95</c:v>
                </c:pt>
                <c:pt idx="2">
                  <c:v>79.91</c:v>
                </c:pt>
                <c:pt idx="3">
                  <c:v>159.81</c:v>
                </c:pt>
              </c:numCache>
            </c:numRef>
          </c:xVal>
          <c:yVal>
            <c:numRef>
              <c:f>'4. レポート (手を加えず印刷)'!$D$11:$D$14</c:f>
              <c:numCache>
                <c:formatCode>0.0_ </c:formatCode>
                <c:ptCount val="4"/>
                <c:pt idx="0">
                  <c:v>7.600550380468334</c:v>
                </c:pt>
                <c:pt idx="1">
                  <c:v>12.95086248572612</c:v>
                </c:pt>
                <c:pt idx="2">
                  <c:v>22.45769576280726</c:v>
                </c:pt>
                <c:pt idx="3">
                  <c:v>39.80687372593725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'4. レポート (手を加えず印刷)'!$A$11:$A$14</c:f>
              <c:numCache>
                <c:formatCode>General</c:formatCode>
                <c:ptCount val="4"/>
                <c:pt idx="0">
                  <c:v>19.98</c:v>
                </c:pt>
                <c:pt idx="1">
                  <c:v>39.95</c:v>
                </c:pt>
                <c:pt idx="2">
                  <c:v>79.91</c:v>
                </c:pt>
                <c:pt idx="3">
                  <c:v>159.81</c:v>
                </c:pt>
              </c:numCache>
            </c:numRef>
          </c:xVal>
          <c:yVal>
            <c:numRef>
              <c:f>'4. レポート (手を加えず印刷)'!$E$11:$E$14</c:f>
              <c:numCache>
                <c:formatCode>0.0_ </c:formatCode>
                <c:ptCount val="4"/>
                <c:pt idx="0">
                  <c:v>7.226535592134049</c:v>
                </c:pt>
                <c:pt idx="1">
                  <c:v>12.96722112752459</c:v>
                </c:pt>
                <c:pt idx="2">
                  <c:v>21.92233227239694</c:v>
                </c:pt>
                <c:pt idx="3">
                  <c:v>38.33017836781096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0746560"/>
        <c:axId val="1860753904"/>
      </c:scatterChart>
      <c:valAx>
        <c:axId val="1860746560"/>
        <c:scaling>
          <c:logBase val="10.0"/>
          <c:orientation val="minMax"/>
          <c:min val="10.0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Trolox (uM)</a:t>
                </a:r>
              </a:p>
            </c:rich>
          </c:tx>
          <c:layout>
            <c:manualLayout>
              <c:xMode val="edge"/>
              <c:yMode val="edge"/>
              <c:x val="0.326848861791109"/>
              <c:y val="0.8516108712217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860753904"/>
        <c:crosses val="autoZero"/>
        <c:crossBetween val="midCat"/>
      </c:valAx>
      <c:valAx>
        <c:axId val="1860753904"/>
        <c:scaling>
          <c:logBase val="10.0"/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layout>
            <c:manualLayout>
              <c:xMode val="edge"/>
              <c:yMode val="edge"/>
              <c:x val="0.0194552529182879"/>
              <c:y val="0.354837693675387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860746560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 paperSize="9" orientation="landscape" horizontalDpi="300" verticalDpi="300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01755387877187"/>
          <c:y val="0.122448979591837"/>
          <c:w val="0.865498311715197"/>
          <c:h val="0.76530612244897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2'!$B$7:$B$67</c:f>
              <c:numCache>
                <c:formatCode>0.000_ </c:formatCode>
                <c:ptCount val="61"/>
                <c:pt idx="0">
                  <c:v>1.0</c:v>
                </c:pt>
                <c:pt idx="1">
                  <c:v>0.954386326194399</c:v>
                </c:pt>
                <c:pt idx="2">
                  <c:v>0.93631589785832</c:v>
                </c:pt>
                <c:pt idx="3">
                  <c:v>0.912376441515651</c:v>
                </c:pt>
                <c:pt idx="4">
                  <c:v>0.877728583196046</c:v>
                </c:pt>
                <c:pt idx="5">
                  <c:v>0.835461285008237</c:v>
                </c:pt>
                <c:pt idx="6">
                  <c:v>0.789435749588138</c:v>
                </c:pt>
                <c:pt idx="7">
                  <c:v>0.737901565074135</c:v>
                </c:pt>
                <c:pt idx="8">
                  <c:v>0.68255766062603</c:v>
                </c:pt>
                <c:pt idx="9">
                  <c:v>0.623661449752883</c:v>
                </c:pt>
                <c:pt idx="10">
                  <c:v>0.566515650741351</c:v>
                </c:pt>
                <c:pt idx="11">
                  <c:v>0.508288714991763</c:v>
                </c:pt>
                <c:pt idx="12">
                  <c:v>0.452944810543657</c:v>
                </c:pt>
                <c:pt idx="13">
                  <c:v>0.399042421746293</c:v>
                </c:pt>
                <c:pt idx="14">
                  <c:v>0.35033978583196</c:v>
                </c:pt>
                <c:pt idx="15">
                  <c:v>0.303181630971993</c:v>
                </c:pt>
                <c:pt idx="16">
                  <c:v>0.263179571663921</c:v>
                </c:pt>
                <c:pt idx="17">
                  <c:v>0.226987232289951</c:v>
                </c:pt>
                <c:pt idx="18">
                  <c:v>0.194862026359143</c:v>
                </c:pt>
                <c:pt idx="19">
                  <c:v>0.167421746293245</c:v>
                </c:pt>
                <c:pt idx="20">
                  <c:v>0.143224876441516</c:v>
                </c:pt>
                <c:pt idx="21">
                  <c:v>0.123970345963756</c:v>
                </c:pt>
                <c:pt idx="22">
                  <c:v>0.10785626029654</c:v>
                </c:pt>
                <c:pt idx="23">
                  <c:v>0.0941618616144975</c:v>
                </c:pt>
                <c:pt idx="24">
                  <c:v>0.0828871499176277</c:v>
                </c:pt>
                <c:pt idx="25">
                  <c:v>0.0747014003294893</c:v>
                </c:pt>
                <c:pt idx="26">
                  <c:v>0.0679571663920922</c:v>
                </c:pt>
                <c:pt idx="27">
                  <c:v>0.0625</c:v>
                </c:pt>
                <c:pt idx="28">
                  <c:v>0.0580724876441516</c:v>
                </c:pt>
                <c:pt idx="29">
                  <c:v>0.0545201812191104</c:v>
                </c:pt>
                <c:pt idx="30">
                  <c:v>0.0520490115321252</c:v>
                </c:pt>
                <c:pt idx="31">
                  <c:v>0.0501956342668863</c:v>
                </c:pt>
                <c:pt idx="32">
                  <c:v>0.0485481878088962</c:v>
                </c:pt>
                <c:pt idx="33">
                  <c:v>0.0472611202635914</c:v>
                </c:pt>
                <c:pt idx="34">
                  <c:v>0.0463859143327842</c:v>
                </c:pt>
                <c:pt idx="35">
                  <c:v>0.0456651565074135</c:v>
                </c:pt>
                <c:pt idx="36">
                  <c:v>0.045253294892916</c:v>
                </c:pt>
                <c:pt idx="37">
                  <c:v>0.0448929159802306</c:v>
                </c:pt>
                <c:pt idx="38">
                  <c:v>0.0443266062602965</c:v>
                </c:pt>
                <c:pt idx="39">
                  <c:v>0.0441206754530478</c:v>
                </c:pt>
                <c:pt idx="40">
                  <c:v>0.0440691927512356</c:v>
                </c:pt>
                <c:pt idx="41">
                  <c:v>0.043914744645799</c:v>
                </c:pt>
                <c:pt idx="42">
                  <c:v>0.0435028830313015</c:v>
                </c:pt>
                <c:pt idx="43">
                  <c:v>0.0437602965403624</c:v>
                </c:pt>
                <c:pt idx="44">
                  <c:v>0.0437088138385502</c:v>
                </c:pt>
                <c:pt idx="45">
                  <c:v>0.0433999176276771</c:v>
                </c:pt>
                <c:pt idx="46">
                  <c:v>0.0437088138385502</c:v>
                </c:pt>
                <c:pt idx="47">
                  <c:v>0.0432454695222405</c:v>
                </c:pt>
                <c:pt idx="48">
                  <c:v>0.0433484349258649</c:v>
                </c:pt>
                <c:pt idx="49">
                  <c:v>0.0431939868204283</c:v>
                </c:pt>
                <c:pt idx="50">
                  <c:v>0.0431425041186161</c:v>
                </c:pt>
                <c:pt idx="51">
                  <c:v>0.0429880560131796</c:v>
                </c:pt>
                <c:pt idx="52">
                  <c:v>0.0435543657331137</c:v>
                </c:pt>
                <c:pt idx="53">
                  <c:v>0.0430395387149918</c:v>
                </c:pt>
                <c:pt idx="54">
                  <c:v>0.0431425041186161</c:v>
                </c:pt>
                <c:pt idx="55">
                  <c:v>0.0429880560131796</c:v>
                </c:pt>
                <c:pt idx="56">
                  <c:v>0.042833607907743</c:v>
                </c:pt>
                <c:pt idx="57">
                  <c:v>0.0429365733113674</c:v>
                </c:pt>
                <c:pt idx="58">
                  <c:v>0.0427821252059308</c:v>
                </c:pt>
                <c:pt idx="59">
                  <c:v>0.042833607907743</c:v>
                </c:pt>
                <c:pt idx="60">
                  <c:v>0.0425247116968698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2'!$C$7:$C$67</c:f>
              <c:numCache>
                <c:formatCode>0.000_ </c:formatCode>
                <c:ptCount val="61"/>
                <c:pt idx="0">
                  <c:v>1.0</c:v>
                </c:pt>
                <c:pt idx="1">
                  <c:v>0.953575380724034</c:v>
                </c:pt>
                <c:pt idx="2">
                  <c:v>0.933867313063182</c:v>
                </c:pt>
                <c:pt idx="3">
                  <c:v>0.905938767982294</c:v>
                </c:pt>
                <c:pt idx="4">
                  <c:v>0.868946619592138</c:v>
                </c:pt>
                <c:pt idx="5">
                  <c:v>0.827159192706961</c:v>
                </c:pt>
                <c:pt idx="6">
                  <c:v>0.777362069874058</c:v>
                </c:pt>
                <c:pt idx="7">
                  <c:v>0.722611582441903</c:v>
                </c:pt>
                <c:pt idx="8">
                  <c:v>0.663276597987037</c:v>
                </c:pt>
                <c:pt idx="9">
                  <c:v>0.605048216261791</c:v>
                </c:pt>
                <c:pt idx="10">
                  <c:v>0.545555145702693</c:v>
                </c:pt>
                <c:pt idx="11">
                  <c:v>0.485429730726669</c:v>
                </c:pt>
                <c:pt idx="12">
                  <c:v>0.428097170258734</c:v>
                </c:pt>
                <c:pt idx="13">
                  <c:v>0.374927543868894</c:v>
                </c:pt>
                <c:pt idx="14">
                  <c:v>0.32644780523792</c:v>
                </c:pt>
                <c:pt idx="15">
                  <c:v>0.281287874795805</c:v>
                </c:pt>
                <c:pt idx="16">
                  <c:v>0.240607050640249</c:v>
                </c:pt>
                <c:pt idx="17">
                  <c:v>0.205986193813564</c:v>
                </c:pt>
                <c:pt idx="18">
                  <c:v>0.176002529377668</c:v>
                </c:pt>
                <c:pt idx="19">
                  <c:v>0.150234494387943</c:v>
                </c:pt>
                <c:pt idx="20">
                  <c:v>0.128365916635928</c:v>
                </c:pt>
                <c:pt idx="21">
                  <c:v>0.110712968330084</c:v>
                </c:pt>
                <c:pt idx="22">
                  <c:v>0.0955893976919429</c:v>
                </c:pt>
                <c:pt idx="23">
                  <c:v>0.0842071981872793</c:v>
                </c:pt>
                <c:pt idx="24">
                  <c:v>0.0749855087737788</c:v>
                </c:pt>
                <c:pt idx="25">
                  <c:v>0.067502766506824</c:v>
                </c:pt>
                <c:pt idx="26">
                  <c:v>0.062075143594878</c:v>
                </c:pt>
                <c:pt idx="27">
                  <c:v>0.0573325604679349</c:v>
                </c:pt>
                <c:pt idx="28">
                  <c:v>0.0542235337513832</c:v>
                </c:pt>
                <c:pt idx="29">
                  <c:v>0.0514833746113716</c:v>
                </c:pt>
                <c:pt idx="30">
                  <c:v>0.0495336459925172</c:v>
                </c:pt>
                <c:pt idx="31">
                  <c:v>0.0481635664225115</c:v>
                </c:pt>
                <c:pt idx="32">
                  <c:v>0.0472150497971228</c:v>
                </c:pt>
                <c:pt idx="33">
                  <c:v>0.046213837803657</c:v>
                </c:pt>
                <c:pt idx="34">
                  <c:v>0.0453707119144227</c:v>
                </c:pt>
                <c:pt idx="35">
                  <c:v>0.0449491489698055</c:v>
                </c:pt>
                <c:pt idx="36">
                  <c:v>0.0448964536017284</c:v>
                </c:pt>
                <c:pt idx="37">
                  <c:v>0.0445802813932655</c:v>
                </c:pt>
                <c:pt idx="38">
                  <c:v>0.0442114138167255</c:v>
                </c:pt>
                <c:pt idx="39">
                  <c:v>0.0440533277124941</c:v>
                </c:pt>
                <c:pt idx="40">
                  <c:v>0.0439479369763398</c:v>
                </c:pt>
                <c:pt idx="41">
                  <c:v>0.0440006323444169</c:v>
                </c:pt>
                <c:pt idx="42">
                  <c:v>0.0437898508721083</c:v>
                </c:pt>
                <c:pt idx="43">
                  <c:v>0.043684460135954</c:v>
                </c:pt>
                <c:pt idx="44">
                  <c:v>0.0436317647678769</c:v>
                </c:pt>
                <c:pt idx="45">
                  <c:v>0.0434736786636455</c:v>
                </c:pt>
                <c:pt idx="46">
                  <c:v>0.0437371555040312</c:v>
                </c:pt>
                <c:pt idx="47">
                  <c:v>0.0434209832955683</c:v>
                </c:pt>
                <c:pt idx="48">
                  <c:v>0.0436317647678769</c:v>
                </c:pt>
                <c:pt idx="49">
                  <c:v>0.0434209832955683</c:v>
                </c:pt>
                <c:pt idx="50">
                  <c:v>0.0433682879274912</c:v>
                </c:pt>
                <c:pt idx="51">
                  <c:v>0.043315592559414</c:v>
                </c:pt>
                <c:pt idx="52">
                  <c:v>0.0435263740317226</c:v>
                </c:pt>
                <c:pt idx="53">
                  <c:v>0.0432102018232597</c:v>
                </c:pt>
                <c:pt idx="54">
                  <c:v>0.0431048110871054</c:v>
                </c:pt>
                <c:pt idx="55">
                  <c:v>0.0432102018232597</c:v>
                </c:pt>
                <c:pt idx="56">
                  <c:v>0.0433682879274912</c:v>
                </c:pt>
                <c:pt idx="57">
                  <c:v>0.0431575064551826</c:v>
                </c:pt>
                <c:pt idx="58">
                  <c:v>0.0429994203509511</c:v>
                </c:pt>
                <c:pt idx="59">
                  <c:v>0.0430521157190283</c:v>
                </c:pt>
                <c:pt idx="60">
                  <c:v>0.043315592559414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2'!$D$7:$D$67</c:f>
              <c:numCache>
                <c:formatCode>0.000_ </c:formatCode>
                <c:ptCount val="61"/>
                <c:pt idx="0">
                  <c:v>1.0</c:v>
                </c:pt>
                <c:pt idx="1">
                  <c:v>0.948932365625329</c:v>
                </c:pt>
                <c:pt idx="2">
                  <c:v>0.927632270958241</c:v>
                </c:pt>
                <c:pt idx="3">
                  <c:v>0.897338802987272</c:v>
                </c:pt>
                <c:pt idx="4">
                  <c:v>0.862732723256548</c:v>
                </c:pt>
                <c:pt idx="5">
                  <c:v>0.820290312401388</c:v>
                </c:pt>
                <c:pt idx="6">
                  <c:v>0.772115283475334</c:v>
                </c:pt>
                <c:pt idx="7">
                  <c:v>0.716735037340907</c:v>
                </c:pt>
                <c:pt idx="8">
                  <c:v>0.661775533817187</c:v>
                </c:pt>
                <c:pt idx="9">
                  <c:v>0.605606395287683</c:v>
                </c:pt>
                <c:pt idx="10">
                  <c:v>0.548858735668455</c:v>
                </c:pt>
                <c:pt idx="11">
                  <c:v>0.492847375617966</c:v>
                </c:pt>
                <c:pt idx="12">
                  <c:v>0.436836015567477</c:v>
                </c:pt>
                <c:pt idx="13">
                  <c:v>0.38524245292942</c:v>
                </c:pt>
                <c:pt idx="14">
                  <c:v>0.337803723572105</c:v>
                </c:pt>
                <c:pt idx="15">
                  <c:v>0.293573156621437</c:v>
                </c:pt>
                <c:pt idx="16">
                  <c:v>0.254391500999264</c:v>
                </c:pt>
                <c:pt idx="17">
                  <c:v>0.21941727148417</c:v>
                </c:pt>
                <c:pt idx="18">
                  <c:v>0.189439360471232</c:v>
                </c:pt>
                <c:pt idx="19">
                  <c:v>0.162617019038603</c:v>
                </c:pt>
                <c:pt idx="20">
                  <c:v>0.140212475018407</c:v>
                </c:pt>
                <c:pt idx="21">
                  <c:v>0.121226464710214</c:v>
                </c:pt>
                <c:pt idx="22">
                  <c:v>0.105606395287683</c:v>
                </c:pt>
                <c:pt idx="23">
                  <c:v>0.0929841169664458</c:v>
                </c:pt>
                <c:pt idx="24">
                  <c:v>0.0825707373514253</c:v>
                </c:pt>
                <c:pt idx="25">
                  <c:v>0.0736825497002209</c:v>
                </c:pt>
                <c:pt idx="26">
                  <c:v>0.0670558535815715</c:v>
                </c:pt>
                <c:pt idx="27">
                  <c:v>0.0616387924687073</c:v>
                </c:pt>
                <c:pt idx="28">
                  <c:v>0.0574839591879667</c:v>
                </c:pt>
                <c:pt idx="29">
                  <c:v>0.0543283896076575</c:v>
                </c:pt>
                <c:pt idx="30">
                  <c:v>0.0515409698117177</c:v>
                </c:pt>
                <c:pt idx="31">
                  <c:v>0.0493320711055012</c:v>
                </c:pt>
                <c:pt idx="32">
                  <c:v>0.048122436099716</c:v>
                </c:pt>
                <c:pt idx="33">
                  <c:v>0.0467024297885768</c:v>
                </c:pt>
                <c:pt idx="34">
                  <c:v>0.0457557589144841</c:v>
                </c:pt>
                <c:pt idx="35">
                  <c:v>0.0451246449984222</c:v>
                </c:pt>
                <c:pt idx="36">
                  <c:v>0.0448616808667298</c:v>
                </c:pt>
                <c:pt idx="37">
                  <c:v>0.0443883454296834</c:v>
                </c:pt>
                <c:pt idx="38">
                  <c:v>0.0440727884716525</c:v>
                </c:pt>
                <c:pt idx="39">
                  <c:v>0.0438624171662985</c:v>
                </c:pt>
                <c:pt idx="40">
                  <c:v>0.0433890817292521</c:v>
                </c:pt>
                <c:pt idx="41">
                  <c:v>0.0432313032502367</c:v>
                </c:pt>
                <c:pt idx="42">
                  <c:v>0.0432313032502367</c:v>
                </c:pt>
                <c:pt idx="43">
                  <c:v>0.0430209319448827</c:v>
                </c:pt>
                <c:pt idx="44">
                  <c:v>0.0427053749868518</c:v>
                </c:pt>
                <c:pt idx="45">
                  <c:v>0.0428105606395288</c:v>
                </c:pt>
                <c:pt idx="46">
                  <c:v>0.0429157462922057</c:v>
                </c:pt>
                <c:pt idx="47">
                  <c:v>0.0428631534658672</c:v>
                </c:pt>
                <c:pt idx="48">
                  <c:v>0.0424950036814978</c:v>
                </c:pt>
                <c:pt idx="49">
                  <c:v>0.0428105606395288</c:v>
                </c:pt>
                <c:pt idx="50">
                  <c:v>0.0427053749868518</c:v>
                </c:pt>
                <c:pt idx="51">
                  <c:v>0.0428105606395288</c:v>
                </c:pt>
                <c:pt idx="52">
                  <c:v>0.0423898180288209</c:v>
                </c:pt>
                <c:pt idx="53">
                  <c:v>0.0426001893341748</c:v>
                </c:pt>
                <c:pt idx="54">
                  <c:v>0.0425475965078363</c:v>
                </c:pt>
                <c:pt idx="55">
                  <c:v>0.0423898180288209</c:v>
                </c:pt>
                <c:pt idx="56">
                  <c:v>0.0423372252024824</c:v>
                </c:pt>
                <c:pt idx="57">
                  <c:v>0.0420216682444514</c:v>
                </c:pt>
                <c:pt idx="58">
                  <c:v>0.0423898180288209</c:v>
                </c:pt>
                <c:pt idx="59">
                  <c:v>0.0420216682444514</c:v>
                </c:pt>
                <c:pt idx="60">
                  <c:v>0.0421794467234669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2'!$E$7:$E$67</c:f>
              <c:numCache>
                <c:formatCode>0.000_ </c:formatCode>
                <c:ptCount val="61"/>
                <c:pt idx="0">
                  <c:v>1.0</c:v>
                </c:pt>
                <c:pt idx="1">
                  <c:v>0.941337834986284</c:v>
                </c:pt>
                <c:pt idx="2">
                  <c:v>0.921185904199198</c:v>
                </c:pt>
                <c:pt idx="3">
                  <c:v>0.893120911584722</c:v>
                </c:pt>
                <c:pt idx="4">
                  <c:v>0.854505169867061</c:v>
                </c:pt>
                <c:pt idx="5">
                  <c:v>0.811036083561933</c:v>
                </c:pt>
                <c:pt idx="6">
                  <c:v>0.760550749103186</c:v>
                </c:pt>
                <c:pt idx="7">
                  <c:v>0.706003376239713</c:v>
                </c:pt>
                <c:pt idx="8">
                  <c:v>0.64807976366322</c:v>
                </c:pt>
                <c:pt idx="9">
                  <c:v>0.59115847225153</c:v>
                </c:pt>
                <c:pt idx="10">
                  <c:v>0.530808187381304</c:v>
                </c:pt>
                <c:pt idx="11">
                  <c:v>0.474467187170289</c:v>
                </c:pt>
                <c:pt idx="12">
                  <c:v>0.418600970668917</c:v>
                </c:pt>
                <c:pt idx="13">
                  <c:v>0.366849546317788</c:v>
                </c:pt>
                <c:pt idx="14">
                  <c:v>0.318316100443131</c:v>
                </c:pt>
                <c:pt idx="15">
                  <c:v>0.27489976788352</c:v>
                </c:pt>
                <c:pt idx="16">
                  <c:v>0.235598227474151</c:v>
                </c:pt>
                <c:pt idx="17">
                  <c:v>0.201835830343954</c:v>
                </c:pt>
                <c:pt idx="18">
                  <c:v>0.172240979109517</c:v>
                </c:pt>
                <c:pt idx="19">
                  <c:v>0.147763241190124</c:v>
                </c:pt>
                <c:pt idx="20">
                  <c:v>0.126503481747204</c:v>
                </c:pt>
                <c:pt idx="21">
                  <c:v>0.109411268200042</c:v>
                </c:pt>
                <c:pt idx="22">
                  <c:v>0.0955370331293522</c:v>
                </c:pt>
                <c:pt idx="23">
                  <c:v>0.0836146866427516</c:v>
                </c:pt>
                <c:pt idx="24">
                  <c:v>0.0749103186326229</c:v>
                </c:pt>
                <c:pt idx="25">
                  <c:v>0.0676303017514243</c:v>
                </c:pt>
                <c:pt idx="26">
                  <c:v>0.0622494197087993</c:v>
                </c:pt>
                <c:pt idx="27">
                  <c:v>0.0575543363578814</c:v>
                </c:pt>
                <c:pt idx="28">
                  <c:v>0.0543363578814096</c:v>
                </c:pt>
                <c:pt idx="29">
                  <c:v>0.0518041780966449</c:v>
                </c:pt>
                <c:pt idx="30">
                  <c:v>0.0497467820215235</c:v>
                </c:pt>
                <c:pt idx="31">
                  <c:v>0.0481114159105296</c:v>
                </c:pt>
                <c:pt idx="32">
                  <c:v>0.0468980797636632</c:v>
                </c:pt>
                <c:pt idx="33">
                  <c:v>0.0461595273264402</c:v>
                </c:pt>
                <c:pt idx="34">
                  <c:v>0.0456319898712808</c:v>
                </c:pt>
                <c:pt idx="35">
                  <c:v>0.0449989449250897</c:v>
                </c:pt>
                <c:pt idx="36">
                  <c:v>0.0444186537244144</c:v>
                </c:pt>
                <c:pt idx="37">
                  <c:v>0.0441548849968348</c:v>
                </c:pt>
                <c:pt idx="38">
                  <c:v>0.0442076387423507</c:v>
                </c:pt>
                <c:pt idx="39">
                  <c:v>0.043996623760287</c:v>
                </c:pt>
                <c:pt idx="40">
                  <c:v>0.0436801012871914</c:v>
                </c:pt>
                <c:pt idx="41">
                  <c:v>0.0434690863051277</c:v>
                </c:pt>
                <c:pt idx="42">
                  <c:v>0.0433108250685799</c:v>
                </c:pt>
                <c:pt idx="43">
                  <c:v>0.0436273475416754</c:v>
                </c:pt>
                <c:pt idx="44">
                  <c:v>0.0435218400506436</c:v>
                </c:pt>
                <c:pt idx="45">
                  <c:v>0.0434690863051277</c:v>
                </c:pt>
                <c:pt idx="46">
                  <c:v>0.0434690863051277</c:v>
                </c:pt>
                <c:pt idx="47">
                  <c:v>0.0434163325596117</c:v>
                </c:pt>
                <c:pt idx="48">
                  <c:v>0.0433108250685799</c:v>
                </c:pt>
                <c:pt idx="49">
                  <c:v>0.0433108250685799</c:v>
                </c:pt>
                <c:pt idx="50">
                  <c:v>0.0430998100865161</c:v>
                </c:pt>
                <c:pt idx="51">
                  <c:v>0.0430998100865161</c:v>
                </c:pt>
                <c:pt idx="52">
                  <c:v>0.0432580713230639</c:v>
                </c:pt>
                <c:pt idx="53">
                  <c:v>0.0428887951044524</c:v>
                </c:pt>
                <c:pt idx="54">
                  <c:v>0.0428887951044524</c:v>
                </c:pt>
                <c:pt idx="55">
                  <c:v>0.043205317577548</c:v>
                </c:pt>
                <c:pt idx="56">
                  <c:v>0.0430998100865161</c:v>
                </c:pt>
                <c:pt idx="57">
                  <c:v>0.0431525638320321</c:v>
                </c:pt>
                <c:pt idx="58">
                  <c:v>0.0427832876134205</c:v>
                </c:pt>
                <c:pt idx="59">
                  <c:v>0.0428887951044524</c:v>
                </c:pt>
                <c:pt idx="60">
                  <c:v>0.0426250263768728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0841504"/>
        <c:axId val="1860850416"/>
      </c:scatterChart>
      <c:valAx>
        <c:axId val="1860841504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one"/>
        <c:crossAx val="1860850416"/>
        <c:crosses val="autoZero"/>
        <c:crossBetween val="midCat"/>
      </c:valAx>
      <c:valAx>
        <c:axId val="1860850416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one"/>
        <c:crossAx val="186084150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45341614906832"/>
          <c:y val="0.122448979591837"/>
          <c:w val="0.857142857142857"/>
          <c:h val="0.76530612244897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2'!$F$7:$F$67</c:f>
              <c:numCache>
                <c:formatCode>0.000_ </c:formatCode>
                <c:ptCount val="61"/>
                <c:pt idx="0">
                  <c:v>1.0</c:v>
                </c:pt>
                <c:pt idx="1">
                  <c:v>0.971906043046358</c:v>
                </c:pt>
                <c:pt idx="2">
                  <c:v>0.971699089403974</c:v>
                </c:pt>
                <c:pt idx="3">
                  <c:v>0.971802566225166</c:v>
                </c:pt>
                <c:pt idx="4">
                  <c:v>0.970871274834437</c:v>
                </c:pt>
                <c:pt idx="5">
                  <c:v>0.967456539735099</c:v>
                </c:pt>
                <c:pt idx="6">
                  <c:v>0.961817052980132</c:v>
                </c:pt>
                <c:pt idx="7">
                  <c:v>0.939517798013245</c:v>
                </c:pt>
                <c:pt idx="8">
                  <c:v>0.903559602649007</c:v>
                </c:pt>
                <c:pt idx="9">
                  <c:v>0.856322433774834</c:v>
                </c:pt>
                <c:pt idx="10">
                  <c:v>0.803756208609272</c:v>
                </c:pt>
                <c:pt idx="11">
                  <c:v>0.745136589403973</c:v>
                </c:pt>
                <c:pt idx="12">
                  <c:v>0.68046357615894</c:v>
                </c:pt>
                <c:pt idx="13">
                  <c:v>0.614134933774834</c:v>
                </c:pt>
                <c:pt idx="14">
                  <c:v>0.549306705298013</c:v>
                </c:pt>
                <c:pt idx="15">
                  <c:v>0.48789321192053</c:v>
                </c:pt>
                <c:pt idx="16">
                  <c:v>0.427928394039735</c:v>
                </c:pt>
                <c:pt idx="17">
                  <c:v>0.373499586092715</c:v>
                </c:pt>
                <c:pt idx="18">
                  <c:v>0.322330298013245</c:v>
                </c:pt>
                <c:pt idx="19">
                  <c:v>0.276748758278146</c:v>
                </c:pt>
                <c:pt idx="20">
                  <c:v>0.236392798013245</c:v>
                </c:pt>
                <c:pt idx="21">
                  <c:v>0.202090231788079</c:v>
                </c:pt>
                <c:pt idx="22">
                  <c:v>0.171771523178808</c:v>
                </c:pt>
                <c:pt idx="23">
                  <c:v>0.146367963576159</c:v>
                </c:pt>
                <c:pt idx="24">
                  <c:v>0.12525869205298</c:v>
                </c:pt>
                <c:pt idx="25">
                  <c:v>0.108029801324503</c:v>
                </c:pt>
                <c:pt idx="26">
                  <c:v>0.093801738410596</c:v>
                </c:pt>
                <c:pt idx="27">
                  <c:v>0.082057119205298</c:v>
                </c:pt>
                <c:pt idx="28">
                  <c:v>0.0731581125827815</c:v>
                </c:pt>
                <c:pt idx="29">
                  <c:v>0.0659664735099338</c:v>
                </c:pt>
                <c:pt idx="30">
                  <c:v>0.0603269867549669</c:v>
                </c:pt>
                <c:pt idx="31">
                  <c:v>0.0559292218543046</c:v>
                </c:pt>
                <c:pt idx="32">
                  <c:v>0.052669701986755</c:v>
                </c:pt>
                <c:pt idx="33">
                  <c:v>0.0498240894039735</c:v>
                </c:pt>
                <c:pt idx="34">
                  <c:v>0.0482719370860927</c:v>
                </c:pt>
                <c:pt idx="35">
                  <c:v>0.0464610927152318</c:v>
                </c:pt>
                <c:pt idx="36">
                  <c:v>0.0455298013245033</c:v>
                </c:pt>
                <c:pt idx="37">
                  <c:v>0.0447019867549669</c:v>
                </c:pt>
                <c:pt idx="38">
                  <c:v>0.0443915562913907</c:v>
                </c:pt>
                <c:pt idx="39">
                  <c:v>0.0435637417218543</c:v>
                </c:pt>
                <c:pt idx="40">
                  <c:v>0.0436154801324503</c:v>
                </c:pt>
                <c:pt idx="41">
                  <c:v>0.042942880794702</c:v>
                </c:pt>
                <c:pt idx="42">
                  <c:v>0.042891142384106</c:v>
                </c:pt>
                <c:pt idx="43">
                  <c:v>0.0427359271523179</c:v>
                </c:pt>
                <c:pt idx="44">
                  <c:v>0.0425807119205298</c:v>
                </c:pt>
                <c:pt idx="45">
                  <c:v>0.0422702814569536</c:v>
                </c:pt>
                <c:pt idx="46">
                  <c:v>0.0424254966887417</c:v>
                </c:pt>
                <c:pt idx="47">
                  <c:v>0.0425289735099338</c:v>
                </c:pt>
                <c:pt idx="48">
                  <c:v>0.0422185430463576</c:v>
                </c:pt>
                <c:pt idx="49">
                  <c:v>0.0423220198675497</c:v>
                </c:pt>
                <c:pt idx="50">
                  <c:v>0.0422185430463576</c:v>
                </c:pt>
                <c:pt idx="51">
                  <c:v>0.0423737582781457</c:v>
                </c:pt>
                <c:pt idx="52">
                  <c:v>0.0423220198675497</c:v>
                </c:pt>
                <c:pt idx="53">
                  <c:v>0.0418046357615894</c:v>
                </c:pt>
                <c:pt idx="54">
                  <c:v>0.0418046357615894</c:v>
                </c:pt>
                <c:pt idx="55">
                  <c:v>0.0418046357615894</c:v>
                </c:pt>
                <c:pt idx="56">
                  <c:v>0.0418563741721854</c:v>
                </c:pt>
                <c:pt idx="57">
                  <c:v>0.0419598509933775</c:v>
                </c:pt>
                <c:pt idx="58">
                  <c:v>0.0417528973509934</c:v>
                </c:pt>
                <c:pt idx="59">
                  <c:v>0.0415976821192053</c:v>
                </c:pt>
                <c:pt idx="60">
                  <c:v>0.0417011589403973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2'!$G$7:$G$67</c:f>
              <c:numCache>
                <c:formatCode>0.000_ </c:formatCode>
                <c:ptCount val="61"/>
                <c:pt idx="0">
                  <c:v>1.0</c:v>
                </c:pt>
                <c:pt idx="1">
                  <c:v>0.966455596839186</c:v>
                </c:pt>
                <c:pt idx="2">
                  <c:v>0.967659218169449</c:v>
                </c:pt>
                <c:pt idx="3">
                  <c:v>0.968339525877859</c:v>
                </c:pt>
                <c:pt idx="4">
                  <c:v>0.969490815845936</c:v>
                </c:pt>
                <c:pt idx="5">
                  <c:v>0.962897064210581</c:v>
                </c:pt>
                <c:pt idx="6">
                  <c:v>0.957820922078602</c:v>
                </c:pt>
                <c:pt idx="7">
                  <c:v>0.939975927573395</c:v>
                </c:pt>
                <c:pt idx="8">
                  <c:v>0.907321157569732</c:v>
                </c:pt>
                <c:pt idx="9">
                  <c:v>0.861845203830656</c:v>
                </c:pt>
                <c:pt idx="10">
                  <c:v>0.808257888952849</c:v>
                </c:pt>
                <c:pt idx="11">
                  <c:v>0.752629650949814</c:v>
                </c:pt>
                <c:pt idx="12">
                  <c:v>0.689151708618975</c:v>
                </c:pt>
                <c:pt idx="13">
                  <c:v>0.626668062169658</c:v>
                </c:pt>
                <c:pt idx="14">
                  <c:v>0.560939871264849</c:v>
                </c:pt>
                <c:pt idx="15">
                  <c:v>0.500915798838244</c:v>
                </c:pt>
                <c:pt idx="16">
                  <c:v>0.441990685017531</c:v>
                </c:pt>
                <c:pt idx="17">
                  <c:v>0.386153121565754</c:v>
                </c:pt>
                <c:pt idx="18">
                  <c:v>0.33502538071066</c:v>
                </c:pt>
                <c:pt idx="19">
                  <c:v>0.287927154743838</c:v>
                </c:pt>
                <c:pt idx="20">
                  <c:v>0.247265686325815</c:v>
                </c:pt>
                <c:pt idx="21">
                  <c:v>0.211732691401957</c:v>
                </c:pt>
                <c:pt idx="22">
                  <c:v>0.181432832696635</c:v>
                </c:pt>
                <c:pt idx="23">
                  <c:v>0.154534512533361</c:v>
                </c:pt>
                <c:pt idx="24">
                  <c:v>0.132921659950809</c:v>
                </c:pt>
                <c:pt idx="25">
                  <c:v>0.114815008634675</c:v>
                </c:pt>
                <c:pt idx="26">
                  <c:v>0.0995342508765503</c:v>
                </c:pt>
                <c:pt idx="27">
                  <c:v>0.087498037573918</c:v>
                </c:pt>
                <c:pt idx="28">
                  <c:v>0.0774504160343294</c:v>
                </c:pt>
                <c:pt idx="29">
                  <c:v>0.0697577057930818</c:v>
                </c:pt>
                <c:pt idx="30">
                  <c:v>0.0636872677795803</c:v>
                </c:pt>
                <c:pt idx="31">
                  <c:v>0.0588727824585274</c:v>
                </c:pt>
                <c:pt idx="32">
                  <c:v>0.0551049243811816</c:v>
                </c:pt>
                <c:pt idx="33">
                  <c:v>0.0520173740122455</c:v>
                </c:pt>
                <c:pt idx="34">
                  <c:v>0.0500287822492019</c:v>
                </c:pt>
                <c:pt idx="35">
                  <c:v>0.0482495159348998</c:v>
                </c:pt>
                <c:pt idx="36">
                  <c:v>0.0470982259668219</c:v>
                </c:pt>
                <c:pt idx="37">
                  <c:v>0.0462609241718562</c:v>
                </c:pt>
                <c:pt idx="38">
                  <c:v>0.0454759537390758</c:v>
                </c:pt>
                <c:pt idx="39">
                  <c:v>0.0450049714794076</c:v>
                </c:pt>
                <c:pt idx="40">
                  <c:v>0.0444293264953687</c:v>
                </c:pt>
                <c:pt idx="41">
                  <c:v>0.0441153383222565</c:v>
                </c:pt>
                <c:pt idx="42">
                  <c:v>0.0439583442357004</c:v>
                </c:pt>
                <c:pt idx="43">
                  <c:v>0.0438536815113297</c:v>
                </c:pt>
                <c:pt idx="44">
                  <c:v>0.0435920247004029</c:v>
                </c:pt>
                <c:pt idx="45">
                  <c:v>0.0435920247004029</c:v>
                </c:pt>
                <c:pt idx="46">
                  <c:v>0.0431210424407347</c:v>
                </c:pt>
                <c:pt idx="47">
                  <c:v>0.0433826992516615</c:v>
                </c:pt>
                <c:pt idx="48">
                  <c:v>0.0432257051651054</c:v>
                </c:pt>
                <c:pt idx="49">
                  <c:v>0.0431210424407347</c:v>
                </c:pt>
                <c:pt idx="50">
                  <c:v>0.0431210424407347</c:v>
                </c:pt>
                <c:pt idx="51">
                  <c:v>0.0431210424407347</c:v>
                </c:pt>
                <c:pt idx="52">
                  <c:v>0.0429117169919933</c:v>
                </c:pt>
                <c:pt idx="53">
                  <c:v>0.0428593856298079</c:v>
                </c:pt>
                <c:pt idx="54">
                  <c:v>0.0429117169919933</c:v>
                </c:pt>
                <c:pt idx="55">
                  <c:v>0.0425453974566958</c:v>
                </c:pt>
                <c:pt idx="56">
                  <c:v>0.0428593856298079</c:v>
                </c:pt>
                <c:pt idx="57">
                  <c:v>0.0427023915432519</c:v>
                </c:pt>
                <c:pt idx="58">
                  <c:v>0.0425453974566958</c:v>
                </c:pt>
                <c:pt idx="59">
                  <c:v>0.0427023915432519</c:v>
                </c:pt>
                <c:pt idx="60">
                  <c:v>0.0425453974566958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2'!$H$7:$H$67</c:f>
              <c:numCache>
                <c:formatCode>0.000_ </c:formatCode>
                <c:ptCount val="61"/>
                <c:pt idx="0">
                  <c:v>1.0</c:v>
                </c:pt>
                <c:pt idx="1">
                  <c:v>0.971798621265929</c:v>
                </c:pt>
                <c:pt idx="2">
                  <c:v>0.972529768121997</c:v>
                </c:pt>
                <c:pt idx="3">
                  <c:v>0.972999791100898</c:v>
                </c:pt>
                <c:pt idx="4">
                  <c:v>0.972738667223731</c:v>
                </c:pt>
                <c:pt idx="5">
                  <c:v>0.966785042824316</c:v>
                </c:pt>
                <c:pt idx="6">
                  <c:v>0.958899101733862</c:v>
                </c:pt>
                <c:pt idx="7">
                  <c:v>0.936024650094005</c:v>
                </c:pt>
                <c:pt idx="8">
                  <c:v>0.900981825778149</c:v>
                </c:pt>
                <c:pt idx="9">
                  <c:v>0.854606225193232</c:v>
                </c:pt>
                <c:pt idx="10">
                  <c:v>0.803530394819302</c:v>
                </c:pt>
                <c:pt idx="11">
                  <c:v>0.746762063923125</c:v>
                </c:pt>
                <c:pt idx="12">
                  <c:v>0.686337998746605</c:v>
                </c:pt>
                <c:pt idx="13">
                  <c:v>0.621683726759975</c:v>
                </c:pt>
                <c:pt idx="14">
                  <c:v>0.561311886358889</c:v>
                </c:pt>
                <c:pt idx="15">
                  <c:v>0.501671192813871</c:v>
                </c:pt>
                <c:pt idx="16">
                  <c:v>0.44349279298099</c:v>
                </c:pt>
                <c:pt idx="17">
                  <c:v>0.388604554000418</c:v>
                </c:pt>
                <c:pt idx="18">
                  <c:v>0.33799874660539</c:v>
                </c:pt>
                <c:pt idx="19">
                  <c:v>0.292772091080008</c:v>
                </c:pt>
                <c:pt idx="20">
                  <c:v>0.252820137873407</c:v>
                </c:pt>
                <c:pt idx="21">
                  <c:v>0.216941717150616</c:v>
                </c:pt>
                <c:pt idx="22">
                  <c:v>0.18565907666597</c:v>
                </c:pt>
                <c:pt idx="23">
                  <c:v>0.159337789847504</c:v>
                </c:pt>
                <c:pt idx="24">
                  <c:v>0.136933361186547</c:v>
                </c:pt>
                <c:pt idx="25">
                  <c:v>0.118236891581366</c:v>
                </c:pt>
                <c:pt idx="26">
                  <c:v>0.102517234175893</c:v>
                </c:pt>
                <c:pt idx="27">
                  <c:v>0.0897221641946939</c:v>
                </c:pt>
                <c:pt idx="28">
                  <c:v>0.0799039064132024</c:v>
                </c:pt>
                <c:pt idx="29">
                  <c:v>0.0712345936912471</c:v>
                </c:pt>
                <c:pt idx="30">
                  <c:v>0.0648109463129308</c:v>
                </c:pt>
                <c:pt idx="31">
                  <c:v>0.059327344892417</c:v>
                </c:pt>
                <c:pt idx="32">
                  <c:v>0.055410486734907</c:v>
                </c:pt>
                <c:pt idx="33">
                  <c:v>0.0522770002088991</c:v>
                </c:pt>
                <c:pt idx="34">
                  <c:v>0.0498746605389597</c:v>
                </c:pt>
                <c:pt idx="35">
                  <c:v>0.0479423438479214</c:v>
                </c:pt>
                <c:pt idx="36">
                  <c:v>0.0462711510340505</c:v>
                </c:pt>
                <c:pt idx="37">
                  <c:v>0.0455922289534155</c:v>
                </c:pt>
                <c:pt idx="38">
                  <c:v>0.0443910591184458</c:v>
                </c:pt>
                <c:pt idx="39">
                  <c:v>0.0440254856904115</c:v>
                </c:pt>
                <c:pt idx="40">
                  <c:v>0.0431898892834761</c:v>
                </c:pt>
                <c:pt idx="41">
                  <c:v>0.0429287654063087</c:v>
                </c:pt>
                <c:pt idx="42">
                  <c:v>0.0428765406308753</c:v>
                </c:pt>
                <c:pt idx="43">
                  <c:v>0.0425631919782745</c:v>
                </c:pt>
                <c:pt idx="44">
                  <c:v>0.0423542928765406</c:v>
                </c:pt>
                <c:pt idx="45">
                  <c:v>0.0421976185502402</c:v>
                </c:pt>
                <c:pt idx="46">
                  <c:v>0.0421976185502402</c:v>
                </c:pt>
                <c:pt idx="47">
                  <c:v>0.0420409442239398</c:v>
                </c:pt>
                <c:pt idx="48">
                  <c:v>0.0418842698976394</c:v>
                </c:pt>
                <c:pt idx="49">
                  <c:v>0.0419364946730729</c:v>
                </c:pt>
                <c:pt idx="50">
                  <c:v>0.0418842698976394</c:v>
                </c:pt>
                <c:pt idx="51">
                  <c:v>0.0416753707959056</c:v>
                </c:pt>
                <c:pt idx="52">
                  <c:v>0.0416231460204721</c:v>
                </c:pt>
                <c:pt idx="53">
                  <c:v>0.041727595571339</c:v>
                </c:pt>
                <c:pt idx="54">
                  <c:v>0.0415186964696052</c:v>
                </c:pt>
                <c:pt idx="55">
                  <c:v>0.0415186964696052</c:v>
                </c:pt>
                <c:pt idx="56">
                  <c:v>0.0418842698976394</c:v>
                </c:pt>
                <c:pt idx="57">
                  <c:v>0.0415186964696052</c:v>
                </c:pt>
                <c:pt idx="58">
                  <c:v>0.0413097973678713</c:v>
                </c:pt>
                <c:pt idx="59">
                  <c:v>0.0411008982661374</c:v>
                </c:pt>
                <c:pt idx="60">
                  <c:v>0.0412053478170044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2'!$I$7:$I$67</c:f>
              <c:numCache>
                <c:formatCode>0.000_ </c:formatCode>
                <c:ptCount val="61"/>
                <c:pt idx="0">
                  <c:v>1.0</c:v>
                </c:pt>
                <c:pt idx="1">
                  <c:v>0.971786669463527</c:v>
                </c:pt>
                <c:pt idx="2">
                  <c:v>0.972887933294877</c:v>
                </c:pt>
                <c:pt idx="3">
                  <c:v>0.971734228328701</c:v>
                </c:pt>
                <c:pt idx="4">
                  <c:v>0.968377995699827</c:v>
                </c:pt>
                <c:pt idx="5">
                  <c:v>0.968168231160522</c:v>
                </c:pt>
                <c:pt idx="6">
                  <c:v>0.956840946038072</c:v>
                </c:pt>
                <c:pt idx="7">
                  <c:v>0.934238816927998</c:v>
                </c:pt>
                <c:pt idx="8">
                  <c:v>0.895537259426294</c:v>
                </c:pt>
                <c:pt idx="9">
                  <c:v>0.850018354397189</c:v>
                </c:pt>
                <c:pt idx="10">
                  <c:v>0.79841627772825</c:v>
                </c:pt>
                <c:pt idx="11">
                  <c:v>0.738738266296083</c:v>
                </c:pt>
                <c:pt idx="12">
                  <c:v>0.676228433583303</c:v>
                </c:pt>
                <c:pt idx="13">
                  <c:v>0.613036866117783</c:v>
                </c:pt>
                <c:pt idx="14">
                  <c:v>0.550002622056741</c:v>
                </c:pt>
                <c:pt idx="15">
                  <c:v>0.489537993602181</c:v>
                </c:pt>
                <c:pt idx="16">
                  <c:v>0.430646599192406</c:v>
                </c:pt>
                <c:pt idx="17">
                  <c:v>0.375793172164246</c:v>
                </c:pt>
                <c:pt idx="18">
                  <c:v>0.326288740888353</c:v>
                </c:pt>
                <c:pt idx="19">
                  <c:v>0.282133305364728</c:v>
                </c:pt>
                <c:pt idx="20">
                  <c:v>0.242068278357544</c:v>
                </c:pt>
                <c:pt idx="21">
                  <c:v>0.20677539461954</c:v>
                </c:pt>
                <c:pt idx="22">
                  <c:v>0.176516859824847</c:v>
                </c:pt>
                <c:pt idx="23">
                  <c:v>0.151397556243117</c:v>
                </c:pt>
                <c:pt idx="24">
                  <c:v>0.130106455503697</c:v>
                </c:pt>
                <c:pt idx="25">
                  <c:v>0.112171587393151</c:v>
                </c:pt>
                <c:pt idx="26">
                  <c:v>0.0973831873721747</c:v>
                </c:pt>
                <c:pt idx="27">
                  <c:v>0.0855314909014631</c:v>
                </c:pt>
                <c:pt idx="28">
                  <c:v>0.0756725575541455</c:v>
                </c:pt>
                <c:pt idx="29">
                  <c:v>0.0686454454874403</c:v>
                </c:pt>
                <c:pt idx="30">
                  <c:v>0.0623000681734753</c:v>
                </c:pt>
                <c:pt idx="31">
                  <c:v>0.0574754837694688</c:v>
                </c:pt>
                <c:pt idx="32">
                  <c:v>0.0540143688709424</c:v>
                </c:pt>
                <c:pt idx="33">
                  <c:v>0.0508679007813729</c:v>
                </c:pt>
                <c:pt idx="34">
                  <c:v>0.049242225601762</c:v>
                </c:pt>
                <c:pt idx="35">
                  <c:v>0.0473543447480203</c:v>
                </c:pt>
                <c:pt idx="36">
                  <c:v>0.0460957575121926</c:v>
                </c:pt>
                <c:pt idx="37">
                  <c:v>0.0450993759504956</c:v>
                </c:pt>
                <c:pt idx="38">
                  <c:v>0.0444700823325817</c:v>
                </c:pt>
                <c:pt idx="39">
                  <c:v>0.0436310241753631</c:v>
                </c:pt>
                <c:pt idx="40">
                  <c:v>0.0434737007708847</c:v>
                </c:pt>
                <c:pt idx="41">
                  <c:v>0.0433163773664062</c:v>
                </c:pt>
                <c:pt idx="42">
                  <c:v>0.0430541716922754</c:v>
                </c:pt>
                <c:pt idx="43">
                  <c:v>0.0428444071529708</c:v>
                </c:pt>
                <c:pt idx="44">
                  <c:v>0.0427919660181446</c:v>
                </c:pt>
                <c:pt idx="45">
                  <c:v>0.0424248780743615</c:v>
                </c:pt>
                <c:pt idx="46">
                  <c:v>0.0423724369395354</c:v>
                </c:pt>
                <c:pt idx="47">
                  <c:v>0.0422151135350569</c:v>
                </c:pt>
                <c:pt idx="48">
                  <c:v>0.042267554669883</c:v>
                </c:pt>
                <c:pt idx="49">
                  <c:v>0.0421626724002307</c:v>
                </c:pt>
                <c:pt idx="50">
                  <c:v>0.042267554669883</c:v>
                </c:pt>
                <c:pt idx="51">
                  <c:v>0.0420053489957523</c:v>
                </c:pt>
                <c:pt idx="52">
                  <c:v>0.0423199958047092</c:v>
                </c:pt>
                <c:pt idx="53">
                  <c:v>0.0421102312654046</c:v>
                </c:pt>
                <c:pt idx="54">
                  <c:v>0.0420577901305784</c:v>
                </c:pt>
                <c:pt idx="55">
                  <c:v>0.0417431433216215</c:v>
                </c:pt>
                <c:pt idx="56">
                  <c:v>0.0420053489957523</c:v>
                </c:pt>
                <c:pt idx="57">
                  <c:v>0.0417431433216215</c:v>
                </c:pt>
                <c:pt idx="58">
                  <c:v>0.0419004667260999</c:v>
                </c:pt>
                <c:pt idx="59">
                  <c:v>0.0420577901305784</c:v>
                </c:pt>
                <c:pt idx="60">
                  <c:v>0.0416382610519692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0915344"/>
        <c:axId val="1857177008"/>
      </c:scatterChart>
      <c:valAx>
        <c:axId val="1860915344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one"/>
        <c:crossAx val="1857177008"/>
        <c:crosses val="autoZero"/>
        <c:crossBetween val="midCat"/>
      </c:valAx>
      <c:valAx>
        <c:axId val="1857177008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one"/>
        <c:crossAx val="186091534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4331804472753"/>
          <c:y val="0.124999364220356"/>
          <c:w val="0.853503848327908"/>
          <c:h val="0.76041279900716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2'!$J$7:$J$67</c:f>
              <c:numCache>
                <c:formatCode>0.000_ </c:formatCode>
                <c:ptCount val="61"/>
                <c:pt idx="0">
                  <c:v>1.0</c:v>
                </c:pt>
                <c:pt idx="1">
                  <c:v>0.970818214340471</c:v>
                </c:pt>
                <c:pt idx="2">
                  <c:v>0.971380385342669</c:v>
                </c:pt>
                <c:pt idx="3">
                  <c:v>0.973629069351459</c:v>
                </c:pt>
                <c:pt idx="4">
                  <c:v>0.971942556344866</c:v>
                </c:pt>
                <c:pt idx="5">
                  <c:v>0.973577962896714</c:v>
                </c:pt>
                <c:pt idx="6">
                  <c:v>0.973986814534676</c:v>
                </c:pt>
                <c:pt idx="7">
                  <c:v>0.97276025962079</c:v>
                </c:pt>
                <c:pt idx="8">
                  <c:v>0.968927275514898</c:v>
                </c:pt>
                <c:pt idx="9">
                  <c:v>0.966883017325088</c:v>
                </c:pt>
                <c:pt idx="10">
                  <c:v>0.956508407011806</c:v>
                </c:pt>
                <c:pt idx="11">
                  <c:v>0.928195431082946</c:v>
                </c:pt>
                <c:pt idx="12">
                  <c:v>0.881330812081566</c:v>
                </c:pt>
                <c:pt idx="13">
                  <c:v>0.824244902131139</c:v>
                </c:pt>
                <c:pt idx="14">
                  <c:v>0.761997240251444</c:v>
                </c:pt>
                <c:pt idx="15">
                  <c:v>0.693974548985537</c:v>
                </c:pt>
                <c:pt idx="16">
                  <c:v>0.625440793172178</c:v>
                </c:pt>
                <c:pt idx="17">
                  <c:v>0.554556140440538</c:v>
                </c:pt>
                <c:pt idx="18">
                  <c:v>0.489804262278326</c:v>
                </c:pt>
                <c:pt idx="19">
                  <c:v>0.427914345581847</c:v>
                </c:pt>
                <c:pt idx="20">
                  <c:v>0.369959625900751</c:v>
                </c:pt>
                <c:pt idx="21">
                  <c:v>0.317933254970103</c:v>
                </c:pt>
                <c:pt idx="22">
                  <c:v>0.271170848878213</c:v>
                </c:pt>
                <c:pt idx="23">
                  <c:v>0.231461133541166</c:v>
                </c:pt>
                <c:pt idx="24">
                  <c:v>0.195891041038483</c:v>
                </c:pt>
                <c:pt idx="25">
                  <c:v>0.167015894107426</c:v>
                </c:pt>
                <c:pt idx="26">
                  <c:v>0.142075944191751</c:v>
                </c:pt>
                <c:pt idx="27">
                  <c:v>0.121480042929422</c:v>
                </c:pt>
                <c:pt idx="28">
                  <c:v>0.104563806408749</c:v>
                </c:pt>
                <c:pt idx="29">
                  <c:v>0.0907650636275361</c:v>
                </c:pt>
                <c:pt idx="30">
                  <c:v>0.0794194306740941</c:v>
                </c:pt>
                <c:pt idx="31">
                  <c:v>0.07088465273164</c:v>
                </c:pt>
                <c:pt idx="32">
                  <c:v>0.0642408136147595</c:v>
                </c:pt>
                <c:pt idx="33">
                  <c:v>0.0587213165022742</c:v>
                </c:pt>
                <c:pt idx="34">
                  <c:v>0.0546328001226555</c:v>
                </c:pt>
                <c:pt idx="35">
                  <c:v>0.0515664128379414</c:v>
                </c:pt>
                <c:pt idx="36">
                  <c:v>0.0493688352838963</c:v>
                </c:pt>
                <c:pt idx="37">
                  <c:v>0.0471712577298513</c:v>
                </c:pt>
                <c:pt idx="38">
                  <c:v>0.0459958092707109</c:v>
                </c:pt>
                <c:pt idx="39">
                  <c:v>0.044922573721061</c:v>
                </c:pt>
                <c:pt idx="40">
                  <c:v>0.044053763990392</c:v>
                </c:pt>
                <c:pt idx="41">
                  <c:v>0.0436449123524301</c:v>
                </c:pt>
                <c:pt idx="42">
                  <c:v>0.0433382736239587</c:v>
                </c:pt>
                <c:pt idx="43">
                  <c:v>0.0425716768027802</c:v>
                </c:pt>
                <c:pt idx="44">
                  <c:v>0.0424694638932897</c:v>
                </c:pt>
                <c:pt idx="45">
                  <c:v>0.0423672509837992</c:v>
                </c:pt>
                <c:pt idx="46">
                  <c:v>0.042316144529054</c:v>
                </c:pt>
                <c:pt idx="47">
                  <c:v>0.0420606122553278</c:v>
                </c:pt>
                <c:pt idx="48">
                  <c:v>0.0421117187100731</c:v>
                </c:pt>
                <c:pt idx="49">
                  <c:v>0.0419583993458374</c:v>
                </c:pt>
                <c:pt idx="50">
                  <c:v>0.0419072928910921</c:v>
                </c:pt>
                <c:pt idx="51">
                  <c:v>0.0416006541626207</c:v>
                </c:pt>
                <c:pt idx="52">
                  <c:v>0.0414984412531303</c:v>
                </c:pt>
                <c:pt idx="53">
                  <c:v>0.0417028670721112</c:v>
                </c:pt>
                <c:pt idx="54">
                  <c:v>0.0413962283436398</c:v>
                </c:pt>
                <c:pt idx="55">
                  <c:v>0.0415495477078755</c:v>
                </c:pt>
                <c:pt idx="56">
                  <c:v>0.041651760617366</c:v>
                </c:pt>
                <c:pt idx="57">
                  <c:v>0.0414984412531303</c:v>
                </c:pt>
                <c:pt idx="58">
                  <c:v>0.0416006541626207</c:v>
                </c:pt>
                <c:pt idx="59">
                  <c:v>0.0414984412531303</c:v>
                </c:pt>
                <c:pt idx="60">
                  <c:v>0.0413451218888946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2'!$K$7:$K$67</c:f>
              <c:numCache>
                <c:formatCode>0.000_ </c:formatCode>
                <c:ptCount val="61"/>
                <c:pt idx="0">
                  <c:v>1.0</c:v>
                </c:pt>
                <c:pt idx="1">
                  <c:v>0.972506794898599</c:v>
                </c:pt>
                <c:pt idx="2">
                  <c:v>0.972872674053941</c:v>
                </c:pt>
                <c:pt idx="3">
                  <c:v>0.975799707296676</c:v>
                </c:pt>
                <c:pt idx="4">
                  <c:v>0.976636002508886</c:v>
                </c:pt>
                <c:pt idx="5">
                  <c:v>0.973761237716914</c:v>
                </c:pt>
                <c:pt idx="6">
                  <c:v>0.972977210955467</c:v>
                </c:pt>
                <c:pt idx="7">
                  <c:v>0.975224754338281</c:v>
                </c:pt>
                <c:pt idx="8">
                  <c:v>0.973708969266151</c:v>
                </c:pt>
                <c:pt idx="9">
                  <c:v>0.969161614049759</c:v>
                </c:pt>
                <c:pt idx="10">
                  <c:v>0.958969266150951</c:v>
                </c:pt>
                <c:pt idx="11">
                  <c:v>0.930378423583525</c:v>
                </c:pt>
                <c:pt idx="12">
                  <c:v>0.886368388040978</c:v>
                </c:pt>
                <c:pt idx="13">
                  <c:v>0.827984528538574</c:v>
                </c:pt>
                <c:pt idx="14">
                  <c:v>0.766307756638093</c:v>
                </c:pt>
                <c:pt idx="15">
                  <c:v>0.696738448672381</c:v>
                </c:pt>
                <c:pt idx="16">
                  <c:v>0.629103073384905</c:v>
                </c:pt>
                <c:pt idx="17">
                  <c:v>0.55948149696843</c:v>
                </c:pt>
                <c:pt idx="18">
                  <c:v>0.492682416893163</c:v>
                </c:pt>
                <c:pt idx="19">
                  <c:v>0.430064812878946</c:v>
                </c:pt>
                <c:pt idx="20">
                  <c:v>0.371576416475016</c:v>
                </c:pt>
                <c:pt idx="21">
                  <c:v>0.320405603177922</c:v>
                </c:pt>
                <c:pt idx="22">
                  <c:v>0.273102655237299</c:v>
                </c:pt>
                <c:pt idx="23">
                  <c:v>0.23290821660046</c:v>
                </c:pt>
                <c:pt idx="24">
                  <c:v>0.197365670081539</c:v>
                </c:pt>
                <c:pt idx="25">
                  <c:v>0.167781726949613</c:v>
                </c:pt>
                <c:pt idx="26">
                  <c:v>0.142692870583316</c:v>
                </c:pt>
                <c:pt idx="27">
                  <c:v>0.122046832531884</c:v>
                </c:pt>
                <c:pt idx="28">
                  <c:v>0.105530002090738</c:v>
                </c:pt>
                <c:pt idx="29">
                  <c:v>0.0915743257369851</c:v>
                </c:pt>
                <c:pt idx="30">
                  <c:v>0.081016098682835</c:v>
                </c:pt>
                <c:pt idx="31">
                  <c:v>0.0720259251515785</c:v>
                </c:pt>
                <c:pt idx="32">
                  <c:v>0.0650219527493205</c:v>
                </c:pt>
                <c:pt idx="33">
                  <c:v>0.0596905707714823</c:v>
                </c:pt>
                <c:pt idx="34">
                  <c:v>0.0557704369642484</c:v>
                </c:pt>
                <c:pt idx="35">
                  <c:v>0.0527388668199874</c:v>
                </c:pt>
                <c:pt idx="36">
                  <c:v>0.050334518084884</c:v>
                </c:pt>
                <c:pt idx="37">
                  <c:v>0.0485573907589379</c:v>
                </c:pt>
                <c:pt idx="38">
                  <c:v>0.0470416056868074</c:v>
                </c:pt>
                <c:pt idx="39">
                  <c:v>0.045996236671545</c:v>
                </c:pt>
                <c:pt idx="40">
                  <c:v>0.0454212837131507</c:v>
                </c:pt>
                <c:pt idx="41">
                  <c:v>0.0446372569517039</c:v>
                </c:pt>
                <c:pt idx="42">
                  <c:v>0.0444281831486515</c:v>
                </c:pt>
                <c:pt idx="43">
                  <c:v>0.0440100355425465</c:v>
                </c:pt>
                <c:pt idx="44">
                  <c:v>0.0437486932887309</c:v>
                </c:pt>
                <c:pt idx="45">
                  <c:v>0.0436441563872047</c:v>
                </c:pt>
                <c:pt idx="46">
                  <c:v>0.0432782772318628</c:v>
                </c:pt>
                <c:pt idx="47">
                  <c:v>0.0432782772318628</c:v>
                </c:pt>
                <c:pt idx="48">
                  <c:v>0.0431214718795735</c:v>
                </c:pt>
                <c:pt idx="49">
                  <c:v>0.043330545682626</c:v>
                </c:pt>
                <c:pt idx="50">
                  <c:v>0.0431214718795735</c:v>
                </c:pt>
                <c:pt idx="51">
                  <c:v>0.0428601296257579</c:v>
                </c:pt>
                <c:pt idx="52">
                  <c:v>0.0429646665272841</c:v>
                </c:pt>
                <c:pt idx="53">
                  <c:v>0.0430692034288104</c:v>
                </c:pt>
                <c:pt idx="54">
                  <c:v>0.0428078611749948</c:v>
                </c:pt>
                <c:pt idx="55">
                  <c:v>0.0428078611749948</c:v>
                </c:pt>
                <c:pt idx="56">
                  <c:v>0.0427555927242316</c:v>
                </c:pt>
                <c:pt idx="57">
                  <c:v>0.0429646665272841</c:v>
                </c:pt>
                <c:pt idx="58">
                  <c:v>0.0425465189211792</c:v>
                </c:pt>
                <c:pt idx="59">
                  <c:v>0.042494250470416</c:v>
                </c:pt>
                <c:pt idx="60">
                  <c:v>0.042494250470416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2'!$L$7:$L$67</c:f>
              <c:numCache>
                <c:formatCode>0.000_ </c:formatCode>
                <c:ptCount val="61"/>
                <c:pt idx="0">
                  <c:v>1.0</c:v>
                </c:pt>
                <c:pt idx="1">
                  <c:v>0.96792987612849</c:v>
                </c:pt>
                <c:pt idx="2">
                  <c:v>0.969609489817342</c:v>
                </c:pt>
                <c:pt idx="3">
                  <c:v>0.969871929456225</c:v>
                </c:pt>
                <c:pt idx="4">
                  <c:v>0.968927146756246</c:v>
                </c:pt>
                <c:pt idx="5">
                  <c:v>0.967404996850724</c:v>
                </c:pt>
                <c:pt idx="6">
                  <c:v>0.966827629645182</c:v>
                </c:pt>
                <c:pt idx="7">
                  <c:v>0.967982364056267</c:v>
                </c:pt>
                <c:pt idx="8">
                  <c:v>0.96546294352299</c:v>
                </c:pt>
                <c:pt idx="9">
                  <c:v>0.962418643711946</c:v>
                </c:pt>
                <c:pt idx="10">
                  <c:v>0.947512072223389</c:v>
                </c:pt>
                <c:pt idx="11">
                  <c:v>0.919011127440689</c:v>
                </c:pt>
                <c:pt idx="12">
                  <c:v>0.87313667856393</c:v>
                </c:pt>
                <c:pt idx="13">
                  <c:v>0.818181818181818</c:v>
                </c:pt>
                <c:pt idx="14">
                  <c:v>0.75356917908881</c:v>
                </c:pt>
                <c:pt idx="15">
                  <c:v>0.690006298551333</c:v>
                </c:pt>
                <c:pt idx="16">
                  <c:v>0.621981944152845</c:v>
                </c:pt>
                <c:pt idx="17">
                  <c:v>0.556477010287634</c:v>
                </c:pt>
                <c:pt idx="18">
                  <c:v>0.491549443627965</c:v>
                </c:pt>
                <c:pt idx="19">
                  <c:v>0.428983833718245</c:v>
                </c:pt>
                <c:pt idx="20">
                  <c:v>0.373346630275037</c:v>
                </c:pt>
                <c:pt idx="21">
                  <c:v>0.322538316187277</c:v>
                </c:pt>
                <c:pt idx="22">
                  <c:v>0.277451186227168</c:v>
                </c:pt>
                <c:pt idx="23">
                  <c:v>0.235933235355868</c:v>
                </c:pt>
                <c:pt idx="24">
                  <c:v>0.202235985723284</c:v>
                </c:pt>
                <c:pt idx="25">
                  <c:v>0.172422842746168</c:v>
                </c:pt>
                <c:pt idx="26">
                  <c:v>0.147753516691161</c:v>
                </c:pt>
                <c:pt idx="27">
                  <c:v>0.126758345580516</c:v>
                </c:pt>
                <c:pt idx="28">
                  <c:v>0.108859962208692</c:v>
                </c:pt>
                <c:pt idx="29">
                  <c:v>0.0950556372034432</c:v>
                </c:pt>
                <c:pt idx="30">
                  <c:v>0.0835607810203653</c:v>
                </c:pt>
                <c:pt idx="31">
                  <c:v>0.0741654419483519</c:v>
                </c:pt>
                <c:pt idx="32">
                  <c:v>0.0668696199874029</c:v>
                </c:pt>
                <c:pt idx="33">
                  <c:v>0.0614633634264119</c:v>
                </c:pt>
                <c:pt idx="34">
                  <c:v>0.0568444257820701</c:v>
                </c:pt>
                <c:pt idx="35">
                  <c:v>0.0534327104765904</c:v>
                </c:pt>
                <c:pt idx="36">
                  <c:v>0.0510707537266429</c:v>
                </c:pt>
                <c:pt idx="37">
                  <c:v>0.0487087969766954</c:v>
                </c:pt>
                <c:pt idx="38">
                  <c:v>0.0472916229267268</c:v>
                </c:pt>
                <c:pt idx="39">
                  <c:v>0.0460844005878648</c:v>
                </c:pt>
                <c:pt idx="40">
                  <c:v>0.0452970816712156</c:v>
                </c:pt>
                <c:pt idx="41">
                  <c:v>0.0446147386101197</c:v>
                </c:pt>
                <c:pt idx="42">
                  <c:v>0.0441423472601302</c:v>
                </c:pt>
                <c:pt idx="43">
                  <c:v>0.043617467982364</c:v>
                </c:pt>
                <c:pt idx="44">
                  <c:v>0.0435124921268108</c:v>
                </c:pt>
                <c:pt idx="45">
                  <c:v>0.0432500524879278</c:v>
                </c:pt>
                <c:pt idx="46">
                  <c:v>0.0429351249212681</c:v>
                </c:pt>
                <c:pt idx="47">
                  <c:v>0.0428301490657149</c:v>
                </c:pt>
                <c:pt idx="48">
                  <c:v>0.0428826369934915</c:v>
                </c:pt>
                <c:pt idx="49">
                  <c:v>0.042672685282385</c:v>
                </c:pt>
                <c:pt idx="50">
                  <c:v>0.042672685282385</c:v>
                </c:pt>
                <c:pt idx="51">
                  <c:v>0.0422527818601722</c:v>
                </c:pt>
                <c:pt idx="52">
                  <c:v>0.0423052697879488</c:v>
                </c:pt>
                <c:pt idx="53">
                  <c:v>0.0425152214990552</c:v>
                </c:pt>
                <c:pt idx="54">
                  <c:v>0.0425677094268318</c:v>
                </c:pt>
                <c:pt idx="55">
                  <c:v>0.0420428301490657</c:v>
                </c:pt>
                <c:pt idx="56">
                  <c:v>0.0422527818601722</c:v>
                </c:pt>
                <c:pt idx="57">
                  <c:v>0.0422527818601722</c:v>
                </c:pt>
                <c:pt idx="58">
                  <c:v>0.0420953180768423</c:v>
                </c:pt>
                <c:pt idx="59">
                  <c:v>0.0422527818601722</c:v>
                </c:pt>
                <c:pt idx="60">
                  <c:v>0.0419378542935125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2'!$M$7:$M$67</c:f>
              <c:numCache>
                <c:formatCode>0.000_ </c:formatCode>
                <c:ptCount val="61"/>
                <c:pt idx="0">
                  <c:v>1.0</c:v>
                </c:pt>
                <c:pt idx="1">
                  <c:v>0.970549566132001</c:v>
                </c:pt>
                <c:pt idx="2">
                  <c:v>0.970654746252958</c:v>
                </c:pt>
                <c:pt idx="3">
                  <c:v>0.968130423349987</c:v>
                </c:pt>
                <c:pt idx="4">
                  <c:v>0.970654746252958</c:v>
                </c:pt>
                <c:pt idx="5">
                  <c:v>0.969708125164344</c:v>
                </c:pt>
                <c:pt idx="6">
                  <c:v>0.970181435708651</c:v>
                </c:pt>
                <c:pt idx="7">
                  <c:v>0.968445963712858</c:v>
                </c:pt>
                <c:pt idx="8">
                  <c:v>0.967709702866158</c:v>
                </c:pt>
                <c:pt idx="9">
                  <c:v>0.964238758874573</c:v>
                </c:pt>
                <c:pt idx="10">
                  <c:v>0.951354194057323</c:v>
                </c:pt>
                <c:pt idx="11">
                  <c:v>0.920063108072574</c:v>
                </c:pt>
                <c:pt idx="12">
                  <c:v>0.87388903497239</c:v>
                </c:pt>
                <c:pt idx="13">
                  <c:v>0.820141993163292</c:v>
                </c:pt>
                <c:pt idx="14">
                  <c:v>0.757507231133316</c:v>
                </c:pt>
                <c:pt idx="15">
                  <c:v>0.691454115172232</c:v>
                </c:pt>
                <c:pt idx="16">
                  <c:v>0.622824086247699</c:v>
                </c:pt>
                <c:pt idx="17">
                  <c:v>0.555245858532737</c:v>
                </c:pt>
                <c:pt idx="18">
                  <c:v>0.490980804627925</c:v>
                </c:pt>
                <c:pt idx="19">
                  <c:v>0.429555613988956</c:v>
                </c:pt>
                <c:pt idx="20">
                  <c:v>0.37207467788588</c:v>
                </c:pt>
                <c:pt idx="21">
                  <c:v>0.320168288193531</c:v>
                </c:pt>
                <c:pt idx="22">
                  <c:v>0.276150407572969</c:v>
                </c:pt>
                <c:pt idx="23">
                  <c:v>0.235130160399684</c:v>
                </c:pt>
                <c:pt idx="24">
                  <c:v>0.200473310544307</c:v>
                </c:pt>
                <c:pt idx="25">
                  <c:v>0.170549566132001</c:v>
                </c:pt>
                <c:pt idx="26">
                  <c:v>0.145464107283723</c:v>
                </c:pt>
                <c:pt idx="27">
                  <c:v>0.124796213515646</c:v>
                </c:pt>
                <c:pt idx="28">
                  <c:v>0.10770444386011</c:v>
                </c:pt>
                <c:pt idx="29">
                  <c:v>0.0938206678937681</c:v>
                </c:pt>
                <c:pt idx="30">
                  <c:v>0.082461214830397</c:v>
                </c:pt>
                <c:pt idx="31">
                  <c:v>0.0735734946095188</c:v>
                </c:pt>
                <c:pt idx="32">
                  <c:v>0.0666841966868262</c:v>
                </c:pt>
                <c:pt idx="33">
                  <c:v>0.0608992900341835</c:v>
                </c:pt>
                <c:pt idx="34">
                  <c:v>0.0565869050749408</c:v>
                </c:pt>
                <c:pt idx="35">
                  <c:v>0.0532211412043124</c:v>
                </c:pt>
                <c:pt idx="36">
                  <c:v>0.0507494083618196</c:v>
                </c:pt>
                <c:pt idx="37">
                  <c:v>0.0486983960031554</c:v>
                </c:pt>
                <c:pt idx="38">
                  <c:v>0.047278464370234</c:v>
                </c:pt>
                <c:pt idx="39">
                  <c:v>0.0461740731001841</c:v>
                </c:pt>
                <c:pt idx="40">
                  <c:v>0.0454904023139627</c:v>
                </c:pt>
                <c:pt idx="41">
                  <c:v>0.0447015514067841</c:v>
                </c:pt>
                <c:pt idx="42">
                  <c:v>0.0440178806205627</c:v>
                </c:pt>
                <c:pt idx="43">
                  <c:v>0.0437549303181699</c:v>
                </c:pt>
                <c:pt idx="44">
                  <c:v>0.0435971601367341</c:v>
                </c:pt>
                <c:pt idx="45">
                  <c:v>0.0435445700762556</c:v>
                </c:pt>
                <c:pt idx="46">
                  <c:v>0.0430186694714699</c:v>
                </c:pt>
                <c:pt idx="47">
                  <c:v>0.0431764396529056</c:v>
                </c:pt>
                <c:pt idx="48">
                  <c:v>0.0428083092295556</c:v>
                </c:pt>
                <c:pt idx="49">
                  <c:v>0.0430186694714699</c:v>
                </c:pt>
                <c:pt idx="50">
                  <c:v>0.0430186694714699</c:v>
                </c:pt>
                <c:pt idx="51">
                  <c:v>0.042755719169077</c:v>
                </c:pt>
                <c:pt idx="52">
                  <c:v>0.0425979489876413</c:v>
                </c:pt>
                <c:pt idx="53">
                  <c:v>0.0425453589271628</c:v>
                </c:pt>
                <c:pt idx="54">
                  <c:v>0.0423349986852485</c:v>
                </c:pt>
                <c:pt idx="55">
                  <c:v>0.0425453589271628</c:v>
                </c:pt>
                <c:pt idx="56">
                  <c:v>0.0423349986852485</c:v>
                </c:pt>
                <c:pt idx="57">
                  <c:v>0.0424401788062056</c:v>
                </c:pt>
                <c:pt idx="58">
                  <c:v>0.0423875887457271</c:v>
                </c:pt>
                <c:pt idx="59">
                  <c:v>0.0423875887457271</c:v>
                </c:pt>
                <c:pt idx="60">
                  <c:v>0.0423349986852485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0952208"/>
        <c:axId val="1860961120"/>
      </c:scatterChart>
      <c:valAx>
        <c:axId val="1860952208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one"/>
        <c:crossAx val="1860961120"/>
        <c:crosses val="autoZero"/>
        <c:crossBetween val="midCat"/>
      </c:valAx>
      <c:valAx>
        <c:axId val="1860961120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one"/>
        <c:crossAx val="186095220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40741857069012"/>
          <c:y val="0.123711028836207"/>
          <c:w val="0.858025984438272"/>
          <c:h val="0.76288467782327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2'!$R$7:$R$67</c:f>
              <c:numCache>
                <c:formatCode>0.000_ </c:formatCode>
                <c:ptCount val="61"/>
                <c:pt idx="0">
                  <c:v>1.0</c:v>
                </c:pt>
                <c:pt idx="1">
                  <c:v>0.978238341968912</c:v>
                </c:pt>
                <c:pt idx="2">
                  <c:v>0.977098445595855</c:v>
                </c:pt>
                <c:pt idx="3">
                  <c:v>0.978341968911917</c:v>
                </c:pt>
                <c:pt idx="4">
                  <c:v>0.979896373056995</c:v>
                </c:pt>
                <c:pt idx="5">
                  <c:v>0.980362694300518</c:v>
                </c:pt>
                <c:pt idx="6">
                  <c:v>0.978186528497409</c:v>
                </c:pt>
                <c:pt idx="7">
                  <c:v>0.977253886010363</c:v>
                </c:pt>
                <c:pt idx="8">
                  <c:v>0.978860103626943</c:v>
                </c:pt>
                <c:pt idx="9">
                  <c:v>0.978186528497409</c:v>
                </c:pt>
                <c:pt idx="10">
                  <c:v>0.977927461139896</c:v>
                </c:pt>
                <c:pt idx="11">
                  <c:v>0.978445595854922</c:v>
                </c:pt>
                <c:pt idx="12">
                  <c:v>0.975699481865285</c:v>
                </c:pt>
                <c:pt idx="13">
                  <c:v>0.977253886010363</c:v>
                </c:pt>
                <c:pt idx="14">
                  <c:v>0.975854922279793</c:v>
                </c:pt>
                <c:pt idx="15">
                  <c:v>0.976269430051813</c:v>
                </c:pt>
                <c:pt idx="16">
                  <c:v>0.974870466321243</c:v>
                </c:pt>
                <c:pt idx="17">
                  <c:v>0.975854922279793</c:v>
                </c:pt>
                <c:pt idx="18">
                  <c:v>0.976269430051813</c:v>
                </c:pt>
                <c:pt idx="19">
                  <c:v>0.977253886010363</c:v>
                </c:pt>
                <c:pt idx="20">
                  <c:v>0.976683937823834</c:v>
                </c:pt>
                <c:pt idx="21">
                  <c:v>0.974818652849741</c:v>
                </c:pt>
                <c:pt idx="22">
                  <c:v>0.976373056994819</c:v>
                </c:pt>
                <c:pt idx="23">
                  <c:v>0.97419689119171</c:v>
                </c:pt>
                <c:pt idx="24">
                  <c:v>0.975233160621762</c:v>
                </c:pt>
                <c:pt idx="25">
                  <c:v>0.971502590673575</c:v>
                </c:pt>
                <c:pt idx="26">
                  <c:v>0.967305699481865</c:v>
                </c:pt>
                <c:pt idx="27">
                  <c:v>0.944300518134715</c:v>
                </c:pt>
                <c:pt idx="28">
                  <c:v>0.884248704663212</c:v>
                </c:pt>
                <c:pt idx="29">
                  <c:v>0.799689119170984</c:v>
                </c:pt>
                <c:pt idx="30">
                  <c:v>0.70139896373057</c:v>
                </c:pt>
                <c:pt idx="31">
                  <c:v>0.602383419689119</c:v>
                </c:pt>
                <c:pt idx="32">
                  <c:v>0.505284974093264</c:v>
                </c:pt>
                <c:pt idx="33">
                  <c:v>0.417253886010363</c:v>
                </c:pt>
                <c:pt idx="34">
                  <c:v>0.339689119170984</c:v>
                </c:pt>
                <c:pt idx="35">
                  <c:v>0.274663212435233</c:v>
                </c:pt>
                <c:pt idx="36">
                  <c:v>0.220414507772021</c:v>
                </c:pt>
                <c:pt idx="37">
                  <c:v>0.177564766839378</c:v>
                </c:pt>
                <c:pt idx="38">
                  <c:v>0.143160621761658</c:v>
                </c:pt>
                <c:pt idx="39">
                  <c:v>0.116735751295337</c:v>
                </c:pt>
                <c:pt idx="40">
                  <c:v>0.0968911917098445</c:v>
                </c:pt>
                <c:pt idx="41">
                  <c:v>0.0816580310880829</c:v>
                </c:pt>
                <c:pt idx="42">
                  <c:v>0.0704663212435233</c:v>
                </c:pt>
                <c:pt idx="43">
                  <c:v>0.0621243523316062</c:v>
                </c:pt>
                <c:pt idx="44">
                  <c:v>0.056580310880829</c:v>
                </c:pt>
                <c:pt idx="45">
                  <c:v>0.0523316062176166</c:v>
                </c:pt>
                <c:pt idx="46">
                  <c:v>0.0492227979274611</c:v>
                </c:pt>
                <c:pt idx="47">
                  <c:v>0.0470984455958549</c:v>
                </c:pt>
                <c:pt idx="48">
                  <c:v>0.0458549222797927</c:v>
                </c:pt>
                <c:pt idx="49">
                  <c:v>0.0447150259067357</c:v>
                </c:pt>
                <c:pt idx="50">
                  <c:v>0.0440414507772021</c:v>
                </c:pt>
                <c:pt idx="51">
                  <c:v>0.0433160621761658</c:v>
                </c:pt>
                <c:pt idx="52">
                  <c:v>0.0432642487046632</c:v>
                </c:pt>
                <c:pt idx="53">
                  <c:v>0.0428497409326425</c:v>
                </c:pt>
                <c:pt idx="54">
                  <c:v>0.0426943005181347</c:v>
                </c:pt>
                <c:pt idx="55">
                  <c:v>0.0424352331606218</c:v>
                </c:pt>
                <c:pt idx="56">
                  <c:v>0.0423316062176166</c:v>
                </c:pt>
                <c:pt idx="57">
                  <c:v>0.0423834196891192</c:v>
                </c:pt>
                <c:pt idx="58">
                  <c:v>0.0421243523316062</c:v>
                </c:pt>
                <c:pt idx="59">
                  <c:v>0.0419689119170984</c:v>
                </c:pt>
                <c:pt idx="60">
                  <c:v>0.0418134715025907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2'!$S$7:$S$67</c:f>
              <c:numCache>
                <c:formatCode>0.000_ </c:formatCode>
                <c:ptCount val="61"/>
                <c:pt idx="0">
                  <c:v>1.0</c:v>
                </c:pt>
                <c:pt idx="1">
                  <c:v>0.97554333595182</c:v>
                </c:pt>
                <c:pt idx="2">
                  <c:v>0.97528148730034</c:v>
                </c:pt>
                <c:pt idx="3">
                  <c:v>0.975595705682116</c:v>
                </c:pt>
                <c:pt idx="4">
                  <c:v>0.97643362136685</c:v>
                </c:pt>
                <c:pt idx="5">
                  <c:v>0.976695470018329</c:v>
                </c:pt>
                <c:pt idx="6">
                  <c:v>0.976852579209217</c:v>
                </c:pt>
                <c:pt idx="7">
                  <c:v>0.973972244042943</c:v>
                </c:pt>
                <c:pt idx="8">
                  <c:v>0.974286462424718</c:v>
                </c:pt>
                <c:pt idx="9">
                  <c:v>0.976538360827442</c:v>
                </c:pt>
                <c:pt idx="10">
                  <c:v>0.97376276512176</c:v>
                </c:pt>
                <c:pt idx="11">
                  <c:v>0.975124378109453</c:v>
                </c:pt>
                <c:pt idx="12">
                  <c:v>0.972453521864362</c:v>
                </c:pt>
                <c:pt idx="13">
                  <c:v>0.974548311076198</c:v>
                </c:pt>
                <c:pt idx="14">
                  <c:v>0.974443571615606</c:v>
                </c:pt>
                <c:pt idx="15">
                  <c:v>0.973972244042943</c:v>
                </c:pt>
                <c:pt idx="16">
                  <c:v>0.971615606179628</c:v>
                </c:pt>
                <c:pt idx="17">
                  <c:v>0.973396177009688</c:v>
                </c:pt>
                <c:pt idx="18">
                  <c:v>0.974495941345902</c:v>
                </c:pt>
                <c:pt idx="19">
                  <c:v>0.975019638648861</c:v>
                </c:pt>
                <c:pt idx="20">
                  <c:v>0.975176747839749</c:v>
                </c:pt>
                <c:pt idx="21">
                  <c:v>0.973343807279392</c:v>
                </c:pt>
                <c:pt idx="22">
                  <c:v>0.974076983503535</c:v>
                </c:pt>
                <c:pt idx="23">
                  <c:v>0.974705420267086</c:v>
                </c:pt>
                <c:pt idx="24">
                  <c:v>0.97350091647028</c:v>
                </c:pt>
                <c:pt idx="25">
                  <c:v>0.969835035349568</c:v>
                </c:pt>
                <c:pt idx="26">
                  <c:v>0.955328620057607</c:v>
                </c:pt>
                <c:pt idx="27">
                  <c:v>0.912175962293794</c:v>
                </c:pt>
                <c:pt idx="28">
                  <c:v>0.831317098716942</c:v>
                </c:pt>
                <c:pt idx="29">
                  <c:v>0.737889499869076</c:v>
                </c:pt>
                <c:pt idx="30">
                  <c:v>0.633621366849961</c:v>
                </c:pt>
                <c:pt idx="31">
                  <c:v>0.533595181984813</c:v>
                </c:pt>
                <c:pt idx="32">
                  <c:v>0.440691280439906</c:v>
                </c:pt>
                <c:pt idx="33">
                  <c:v>0.358627913066248</c:v>
                </c:pt>
                <c:pt idx="34">
                  <c:v>0.288347735009165</c:v>
                </c:pt>
                <c:pt idx="35">
                  <c:v>0.230426813301911</c:v>
                </c:pt>
                <c:pt idx="36">
                  <c:v>0.184550929562713</c:v>
                </c:pt>
                <c:pt idx="37">
                  <c:v>0.147996857816182</c:v>
                </c:pt>
                <c:pt idx="38">
                  <c:v>0.119455354804923</c:v>
                </c:pt>
                <c:pt idx="39">
                  <c:v>0.0980361351139041</c:v>
                </c:pt>
                <c:pt idx="40">
                  <c:v>0.082063367373658</c:v>
                </c:pt>
                <c:pt idx="41">
                  <c:v>0.0706991358994501</c:v>
                </c:pt>
                <c:pt idx="42">
                  <c:v>0.0623199790521079</c:v>
                </c:pt>
                <c:pt idx="43">
                  <c:v>0.0563498297983765</c:v>
                </c:pt>
                <c:pt idx="44">
                  <c:v>0.0519507724535219</c:v>
                </c:pt>
                <c:pt idx="45">
                  <c:v>0.049070437287248</c:v>
                </c:pt>
                <c:pt idx="46">
                  <c:v>0.0469232783451165</c:v>
                </c:pt>
                <c:pt idx="47">
                  <c:v>0.0454045561665357</c:v>
                </c:pt>
                <c:pt idx="48">
                  <c:v>0.0446713799423933</c:v>
                </c:pt>
                <c:pt idx="49">
                  <c:v>0.043885833987955</c:v>
                </c:pt>
                <c:pt idx="50">
                  <c:v>0.0436763550667714</c:v>
                </c:pt>
                <c:pt idx="51">
                  <c:v>0.0429431788426289</c:v>
                </c:pt>
                <c:pt idx="52">
                  <c:v>0.0429955485729248</c:v>
                </c:pt>
                <c:pt idx="53">
                  <c:v>0.0425242210002618</c:v>
                </c:pt>
                <c:pt idx="54">
                  <c:v>0.0425242210002618</c:v>
                </c:pt>
                <c:pt idx="55">
                  <c:v>0.0423671118093742</c:v>
                </c:pt>
                <c:pt idx="56">
                  <c:v>0.0423671118093742</c:v>
                </c:pt>
                <c:pt idx="57">
                  <c:v>0.0421052631578947</c:v>
                </c:pt>
                <c:pt idx="58">
                  <c:v>0.0424194815396701</c:v>
                </c:pt>
                <c:pt idx="59">
                  <c:v>0.0421576328881906</c:v>
                </c:pt>
                <c:pt idx="60">
                  <c:v>0.0420005236973029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2'!$T$7:$T$67</c:f>
              <c:numCache>
                <c:formatCode>0.000_ </c:formatCode>
                <c:ptCount val="61"/>
                <c:pt idx="0">
                  <c:v>1.0</c:v>
                </c:pt>
                <c:pt idx="1">
                  <c:v>0.973004262484871</c:v>
                </c:pt>
                <c:pt idx="2">
                  <c:v>0.972635899594801</c:v>
                </c:pt>
                <c:pt idx="3">
                  <c:v>0.973635741724991</c:v>
                </c:pt>
                <c:pt idx="4">
                  <c:v>0.973267378834921</c:v>
                </c:pt>
                <c:pt idx="5">
                  <c:v>0.970530968794401</c:v>
                </c:pt>
                <c:pt idx="6">
                  <c:v>0.974004104615061</c:v>
                </c:pt>
                <c:pt idx="7">
                  <c:v>0.971004578224491</c:v>
                </c:pt>
                <c:pt idx="8">
                  <c:v>0.972109666894701</c:v>
                </c:pt>
                <c:pt idx="9">
                  <c:v>0.972320159974741</c:v>
                </c:pt>
                <c:pt idx="10">
                  <c:v>0.969478503394201</c:v>
                </c:pt>
                <c:pt idx="11">
                  <c:v>0.968899647424091</c:v>
                </c:pt>
                <c:pt idx="12">
                  <c:v>0.969583749934221</c:v>
                </c:pt>
                <c:pt idx="13">
                  <c:v>0.971793927274641</c:v>
                </c:pt>
                <c:pt idx="14">
                  <c:v>0.968689154344051</c:v>
                </c:pt>
                <c:pt idx="15">
                  <c:v>0.970899331684471</c:v>
                </c:pt>
                <c:pt idx="16">
                  <c:v>0.968583907804031</c:v>
                </c:pt>
                <c:pt idx="17">
                  <c:v>0.969373256854181</c:v>
                </c:pt>
                <c:pt idx="18">
                  <c:v>0.968689154344051</c:v>
                </c:pt>
                <c:pt idx="19">
                  <c:v>0.967584065673841</c:v>
                </c:pt>
                <c:pt idx="20">
                  <c:v>0.965952744303531</c:v>
                </c:pt>
                <c:pt idx="21">
                  <c:v>0.966005367573541</c:v>
                </c:pt>
                <c:pt idx="22">
                  <c:v>0.968636531074041</c:v>
                </c:pt>
                <c:pt idx="23">
                  <c:v>0.966689470083671</c:v>
                </c:pt>
                <c:pt idx="24">
                  <c:v>0.968005051833921</c:v>
                </c:pt>
                <c:pt idx="25">
                  <c:v>0.963268957533021</c:v>
                </c:pt>
                <c:pt idx="26">
                  <c:v>0.961269273272641</c:v>
                </c:pt>
                <c:pt idx="27">
                  <c:v>0.946061148239752</c:v>
                </c:pt>
                <c:pt idx="28">
                  <c:v>0.897226753670473</c:v>
                </c:pt>
                <c:pt idx="29">
                  <c:v>0.820238909645845</c:v>
                </c:pt>
                <c:pt idx="30">
                  <c:v>0.731252960058938</c:v>
                </c:pt>
                <c:pt idx="31">
                  <c:v>0.637425669631111</c:v>
                </c:pt>
                <c:pt idx="32">
                  <c:v>0.542861653423144</c:v>
                </c:pt>
                <c:pt idx="33">
                  <c:v>0.453875703836236</c:v>
                </c:pt>
                <c:pt idx="34">
                  <c:v>0.373783086881019</c:v>
                </c:pt>
                <c:pt idx="35">
                  <c:v>0.306267431458191</c:v>
                </c:pt>
                <c:pt idx="36">
                  <c:v>0.248750197337263</c:v>
                </c:pt>
                <c:pt idx="37">
                  <c:v>0.201547124138294</c:v>
                </c:pt>
                <c:pt idx="38">
                  <c:v>0.163184760301005</c:v>
                </c:pt>
                <c:pt idx="39">
                  <c:v>0.132979003315266</c:v>
                </c:pt>
                <c:pt idx="40">
                  <c:v>0.109719517970847</c:v>
                </c:pt>
                <c:pt idx="41">
                  <c:v>0.0921959690575172</c:v>
                </c:pt>
                <c:pt idx="42">
                  <c:v>0.0784612955849076</c:v>
                </c:pt>
                <c:pt idx="43">
                  <c:v>0.0685681208230279</c:v>
                </c:pt>
                <c:pt idx="44">
                  <c:v>0.0613061095616482</c:v>
                </c:pt>
                <c:pt idx="45">
                  <c:v>0.0559911592906383</c:v>
                </c:pt>
                <c:pt idx="46">
                  <c:v>0.0524654001999684</c:v>
                </c:pt>
                <c:pt idx="47">
                  <c:v>0.0493080039993685</c:v>
                </c:pt>
                <c:pt idx="48">
                  <c:v>0.0472030731989686</c:v>
                </c:pt>
                <c:pt idx="49">
                  <c:v>0.0462558543387886</c:v>
                </c:pt>
                <c:pt idx="50">
                  <c:v>0.0453612587486186</c:v>
                </c:pt>
                <c:pt idx="51">
                  <c:v>0.0446245329684787</c:v>
                </c:pt>
                <c:pt idx="52">
                  <c:v>0.0440456769983687</c:v>
                </c:pt>
                <c:pt idx="53">
                  <c:v>0.0437825606483187</c:v>
                </c:pt>
                <c:pt idx="54">
                  <c:v>0.0435720675682787</c:v>
                </c:pt>
                <c:pt idx="55">
                  <c:v>0.0433089512182287</c:v>
                </c:pt>
                <c:pt idx="56">
                  <c:v>0.0429405883281587</c:v>
                </c:pt>
                <c:pt idx="57">
                  <c:v>0.0429405883281587</c:v>
                </c:pt>
                <c:pt idx="58">
                  <c:v>0.0429932115981687</c:v>
                </c:pt>
                <c:pt idx="59">
                  <c:v>0.0429405883281587</c:v>
                </c:pt>
                <c:pt idx="60">
                  <c:v>0.0426248487080987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2'!$U$7:$U$67</c:f>
              <c:numCache>
                <c:formatCode>0.000_ </c:formatCode>
                <c:ptCount val="61"/>
                <c:pt idx="0">
                  <c:v>1.0</c:v>
                </c:pt>
                <c:pt idx="1">
                  <c:v>0.969995803608896</c:v>
                </c:pt>
                <c:pt idx="2">
                  <c:v>0.971569450272765</c:v>
                </c:pt>
                <c:pt idx="3">
                  <c:v>0.973562736047</c:v>
                </c:pt>
                <c:pt idx="4">
                  <c:v>0.969943348720101</c:v>
                </c:pt>
                <c:pt idx="5">
                  <c:v>0.971097356273605</c:v>
                </c:pt>
                <c:pt idx="6">
                  <c:v>0.970205623164079</c:v>
                </c:pt>
                <c:pt idx="7">
                  <c:v>0.97031053294167</c:v>
                </c:pt>
                <c:pt idx="8">
                  <c:v>0.972041544271926</c:v>
                </c:pt>
                <c:pt idx="9">
                  <c:v>0.970939991607218</c:v>
                </c:pt>
                <c:pt idx="10">
                  <c:v>0.970992446496013</c:v>
                </c:pt>
                <c:pt idx="11">
                  <c:v>0.969261435165757</c:v>
                </c:pt>
                <c:pt idx="12">
                  <c:v>0.970625262274444</c:v>
                </c:pt>
                <c:pt idx="13">
                  <c:v>0.968107427612253</c:v>
                </c:pt>
                <c:pt idx="14">
                  <c:v>0.970782626940831</c:v>
                </c:pt>
                <c:pt idx="15">
                  <c:v>0.968054972723458</c:v>
                </c:pt>
                <c:pt idx="16">
                  <c:v>0.969156525388166</c:v>
                </c:pt>
                <c:pt idx="17">
                  <c:v>0.970782626940831</c:v>
                </c:pt>
                <c:pt idx="18">
                  <c:v>0.969051615610575</c:v>
                </c:pt>
                <c:pt idx="19">
                  <c:v>0.96742551405791</c:v>
                </c:pt>
                <c:pt idx="20">
                  <c:v>0.968317247167436</c:v>
                </c:pt>
                <c:pt idx="21">
                  <c:v>0.969890893831305</c:v>
                </c:pt>
                <c:pt idx="22">
                  <c:v>0.966848510281158</c:v>
                </c:pt>
                <c:pt idx="23">
                  <c:v>0.967058329836341</c:v>
                </c:pt>
                <c:pt idx="24">
                  <c:v>0.965327318506085</c:v>
                </c:pt>
                <c:pt idx="25">
                  <c:v>0.964697859840537</c:v>
                </c:pt>
                <c:pt idx="26">
                  <c:v>0.954941250524549</c:v>
                </c:pt>
                <c:pt idx="27">
                  <c:v>0.921002937473773</c:v>
                </c:pt>
                <c:pt idx="28">
                  <c:v>0.853860679815359</c:v>
                </c:pt>
                <c:pt idx="29">
                  <c:v>0.762798992866135</c:v>
                </c:pt>
                <c:pt idx="30">
                  <c:v>0.664760805707092</c:v>
                </c:pt>
                <c:pt idx="31">
                  <c:v>0.565673520772136</c:v>
                </c:pt>
                <c:pt idx="32">
                  <c:v>0.472251363827109</c:v>
                </c:pt>
                <c:pt idx="33">
                  <c:v>0.387117079311792</c:v>
                </c:pt>
                <c:pt idx="34">
                  <c:v>0.31514897188418</c:v>
                </c:pt>
                <c:pt idx="35">
                  <c:v>0.253986571548468</c:v>
                </c:pt>
                <c:pt idx="36">
                  <c:v>0.203787242971045</c:v>
                </c:pt>
                <c:pt idx="37">
                  <c:v>0.164026437263953</c:v>
                </c:pt>
                <c:pt idx="38">
                  <c:v>0.132396139320185</c:v>
                </c:pt>
                <c:pt idx="39">
                  <c:v>0.109158623583718</c:v>
                </c:pt>
                <c:pt idx="40">
                  <c:v>0.0909043222828367</c:v>
                </c:pt>
                <c:pt idx="41">
                  <c:v>0.0772660511959715</c:v>
                </c:pt>
                <c:pt idx="42">
                  <c:v>0.0671947125472094</c:v>
                </c:pt>
                <c:pt idx="43">
                  <c:v>0.0597985732270247</c:v>
                </c:pt>
                <c:pt idx="44">
                  <c:v>0.0546579941250524</c:v>
                </c:pt>
                <c:pt idx="45">
                  <c:v>0.0513533361309274</c:v>
                </c:pt>
                <c:pt idx="46">
                  <c:v>0.0488355014687369</c:v>
                </c:pt>
                <c:pt idx="47">
                  <c:v>0.0468422156945027</c:v>
                </c:pt>
                <c:pt idx="48">
                  <c:v>0.0455832983634075</c:v>
                </c:pt>
                <c:pt idx="49">
                  <c:v>0.0449013848090642</c:v>
                </c:pt>
                <c:pt idx="50">
                  <c:v>0.0442194712547209</c:v>
                </c:pt>
                <c:pt idx="51">
                  <c:v>0.0436949223667646</c:v>
                </c:pt>
                <c:pt idx="52">
                  <c:v>0.0434326479227864</c:v>
                </c:pt>
                <c:pt idx="53">
                  <c:v>0.0431179185900126</c:v>
                </c:pt>
                <c:pt idx="54">
                  <c:v>0.0428031892572388</c:v>
                </c:pt>
                <c:pt idx="55">
                  <c:v>0.0431179185900126</c:v>
                </c:pt>
                <c:pt idx="56">
                  <c:v>0.0425933697020562</c:v>
                </c:pt>
                <c:pt idx="57">
                  <c:v>0.0426982794796475</c:v>
                </c:pt>
                <c:pt idx="58">
                  <c:v>0.0426458245908519</c:v>
                </c:pt>
                <c:pt idx="59">
                  <c:v>0.0425409148132606</c:v>
                </c:pt>
                <c:pt idx="60">
                  <c:v>0.0426982794796475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1035312"/>
        <c:axId val="1861044224"/>
      </c:scatterChart>
      <c:valAx>
        <c:axId val="1861035312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one"/>
        <c:crossAx val="1861044224"/>
        <c:crosses val="autoZero"/>
        <c:crossBetween val="midCat"/>
      </c:valAx>
      <c:valAx>
        <c:axId val="1861044224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one"/>
        <c:crossAx val="186103531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strRef>
              <c:f>'3. データを確認するシート'!$B$15:$B$20</c:f>
              <c:strCache>
                <c:ptCount val="3"/>
                <c:pt idx="2">
                  <c:v>OK</c:v>
                </c:pt>
              </c:strCache>
            </c:strRef>
          </c:xVal>
          <c:yVal>
            <c:numRef>
              <c:f>'3. データを確認するシート'!$A$15:$A$20</c:f>
              <c:numCache>
                <c:formatCode>General</c:formatCode>
                <c:ptCount val="6"/>
                <c:pt idx="1">
                  <c:v>0.0</c:v>
                </c:pt>
                <c:pt idx="4">
                  <c:v>0.0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データを確認するシート'!$C$14:$C$20</c:f>
              <c:numCache>
                <c:formatCode>General</c:formatCode>
                <c:ptCount val="7"/>
              </c:numCache>
            </c:numRef>
          </c:xVal>
          <c:yVal>
            <c:numRef>
              <c:f>'3. データを確認するシート'!$A$15:$A$20</c:f>
              <c:numCache>
                <c:formatCode>General</c:formatCode>
                <c:ptCount val="6"/>
                <c:pt idx="1">
                  <c:v>0.0</c:v>
                </c:pt>
                <c:pt idx="4">
                  <c:v>0.0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tx>
                <c:rich>
                  <a:bodyPr/>
                  <a:lstStyle/>
                  <a:p>
                    <a:pPr>
                      <a:defRPr sz="3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 altLang="ja-JP" sz="3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rPr>
                      <a:t>y = </a:t>
                    </a:r>
                    <a:r>
                      <a:rPr lang="fr-FR" altLang="ja-JP" sz="300" b="0" i="0" u="none" strike="noStrike" baseline="0">
                        <a:solidFill>
                          <a:srgbClr val="DD0806"/>
                        </a:solidFill>
                        <a:latin typeface="Arial"/>
                        <a:ea typeface="Arial"/>
                        <a:cs typeface="Arial"/>
                      </a:rPr>
                      <a:t>0.00286876501591915</a:t>
                    </a:r>
                    <a:r>
                      <a:rPr lang="fr-FR" altLang="ja-JP" sz="3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rPr>
                      <a:t> x</a:t>
                    </a:r>
                    <a:r>
                      <a:rPr lang="fr-FR" altLang="ja-JP" sz="300" b="0" i="0" u="none" strike="noStrike" baseline="3000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rPr>
                      <a:t>2</a:t>
                    </a:r>
                    <a:r>
                      <a:rPr lang="fr-FR" altLang="ja-JP" sz="3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rPr>
                      <a:t> + </a:t>
                    </a:r>
                    <a:r>
                      <a:rPr lang="fr-FR" altLang="ja-JP" sz="300" b="0" i="0" u="none" strike="noStrike" baseline="0">
                        <a:solidFill>
                          <a:srgbClr val="DD0806"/>
                        </a:solidFill>
                        <a:latin typeface="Arial"/>
                        <a:ea typeface="Arial"/>
                        <a:cs typeface="Arial"/>
                      </a:rPr>
                      <a:t>0.69384111930977000</a:t>
                    </a:r>
                    <a:r>
                      <a:rPr lang="fr-FR" altLang="ja-JP" sz="3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rPr>
                      <a:t> x + </a:t>
                    </a:r>
                    <a:r>
                      <a:rPr lang="fr-FR" altLang="ja-JP" sz="300" b="0" i="0" u="none" strike="noStrike" baseline="0">
                        <a:solidFill>
                          <a:srgbClr val="DD0806"/>
                        </a:solidFill>
                        <a:latin typeface="Arial"/>
                        <a:ea typeface="Arial"/>
                        <a:cs typeface="Arial"/>
                      </a:rPr>
                      <a:t>0.56254057107808600</a:t>
                    </a:r>
                    <a:r>
                      <a:rPr lang="fr-FR" altLang="ja-JP" sz="3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rPr>
                      <a:t> </a:t>
                    </a:r>
                  </a:p>
                  <a:p>
                    <a:pPr>
                      <a:defRPr sz="3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 altLang="ja-JP" sz="3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rPr>
                      <a:t>R</a:t>
                    </a:r>
                    <a:r>
                      <a:rPr lang="fr-FR" altLang="ja-JP" sz="300" b="0" i="0" u="none" strike="noStrike" baseline="3000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rPr>
                      <a:t>2</a:t>
                    </a:r>
                    <a:r>
                      <a:rPr lang="fr-FR" altLang="ja-JP" sz="3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rPr>
                      <a:t> = 0.99988990070939300 </a:t>
                    </a:r>
                  </a:p>
                </c:rich>
              </c:tx>
              <c:numFmt formatCode="General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</c:trendlineLbl>
          </c:trendline>
          <c:xVal>
            <c:numRef>
              <c:f>'3. データを確認するシート'!$F$14:$F$20</c:f>
              <c:numCache>
                <c:formatCode>General</c:formatCode>
                <c:ptCount val="7"/>
              </c:numCache>
            </c:numRef>
          </c:xVal>
          <c:yVal>
            <c:numRef>
              <c:f>'3. データを確認するシート'!$A$15:$A$20</c:f>
              <c:numCache>
                <c:formatCode>General</c:formatCode>
                <c:ptCount val="6"/>
                <c:pt idx="1">
                  <c:v>0.0</c:v>
                </c:pt>
                <c:pt idx="4">
                  <c:v>0.0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'3. データを確認するシート'!$D$14:$D$20</c:f>
              <c:numCache>
                <c:formatCode>General</c:formatCode>
                <c:ptCount val="7"/>
              </c:numCache>
            </c:numRef>
          </c:xVal>
          <c:yVal>
            <c:numRef>
              <c:f>'3. データを確認するシート'!$A$15:$A$20</c:f>
              <c:numCache>
                <c:formatCode>General</c:formatCode>
                <c:ptCount val="6"/>
                <c:pt idx="1">
                  <c:v>0.0</c:v>
                </c:pt>
                <c:pt idx="4">
                  <c:v>0.0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strRef>
              <c:f>'3. データを確認するシート'!$E$14:$E$20</c:f>
              <c:strCache>
                <c:ptCount val="7"/>
                <c:pt idx="6">
                  <c:v>検量線の判定</c:v>
                </c:pt>
              </c:strCache>
            </c:strRef>
          </c:xVal>
          <c:yVal>
            <c:numRef>
              <c:f>'3. データを確認するシート'!$A$15:$A$20</c:f>
              <c:numCache>
                <c:formatCode>General</c:formatCode>
                <c:ptCount val="6"/>
                <c:pt idx="1">
                  <c:v>0.0</c:v>
                </c:pt>
                <c:pt idx="4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8639872"/>
        <c:axId val="1858651360"/>
      </c:scatterChart>
      <c:valAx>
        <c:axId val="1858639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858651360"/>
        <c:crosses val="autoZero"/>
        <c:crossBetween val="midCat"/>
      </c:valAx>
      <c:valAx>
        <c:axId val="18586513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858639872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 paperSize="9" orientation="landscape" horizontalDpi="300" verticalDpi="30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14283638266025"/>
          <c:y val="0.118811450395518"/>
          <c:w val="0.863092729571447"/>
          <c:h val="0.7722744275708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2'!$N$7:$N$67</c:f>
              <c:numCache>
                <c:formatCode>0.000_ </c:formatCode>
                <c:ptCount val="61"/>
                <c:pt idx="0">
                  <c:v>1.0</c:v>
                </c:pt>
                <c:pt idx="1">
                  <c:v>0.971709844559586</c:v>
                </c:pt>
                <c:pt idx="2">
                  <c:v>0.973367875647668</c:v>
                </c:pt>
                <c:pt idx="3">
                  <c:v>0.972849740932643</c:v>
                </c:pt>
                <c:pt idx="4">
                  <c:v>0.974870466321243</c:v>
                </c:pt>
                <c:pt idx="5">
                  <c:v>0.976217616580311</c:v>
                </c:pt>
                <c:pt idx="6">
                  <c:v>0.975906735751295</c:v>
                </c:pt>
                <c:pt idx="7">
                  <c:v>0.972590673575129</c:v>
                </c:pt>
                <c:pt idx="8">
                  <c:v>0.972953367875648</c:v>
                </c:pt>
                <c:pt idx="9">
                  <c:v>0.974715025906736</c:v>
                </c:pt>
                <c:pt idx="10">
                  <c:v>0.974455958549223</c:v>
                </c:pt>
                <c:pt idx="11">
                  <c:v>0.971865284974093</c:v>
                </c:pt>
                <c:pt idx="12">
                  <c:v>0.97160621761658</c:v>
                </c:pt>
                <c:pt idx="13">
                  <c:v>0.973212435233161</c:v>
                </c:pt>
                <c:pt idx="14">
                  <c:v>0.973316062176166</c:v>
                </c:pt>
                <c:pt idx="15">
                  <c:v>0.966476683937824</c:v>
                </c:pt>
                <c:pt idx="16">
                  <c:v>0.953886010362694</c:v>
                </c:pt>
                <c:pt idx="17">
                  <c:v>0.917668393782383</c:v>
                </c:pt>
                <c:pt idx="18">
                  <c:v>0.862124352331606</c:v>
                </c:pt>
                <c:pt idx="19">
                  <c:v>0.791554404145078</c:v>
                </c:pt>
                <c:pt idx="20">
                  <c:v>0.710725388601036</c:v>
                </c:pt>
                <c:pt idx="21">
                  <c:v>0.629948186528497</c:v>
                </c:pt>
                <c:pt idx="22">
                  <c:v>0.551450777202073</c:v>
                </c:pt>
                <c:pt idx="23">
                  <c:v>0.47699481865285</c:v>
                </c:pt>
                <c:pt idx="24">
                  <c:v>0.40699481865285</c:v>
                </c:pt>
                <c:pt idx="25">
                  <c:v>0.345699481865285</c:v>
                </c:pt>
                <c:pt idx="26">
                  <c:v>0.289533678756477</c:v>
                </c:pt>
                <c:pt idx="27">
                  <c:v>0.243471502590674</c:v>
                </c:pt>
                <c:pt idx="28">
                  <c:v>0.203316062176166</c:v>
                </c:pt>
                <c:pt idx="29">
                  <c:v>0.16979274611399</c:v>
                </c:pt>
                <c:pt idx="30">
                  <c:v>0.141709844559585</c:v>
                </c:pt>
                <c:pt idx="31">
                  <c:v>0.119844559585492</c:v>
                </c:pt>
                <c:pt idx="32">
                  <c:v>0.102176165803109</c:v>
                </c:pt>
                <c:pt idx="33">
                  <c:v>0.0878756476683938</c:v>
                </c:pt>
                <c:pt idx="34">
                  <c:v>0.0769430051813471</c:v>
                </c:pt>
                <c:pt idx="35">
                  <c:v>0.0681347150259067</c:v>
                </c:pt>
                <c:pt idx="36">
                  <c:v>0.0615544041450777</c:v>
                </c:pt>
                <c:pt idx="37">
                  <c:v>0.0566321243523316</c:v>
                </c:pt>
                <c:pt idx="38">
                  <c:v>0.0531088082901554</c:v>
                </c:pt>
                <c:pt idx="39">
                  <c:v>0.05</c:v>
                </c:pt>
                <c:pt idx="40">
                  <c:v>0.0480829015544041</c:v>
                </c:pt>
                <c:pt idx="41">
                  <c:v>0.0465284974093264</c:v>
                </c:pt>
                <c:pt idx="42">
                  <c:v>0.0454922279792746</c:v>
                </c:pt>
                <c:pt idx="43">
                  <c:v>0.0446632124352332</c:v>
                </c:pt>
                <c:pt idx="44">
                  <c:v>0.0440414507772021</c:v>
                </c:pt>
                <c:pt idx="45">
                  <c:v>0.0436787564766839</c:v>
                </c:pt>
                <c:pt idx="46">
                  <c:v>0.0434715025906736</c:v>
                </c:pt>
                <c:pt idx="47">
                  <c:v>0.0432124352331606</c:v>
                </c:pt>
                <c:pt idx="48">
                  <c:v>0.0427979274611399</c:v>
                </c:pt>
                <c:pt idx="49">
                  <c:v>0.0428497409326425</c:v>
                </c:pt>
                <c:pt idx="50">
                  <c:v>0.0427979274611399</c:v>
                </c:pt>
                <c:pt idx="51">
                  <c:v>0.0425388601036269</c:v>
                </c:pt>
                <c:pt idx="52">
                  <c:v>0.0424870466321243</c:v>
                </c:pt>
                <c:pt idx="53">
                  <c:v>0.0423316062176166</c:v>
                </c:pt>
                <c:pt idx="54">
                  <c:v>0.0421761658031088</c:v>
                </c:pt>
                <c:pt idx="55">
                  <c:v>0.0423316062176166</c:v>
                </c:pt>
                <c:pt idx="56">
                  <c:v>0.042279792746114</c:v>
                </c:pt>
                <c:pt idx="57">
                  <c:v>0.0422279792746114</c:v>
                </c:pt>
                <c:pt idx="58">
                  <c:v>0.042020725388601</c:v>
                </c:pt>
                <c:pt idx="59">
                  <c:v>0.0421761658031088</c:v>
                </c:pt>
                <c:pt idx="60">
                  <c:v>0.0419170984455958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2'!$O$7:$O$67</c:f>
              <c:numCache>
                <c:formatCode>0.000_ </c:formatCode>
                <c:ptCount val="61"/>
                <c:pt idx="0">
                  <c:v>1.0</c:v>
                </c:pt>
                <c:pt idx="1">
                  <c:v>0.977109934599813</c:v>
                </c:pt>
                <c:pt idx="2">
                  <c:v>0.975760406934496</c:v>
                </c:pt>
                <c:pt idx="3">
                  <c:v>0.979341845738607</c:v>
                </c:pt>
                <c:pt idx="4">
                  <c:v>0.977888508252881</c:v>
                </c:pt>
                <c:pt idx="5">
                  <c:v>0.978148032803903</c:v>
                </c:pt>
                <c:pt idx="6">
                  <c:v>0.976487075677359</c:v>
                </c:pt>
                <c:pt idx="7">
                  <c:v>0.975760406934496</c:v>
                </c:pt>
                <c:pt idx="8">
                  <c:v>0.978563272085539</c:v>
                </c:pt>
                <c:pt idx="9">
                  <c:v>0.974722308730406</c:v>
                </c:pt>
                <c:pt idx="10">
                  <c:v>0.976123741305927</c:v>
                </c:pt>
                <c:pt idx="11">
                  <c:v>0.974826118550815</c:v>
                </c:pt>
                <c:pt idx="12">
                  <c:v>0.97534516765286</c:v>
                </c:pt>
                <c:pt idx="13">
                  <c:v>0.976487075677359</c:v>
                </c:pt>
                <c:pt idx="14">
                  <c:v>0.975656597114087</c:v>
                </c:pt>
                <c:pt idx="15">
                  <c:v>0.971037060105886</c:v>
                </c:pt>
                <c:pt idx="16">
                  <c:v>0.953856534828195</c:v>
                </c:pt>
                <c:pt idx="17">
                  <c:v>0.914097373611544</c:v>
                </c:pt>
                <c:pt idx="18">
                  <c:v>0.850202429149798</c:v>
                </c:pt>
                <c:pt idx="19">
                  <c:v>0.778677462887989</c:v>
                </c:pt>
                <c:pt idx="20">
                  <c:v>0.695681511470985</c:v>
                </c:pt>
                <c:pt idx="21">
                  <c:v>0.614969376102979</c:v>
                </c:pt>
                <c:pt idx="22">
                  <c:v>0.535606768400291</c:v>
                </c:pt>
                <c:pt idx="23">
                  <c:v>0.459877504411917</c:v>
                </c:pt>
                <c:pt idx="24">
                  <c:v>0.391518737672584</c:v>
                </c:pt>
                <c:pt idx="25">
                  <c:v>0.329129035606768</c:v>
                </c:pt>
                <c:pt idx="26">
                  <c:v>0.276393646838991</c:v>
                </c:pt>
                <c:pt idx="27">
                  <c:v>0.229056368732482</c:v>
                </c:pt>
                <c:pt idx="28">
                  <c:v>0.191113879372989</c:v>
                </c:pt>
                <c:pt idx="29">
                  <c:v>0.158569500674764</c:v>
                </c:pt>
                <c:pt idx="30">
                  <c:v>0.132617045572511</c:v>
                </c:pt>
                <c:pt idx="31">
                  <c:v>0.112270320772345</c:v>
                </c:pt>
                <c:pt idx="32">
                  <c:v>0.0953493200456763</c:v>
                </c:pt>
                <c:pt idx="33">
                  <c:v>0.082476902314959</c:v>
                </c:pt>
                <c:pt idx="34">
                  <c:v>0.0720959202740579</c:v>
                </c:pt>
                <c:pt idx="35">
                  <c:v>0.0644139935637911</c:v>
                </c:pt>
                <c:pt idx="36">
                  <c:v>0.0587563583515</c:v>
                </c:pt>
                <c:pt idx="37">
                  <c:v>0.0545520606249351</c:v>
                </c:pt>
                <c:pt idx="38">
                  <c:v>0.0509187169106197</c:v>
                </c:pt>
                <c:pt idx="39">
                  <c:v>0.048686805771826</c:v>
                </c:pt>
                <c:pt idx="40">
                  <c:v>0.0470777535554863</c:v>
                </c:pt>
                <c:pt idx="41">
                  <c:v>0.0457801308003737</c:v>
                </c:pt>
                <c:pt idx="42">
                  <c:v>0.0447939375064881</c:v>
                </c:pt>
                <c:pt idx="43">
                  <c:v>0.0443267933146476</c:v>
                </c:pt>
                <c:pt idx="44">
                  <c:v>0.043755839302398</c:v>
                </c:pt>
                <c:pt idx="45">
                  <c:v>0.0429772656493304</c:v>
                </c:pt>
                <c:pt idx="46">
                  <c:v>0.0430291705595349</c:v>
                </c:pt>
                <c:pt idx="47">
                  <c:v>0.0429253607391259</c:v>
                </c:pt>
                <c:pt idx="48">
                  <c:v>0.0424582165472854</c:v>
                </c:pt>
                <c:pt idx="49">
                  <c:v>0.0425101214574899</c:v>
                </c:pt>
                <c:pt idx="50">
                  <c:v>0.0421986919962628</c:v>
                </c:pt>
                <c:pt idx="51">
                  <c:v>0.0425620263676944</c:v>
                </c:pt>
                <c:pt idx="52">
                  <c:v>0.0420429772656493</c:v>
                </c:pt>
                <c:pt idx="53">
                  <c:v>0.0422505969064673</c:v>
                </c:pt>
                <c:pt idx="54">
                  <c:v>0.0421467870860583</c:v>
                </c:pt>
                <c:pt idx="55">
                  <c:v>0.0420948821758538</c:v>
                </c:pt>
                <c:pt idx="56">
                  <c:v>0.0420429772656493</c:v>
                </c:pt>
                <c:pt idx="57">
                  <c:v>0.0417834527146268</c:v>
                </c:pt>
                <c:pt idx="58">
                  <c:v>0.0419910723554448</c:v>
                </c:pt>
                <c:pt idx="59">
                  <c:v>0.0419391674452403</c:v>
                </c:pt>
                <c:pt idx="60">
                  <c:v>0.0419391674452403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2'!$P$7:$P$67</c:f>
              <c:numCache>
                <c:formatCode>0.000_ </c:formatCode>
                <c:ptCount val="61"/>
                <c:pt idx="0">
                  <c:v>1.0</c:v>
                </c:pt>
                <c:pt idx="1">
                  <c:v>0.971344753522971</c:v>
                </c:pt>
                <c:pt idx="2">
                  <c:v>0.973911676881974</c:v>
                </c:pt>
                <c:pt idx="3">
                  <c:v>0.974487924982975</c:v>
                </c:pt>
                <c:pt idx="4">
                  <c:v>0.976007124521976</c:v>
                </c:pt>
                <c:pt idx="5">
                  <c:v>0.974907014510975</c:v>
                </c:pt>
                <c:pt idx="6">
                  <c:v>0.972444863533972</c:v>
                </c:pt>
                <c:pt idx="7">
                  <c:v>0.974068835454974</c:v>
                </c:pt>
                <c:pt idx="8">
                  <c:v>0.973859290690974</c:v>
                </c:pt>
                <c:pt idx="9">
                  <c:v>0.970978050185971</c:v>
                </c:pt>
                <c:pt idx="10">
                  <c:v>0.973440201162973</c:v>
                </c:pt>
                <c:pt idx="11">
                  <c:v>0.972235318769972</c:v>
                </c:pt>
                <c:pt idx="12">
                  <c:v>0.972602022106973</c:v>
                </c:pt>
                <c:pt idx="13">
                  <c:v>0.971501912095971</c:v>
                </c:pt>
                <c:pt idx="14">
                  <c:v>0.969301692073969</c:v>
                </c:pt>
                <c:pt idx="15">
                  <c:v>0.965844203467966</c:v>
                </c:pt>
                <c:pt idx="16">
                  <c:v>0.954266855256954</c:v>
                </c:pt>
                <c:pt idx="17">
                  <c:v>0.921054010162921</c:v>
                </c:pt>
                <c:pt idx="18">
                  <c:v>0.865943737230866</c:v>
                </c:pt>
                <c:pt idx="19">
                  <c:v>0.797789302739798</c:v>
                </c:pt>
                <c:pt idx="20">
                  <c:v>0.722457960081722</c:v>
                </c:pt>
                <c:pt idx="21">
                  <c:v>0.646550369322646</c:v>
                </c:pt>
                <c:pt idx="22">
                  <c:v>0.569437896170569</c:v>
                </c:pt>
                <c:pt idx="23">
                  <c:v>0.496411545916496</c:v>
                </c:pt>
                <c:pt idx="24">
                  <c:v>0.426790298077427</c:v>
                </c:pt>
                <c:pt idx="25">
                  <c:v>0.364293572214364</c:v>
                </c:pt>
                <c:pt idx="26">
                  <c:v>0.308921368327309</c:v>
                </c:pt>
                <c:pt idx="27">
                  <c:v>0.26041175546126</c:v>
                </c:pt>
                <c:pt idx="28">
                  <c:v>0.219026664571219</c:v>
                </c:pt>
                <c:pt idx="29">
                  <c:v>0.183508827073183</c:v>
                </c:pt>
                <c:pt idx="30">
                  <c:v>0.154644035832155</c:v>
                </c:pt>
                <c:pt idx="31">
                  <c:v>0.130651160354131</c:v>
                </c:pt>
                <c:pt idx="32">
                  <c:v>0.111425428257111</c:v>
                </c:pt>
                <c:pt idx="33">
                  <c:v>0.0956047985750956</c:v>
                </c:pt>
                <c:pt idx="34">
                  <c:v>0.0836083608360836</c:v>
                </c:pt>
                <c:pt idx="35">
                  <c:v>0.0736025983550736</c:v>
                </c:pt>
                <c:pt idx="36">
                  <c:v>0.066006600660066</c:v>
                </c:pt>
                <c:pt idx="37">
                  <c:v>0.0601393472680601</c:v>
                </c:pt>
                <c:pt idx="38">
                  <c:v>0.0557912934150558</c:v>
                </c:pt>
                <c:pt idx="39">
                  <c:v>0.0523861910000524</c:v>
                </c:pt>
                <c:pt idx="40">
                  <c:v>0.0499240400230499</c:v>
                </c:pt>
                <c:pt idx="41">
                  <c:v>0.0481952957200482</c:v>
                </c:pt>
                <c:pt idx="42">
                  <c:v>0.0466760961810467</c:v>
                </c:pt>
                <c:pt idx="43">
                  <c:v>0.0453664414060454</c:v>
                </c:pt>
                <c:pt idx="44">
                  <c:v>0.0452092828330452</c:v>
                </c:pt>
                <c:pt idx="45">
                  <c:v>0.0442663313950443</c:v>
                </c:pt>
                <c:pt idx="46">
                  <c:v>0.0438996280580439</c:v>
                </c:pt>
                <c:pt idx="47">
                  <c:v>0.0437948556760438</c:v>
                </c:pt>
                <c:pt idx="48">
                  <c:v>0.0434281523390434</c:v>
                </c:pt>
                <c:pt idx="49">
                  <c:v>0.0432186075750432</c:v>
                </c:pt>
                <c:pt idx="50">
                  <c:v>0.0429566766200429</c:v>
                </c:pt>
                <c:pt idx="51">
                  <c:v>0.0426947456650427</c:v>
                </c:pt>
                <c:pt idx="52">
                  <c:v>0.0426423594740426</c:v>
                </c:pt>
                <c:pt idx="53">
                  <c:v>0.0427471318560427</c:v>
                </c:pt>
                <c:pt idx="54">
                  <c:v>0.0426423594740426</c:v>
                </c:pt>
                <c:pt idx="55">
                  <c:v>0.0423280423280423</c:v>
                </c:pt>
                <c:pt idx="56">
                  <c:v>0.0425375870920425</c:v>
                </c:pt>
                <c:pt idx="57">
                  <c:v>0.0423804285190424</c:v>
                </c:pt>
                <c:pt idx="58">
                  <c:v>0.0421184975640421</c:v>
                </c:pt>
                <c:pt idx="59">
                  <c:v>0.0421708837550422</c:v>
                </c:pt>
                <c:pt idx="60">
                  <c:v>0.0421184975640421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2'!$Q$7:$Q$67</c:f>
              <c:numCache>
                <c:formatCode>0.000_ </c:formatCode>
                <c:ptCount val="61"/>
                <c:pt idx="0">
                  <c:v>1.0</c:v>
                </c:pt>
                <c:pt idx="1">
                  <c:v>0.976370061712116</c:v>
                </c:pt>
                <c:pt idx="2">
                  <c:v>0.974154754997626</c:v>
                </c:pt>
                <c:pt idx="3">
                  <c:v>0.975684371538583</c:v>
                </c:pt>
                <c:pt idx="4">
                  <c:v>0.977161242681576</c:v>
                </c:pt>
                <c:pt idx="5">
                  <c:v>0.977055751885648</c:v>
                </c:pt>
                <c:pt idx="6">
                  <c:v>0.974998681365051</c:v>
                </c:pt>
                <c:pt idx="7">
                  <c:v>0.974998681365051</c:v>
                </c:pt>
                <c:pt idx="8">
                  <c:v>0.975842607732475</c:v>
                </c:pt>
                <c:pt idx="9">
                  <c:v>0.976264570916188</c:v>
                </c:pt>
                <c:pt idx="10">
                  <c:v>0.975526135344691</c:v>
                </c:pt>
                <c:pt idx="11">
                  <c:v>0.97394377340577</c:v>
                </c:pt>
                <c:pt idx="12">
                  <c:v>0.97288886544649</c:v>
                </c:pt>
                <c:pt idx="13">
                  <c:v>0.97420750039559</c:v>
                </c:pt>
                <c:pt idx="14">
                  <c:v>0.973732791813914</c:v>
                </c:pt>
                <c:pt idx="15">
                  <c:v>0.966453926894878</c:v>
                </c:pt>
                <c:pt idx="16">
                  <c:v>0.949733635740282</c:v>
                </c:pt>
                <c:pt idx="17">
                  <c:v>0.91318107495121</c:v>
                </c:pt>
                <c:pt idx="18">
                  <c:v>0.854528192415212</c:v>
                </c:pt>
                <c:pt idx="19">
                  <c:v>0.781634052428926</c:v>
                </c:pt>
                <c:pt idx="20">
                  <c:v>0.704784007595337</c:v>
                </c:pt>
                <c:pt idx="21">
                  <c:v>0.623239622342951</c:v>
                </c:pt>
                <c:pt idx="22">
                  <c:v>0.546284086713434</c:v>
                </c:pt>
                <c:pt idx="23">
                  <c:v>0.472124057176011</c:v>
                </c:pt>
                <c:pt idx="24">
                  <c:v>0.403660530618703</c:v>
                </c:pt>
                <c:pt idx="25">
                  <c:v>0.341948415000791</c:v>
                </c:pt>
                <c:pt idx="26">
                  <c:v>0.288464581465267</c:v>
                </c:pt>
                <c:pt idx="27">
                  <c:v>0.242681576032491</c:v>
                </c:pt>
                <c:pt idx="28">
                  <c:v>0.202173110396118</c:v>
                </c:pt>
                <c:pt idx="29">
                  <c:v>0.169259982066565</c:v>
                </c:pt>
                <c:pt idx="30">
                  <c:v>0.14183237512527</c:v>
                </c:pt>
                <c:pt idx="31">
                  <c:v>0.120154016562055</c:v>
                </c:pt>
                <c:pt idx="32">
                  <c:v>0.102906271427818</c:v>
                </c:pt>
                <c:pt idx="33">
                  <c:v>0.0885595231816024</c:v>
                </c:pt>
                <c:pt idx="34">
                  <c:v>0.0776939712010127</c:v>
                </c:pt>
                <c:pt idx="35">
                  <c:v>0.0690437259349122</c:v>
                </c:pt>
                <c:pt idx="36">
                  <c:v>0.0625560419853368</c:v>
                </c:pt>
                <c:pt idx="37">
                  <c:v>0.0576507199746822</c:v>
                </c:pt>
                <c:pt idx="38">
                  <c:v>0.0542222691070204</c:v>
                </c:pt>
                <c:pt idx="39">
                  <c:v>0.0511630360251068</c:v>
                </c:pt>
                <c:pt idx="40">
                  <c:v>0.0491587109024737</c:v>
                </c:pt>
                <c:pt idx="41">
                  <c:v>0.047681839759481</c:v>
                </c:pt>
                <c:pt idx="42">
                  <c:v>0.0464159502083443</c:v>
                </c:pt>
                <c:pt idx="43">
                  <c:v>0.0454665330449918</c:v>
                </c:pt>
                <c:pt idx="44">
                  <c:v>0.0450973152592436</c:v>
                </c:pt>
                <c:pt idx="45">
                  <c:v>0.0448863336673875</c:v>
                </c:pt>
                <c:pt idx="46">
                  <c:v>0.0441478980958911</c:v>
                </c:pt>
                <c:pt idx="47">
                  <c:v>0.043884171106071</c:v>
                </c:pt>
                <c:pt idx="48">
                  <c:v>0.0434622079223588</c:v>
                </c:pt>
                <c:pt idx="49">
                  <c:v>0.043831425708107</c:v>
                </c:pt>
                <c:pt idx="50">
                  <c:v>0.0437786803101429</c:v>
                </c:pt>
                <c:pt idx="51">
                  <c:v>0.0433567171264307</c:v>
                </c:pt>
                <c:pt idx="52">
                  <c:v>0.0432512263305027</c:v>
                </c:pt>
                <c:pt idx="53">
                  <c:v>0.0432512263305027</c:v>
                </c:pt>
                <c:pt idx="54">
                  <c:v>0.0434622079223588</c:v>
                </c:pt>
                <c:pt idx="55">
                  <c:v>0.0433567171264307</c:v>
                </c:pt>
                <c:pt idx="56">
                  <c:v>0.0432512263305027</c:v>
                </c:pt>
                <c:pt idx="57">
                  <c:v>0.0431984809325386</c:v>
                </c:pt>
                <c:pt idx="58">
                  <c:v>0.0431457355345746</c:v>
                </c:pt>
                <c:pt idx="59">
                  <c:v>0.0429347539427185</c:v>
                </c:pt>
                <c:pt idx="60">
                  <c:v>0.0429874993406825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2740320"/>
        <c:axId val="1834106880"/>
      </c:scatterChart>
      <c:valAx>
        <c:axId val="1852740320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one"/>
        <c:crossAx val="1834106880"/>
        <c:crosses val="autoZero"/>
        <c:crossBetween val="midCat"/>
      </c:valAx>
      <c:valAx>
        <c:axId val="1834106880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one"/>
        <c:crossAx val="185274032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59495431237556"/>
          <c:y val="0.118811450395518"/>
          <c:w val="0.85443236014225"/>
          <c:h val="0.77227442757087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4'!$B$6:$B$66</c:f>
              <c:numCache>
                <c:formatCode>0.0000_ </c:formatCode>
                <c:ptCount val="61"/>
                <c:pt idx="0">
                  <c:v>1.0</c:v>
                </c:pt>
                <c:pt idx="1">
                  <c:v>0.949557976882511</c:v>
                </c:pt>
                <c:pt idx="2">
                  <c:v>0.929750346519735</c:v>
                </c:pt>
                <c:pt idx="3">
                  <c:v>0.902193731017485</c:v>
                </c:pt>
                <c:pt idx="4">
                  <c:v>0.865978273977948</c:v>
                </c:pt>
                <c:pt idx="5">
                  <c:v>0.82348671841963</c:v>
                </c:pt>
                <c:pt idx="6">
                  <c:v>0.774865963010179</c:v>
                </c:pt>
                <c:pt idx="7">
                  <c:v>0.720812890274165</c:v>
                </c:pt>
                <c:pt idx="8">
                  <c:v>0.663922389023368</c:v>
                </c:pt>
                <c:pt idx="9">
                  <c:v>0.606368633388471</c:v>
                </c:pt>
                <c:pt idx="10">
                  <c:v>0.547934429873451</c:v>
                </c:pt>
                <c:pt idx="11">
                  <c:v>0.490258252126672</c:v>
                </c:pt>
                <c:pt idx="12">
                  <c:v>0.434119741759696</c:v>
                </c:pt>
                <c:pt idx="13">
                  <c:v>0.381515491215599</c:v>
                </c:pt>
                <c:pt idx="14">
                  <c:v>0.333226853771279</c:v>
                </c:pt>
                <c:pt idx="15">
                  <c:v>0.288235607568189</c:v>
                </c:pt>
                <c:pt idx="16">
                  <c:v>0.248444087694396</c:v>
                </c:pt>
                <c:pt idx="17">
                  <c:v>0.21355663198291</c:v>
                </c:pt>
                <c:pt idx="18">
                  <c:v>0.18313622382939</c:v>
                </c:pt>
                <c:pt idx="19">
                  <c:v>0.157009125227479</c:v>
                </c:pt>
                <c:pt idx="20">
                  <c:v>0.134576687460764</c:v>
                </c:pt>
                <c:pt idx="21">
                  <c:v>0.116330261801024</c:v>
                </c:pt>
                <c:pt idx="22">
                  <c:v>0.10114727160138</c:v>
                </c:pt>
                <c:pt idx="23">
                  <c:v>0.0887419658527435</c:v>
                </c:pt>
                <c:pt idx="24">
                  <c:v>0.0788384286688637</c:v>
                </c:pt>
                <c:pt idx="25">
                  <c:v>0.0708792545719896</c:v>
                </c:pt>
                <c:pt idx="26">
                  <c:v>0.0648343958193353</c:v>
                </c:pt>
                <c:pt idx="27">
                  <c:v>0.0597564223236309</c:v>
                </c:pt>
                <c:pt idx="28">
                  <c:v>0.0560290846162278</c:v>
                </c:pt>
                <c:pt idx="29">
                  <c:v>0.0530340308836961</c:v>
                </c:pt>
                <c:pt idx="30">
                  <c:v>0.0507176023394709</c:v>
                </c:pt>
                <c:pt idx="31">
                  <c:v>0.0489506719263571</c:v>
                </c:pt>
                <c:pt idx="32">
                  <c:v>0.0476959383673496</c:v>
                </c:pt>
                <c:pt idx="33">
                  <c:v>0.0465842287955664</c:v>
                </c:pt>
                <c:pt idx="34">
                  <c:v>0.0457860937582429</c:v>
                </c:pt>
                <c:pt idx="35">
                  <c:v>0.0451844738501827</c:v>
                </c:pt>
                <c:pt idx="36">
                  <c:v>0.0448575207714471</c:v>
                </c:pt>
                <c:pt idx="37">
                  <c:v>0.0445041069500036</c:v>
                </c:pt>
                <c:pt idx="38">
                  <c:v>0.0442046118227563</c:v>
                </c:pt>
                <c:pt idx="39">
                  <c:v>0.0440082610230318</c:v>
                </c:pt>
                <c:pt idx="40">
                  <c:v>0.0437715781860047</c:v>
                </c:pt>
                <c:pt idx="41">
                  <c:v>0.0436539416363951</c:v>
                </c:pt>
                <c:pt idx="42">
                  <c:v>0.0434587155555566</c:v>
                </c:pt>
                <c:pt idx="43">
                  <c:v>0.0435232590407187</c:v>
                </c:pt>
                <c:pt idx="44">
                  <c:v>0.0433919484109806</c:v>
                </c:pt>
                <c:pt idx="45">
                  <c:v>0.0432883108089947</c:v>
                </c:pt>
                <c:pt idx="46">
                  <c:v>0.0434577004849787</c:v>
                </c:pt>
                <c:pt idx="47">
                  <c:v>0.043236484710822</c:v>
                </c:pt>
                <c:pt idx="48">
                  <c:v>0.0431965071109549</c:v>
                </c:pt>
                <c:pt idx="49">
                  <c:v>0.0431840889560263</c:v>
                </c:pt>
                <c:pt idx="50">
                  <c:v>0.0430789942798688</c:v>
                </c:pt>
                <c:pt idx="51">
                  <c:v>0.0430535048246596</c:v>
                </c:pt>
                <c:pt idx="52">
                  <c:v>0.0431821572791803</c:v>
                </c:pt>
                <c:pt idx="53">
                  <c:v>0.0429346812442197</c:v>
                </c:pt>
                <c:pt idx="54">
                  <c:v>0.0429209267045026</c:v>
                </c:pt>
                <c:pt idx="55">
                  <c:v>0.042948348360702</c:v>
                </c:pt>
                <c:pt idx="56">
                  <c:v>0.0429097327810582</c:v>
                </c:pt>
                <c:pt idx="57">
                  <c:v>0.0428170779607584</c:v>
                </c:pt>
                <c:pt idx="58">
                  <c:v>0.0427386627997808</c:v>
                </c:pt>
                <c:pt idx="59">
                  <c:v>0.0426990467439188</c:v>
                </c:pt>
                <c:pt idx="60">
                  <c:v>0.0426611943391559</c:v>
                </c:pt>
              </c:numCache>
            </c:numRef>
          </c:yVal>
          <c:smooth val="0"/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4'!$C$6:$C$66</c:f>
              <c:numCache>
                <c:formatCode>0.0000_ </c:formatCode>
                <c:ptCount val="61"/>
                <c:pt idx="0">
                  <c:v>1.0</c:v>
                </c:pt>
                <c:pt idx="1">
                  <c:v>0.97048673265375</c:v>
                </c:pt>
                <c:pt idx="2">
                  <c:v>0.971194002247574</c:v>
                </c:pt>
                <c:pt idx="3">
                  <c:v>0.971219027883156</c:v>
                </c:pt>
                <c:pt idx="4">
                  <c:v>0.970369688400983</c:v>
                </c:pt>
                <c:pt idx="5">
                  <c:v>0.96632671948263</c:v>
                </c:pt>
                <c:pt idx="6">
                  <c:v>0.958844505707667</c:v>
                </c:pt>
                <c:pt idx="7">
                  <c:v>0.937439298152161</c:v>
                </c:pt>
                <c:pt idx="8">
                  <c:v>0.901849961355795</c:v>
                </c:pt>
                <c:pt idx="9">
                  <c:v>0.855698054298978</c:v>
                </c:pt>
                <c:pt idx="10">
                  <c:v>0.803490192527418</c:v>
                </c:pt>
                <c:pt idx="11">
                  <c:v>0.745816642643249</c:v>
                </c:pt>
                <c:pt idx="12">
                  <c:v>0.683045429276956</c:v>
                </c:pt>
                <c:pt idx="13">
                  <c:v>0.618880897205563</c:v>
                </c:pt>
                <c:pt idx="14">
                  <c:v>0.555390271244623</c:v>
                </c:pt>
                <c:pt idx="15">
                  <c:v>0.495004549293706</c:v>
                </c:pt>
                <c:pt idx="16">
                  <c:v>0.436014617807666</c:v>
                </c:pt>
                <c:pt idx="17">
                  <c:v>0.381012608455783</c:v>
                </c:pt>
                <c:pt idx="18">
                  <c:v>0.330410791554412</c:v>
                </c:pt>
                <c:pt idx="19">
                  <c:v>0.28489532736668</c:v>
                </c:pt>
                <c:pt idx="20">
                  <c:v>0.244636725142503</c:v>
                </c:pt>
                <c:pt idx="21">
                  <c:v>0.209385008740048</c:v>
                </c:pt>
                <c:pt idx="22">
                  <c:v>0.178845073091565</c:v>
                </c:pt>
                <c:pt idx="23">
                  <c:v>0.152909455550035</c:v>
                </c:pt>
                <c:pt idx="24">
                  <c:v>0.131305042173508</c:v>
                </c:pt>
                <c:pt idx="25">
                  <c:v>0.113313322233424</c:v>
                </c:pt>
                <c:pt idx="26">
                  <c:v>0.0983091027088035</c:v>
                </c:pt>
                <c:pt idx="27">
                  <c:v>0.0862022029688433</c:v>
                </c:pt>
                <c:pt idx="28">
                  <c:v>0.0765462481461147</c:v>
                </c:pt>
                <c:pt idx="29">
                  <c:v>0.0689010546204257</c:v>
                </c:pt>
                <c:pt idx="30">
                  <c:v>0.0627813172552383</c:v>
                </c:pt>
                <c:pt idx="31">
                  <c:v>0.0579012082436794</c:v>
                </c:pt>
                <c:pt idx="32">
                  <c:v>0.0542998704934465</c:v>
                </c:pt>
                <c:pt idx="33">
                  <c:v>0.0512465911016228</c:v>
                </c:pt>
                <c:pt idx="34">
                  <c:v>0.0493544013690041</c:v>
                </c:pt>
                <c:pt idx="35">
                  <c:v>0.0475018243115183</c:v>
                </c:pt>
                <c:pt idx="36">
                  <c:v>0.0462487339593921</c:v>
                </c:pt>
                <c:pt idx="37">
                  <c:v>0.0454136289576835</c:v>
                </c:pt>
                <c:pt idx="38">
                  <c:v>0.0446821628703735</c:v>
                </c:pt>
                <c:pt idx="39">
                  <c:v>0.0440563057667591</c:v>
                </c:pt>
                <c:pt idx="40">
                  <c:v>0.0436770991705449</c:v>
                </c:pt>
                <c:pt idx="41">
                  <c:v>0.0433258404724184</c:v>
                </c:pt>
                <c:pt idx="42">
                  <c:v>0.0431950497357393</c:v>
                </c:pt>
                <c:pt idx="43">
                  <c:v>0.0429993019487232</c:v>
                </c:pt>
                <c:pt idx="44">
                  <c:v>0.0428297488789045</c:v>
                </c:pt>
                <c:pt idx="45">
                  <c:v>0.0426212006954896</c:v>
                </c:pt>
                <c:pt idx="46">
                  <c:v>0.042529148654813</c:v>
                </c:pt>
                <c:pt idx="47">
                  <c:v>0.042541932630148</c:v>
                </c:pt>
                <c:pt idx="48">
                  <c:v>0.0423990181947464</c:v>
                </c:pt>
                <c:pt idx="49">
                  <c:v>0.042385557345397</c:v>
                </c:pt>
                <c:pt idx="50">
                  <c:v>0.0423728525136537</c:v>
                </c:pt>
                <c:pt idx="51">
                  <c:v>0.0422938801276346</c:v>
                </c:pt>
                <c:pt idx="52">
                  <c:v>0.0422942196711811</c:v>
                </c:pt>
                <c:pt idx="53">
                  <c:v>0.0421254620570352</c:v>
                </c:pt>
                <c:pt idx="54">
                  <c:v>0.0420732098384416</c:v>
                </c:pt>
                <c:pt idx="55">
                  <c:v>0.041902968252378</c:v>
                </c:pt>
                <c:pt idx="56">
                  <c:v>0.0421513446738463</c:v>
                </c:pt>
                <c:pt idx="57">
                  <c:v>0.041981020581964</c:v>
                </c:pt>
                <c:pt idx="58">
                  <c:v>0.0418771397254151</c:v>
                </c:pt>
                <c:pt idx="59">
                  <c:v>0.0418646905147933</c:v>
                </c:pt>
                <c:pt idx="60">
                  <c:v>0.0417725413165167</c:v>
                </c:pt>
              </c:numCache>
            </c:numRef>
          </c:yVal>
          <c:smooth val="0"/>
        </c:ser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4'!$D$6:$D$66</c:f>
              <c:numCache>
                <c:formatCode>0.0000_ </c:formatCode>
                <c:ptCount val="61"/>
                <c:pt idx="0">
                  <c:v>1.0</c:v>
                </c:pt>
                <c:pt idx="1">
                  <c:v>0.97045111287489</c:v>
                </c:pt>
                <c:pt idx="2">
                  <c:v>0.971129323866727</c:v>
                </c:pt>
                <c:pt idx="3">
                  <c:v>0.971857782363587</c:v>
                </c:pt>
                <c:pt idx="4">
                  <c:v>0.972040112965739</c:v>
                </c:pt>
                <c:pt idx="5">
                  <c:v>0.971113080657174</c:v>
                </c:pt>
                <c:pt idx="6">
                  <c:v>0.970993272710994</c:v>
                </c:pt>
                <c:pt idx="7">
                  <c:v>0.971103335432049</c:v>
                </c:pt>
                <c:pt idx="8">
                  <c:v>0.968952222792549</c:v>
                </c:pt>
                <c:pt idx="9">
                  <c:v>0.965675508490342</c:v>
                </c:pt>
                <c:pt idx="10">
                  <c:v>0.953585984860867</c:v>
                </c:pt>
                <c:pt idx="11">
                  <c:v>0.924412022544933</c:v>
                </c:pt>
                <c:pt idx="12">
                  <c:v>0.878681228414716</c:v>
                </c:pt>
                <c:pt idx="13">
                  <c:v>0.822638310503706</c:v>
                </c:pt>
                <c:pt idx="14">
                  <c:v>0.759845351777915</c:v>
                </c:pt>
                <c:pt idx="15">
                  <c:v>0.693043352845371</c:v>
                </c:pt>
                <c:pt idx="16">
                  <c:v>0.624837474239407</c:v>
                </c:pt>
                <c:pt idx="17">
                  <c:v>0.556440126557335</c:v>
                </c:pt>
                <c:pt idx="18">
                  <c:v>0.491254231856845</c:v>
                </c:pt>
                <c:pt idx="19">
                  <c:v>0.429129651541998</c:v>
                </c:pt>
                <c:pt idx="20">
                  <c:v>0.371739337634171</c:v>
                </c:pt>
                <c:pt idx="21">
                  <c:v>0.320261365632208</c:v>
                </c:pt>
                <c:pt idx="22">
                  <c:v>0.274468774478912</c:v>
                </c:pt>
                <c:pt idx="23">
                  <c:v>0.233858186474295</c:v>
                </c:pt>
                <c:pt idx="24">
                  <c:v>0.198991501846903</c:v>
                </c:pt>
                <c:pt idx="25">
                  <c:v>0.169442507483802</c:v>
                </c:pt>
                <c:pt idx="26">
                  <c:v>0.144496609687488</c:v>
                </c:pt>
                <c:pt idx="27">
                  <c:v>0.123770358639367</c:v>
                </c:pt>
                <c:pt idx="28">
                  <c:v>0.106664553642072</c:v>
                </c:pt>
                <c:pt idx="29">
                  <c:v>0.0928039236154331</c:v>
                </c:pt>
                <c:pt idx="30">
                  <c:v>0.0816143813019229</c:v>
                </c:pt>
                <c:pt idx="31">
                  <c:v>0.0726623786102723</c:v>
                </c:pt>
                <c:pt idx="32">
                  <c:v>0.0657041457595773</c:v>
                </c:pt>
                <c:pt idx="33">
                  <c:v>0.060193635183588</c:v>
                </c:pt>
                <c:pt idx="34">
                  <c:v>0.0559586419859787</c:v>
                </c:pt>
                <c:pt idx="35">
                  <c:v>0.0527397828347079</c:v>
                </c:pt>
                <c:pt idx="36">
                  <c:v>0.0503808788643107</c:v>
                </c:pt>
                <c:pt idx="37">
                  <c:v>0.04828396036716</c:v>
                </c:pt>
                <c:pt idx="38">
                  <c:v>0.0469018755636198</c:v>
                </c:pt>
                <c:pt idx="39">
                  <c:v>0.0457943210201637</c:v>
                </c:pt>
                <c:pt idx="40">
                  <c:v>0.0450656329221802</c:v>
                </c:pt>
                <c:pt idx="41">
                  <c:v>0.0443996148302595</c:v>
                </c:pt>
                <c:pt idx="42">
                  <c:v>0.0439816711633258</c:v>
                </c:pt>
                <c:pt idx="43">
                  <c:v>0.0434885276614652</c:v>
                </c:pt>
                <c:pt idx="44">
                  <c:v>0.0433319523613914</c:v>
                </c:pt>
                <c:pt idx="45">
                  <c:v>0.0432015074837968</c:v>
                </c:pt>
                <c:pt idx="46">
                  <c:v>0.0428870540384137</c:v>
                </c:pt>
                <c:pt idx="47">
                  <c:v>0.0428363695514528</c:v>
                </c:pt>
                <c:pt idx="48">
                  <c:v>0.0427310342031734</c:v>
                </c:pt>
                <c:pt idx="49">
                  <c:v>0.0427450749455796</c:v>
                </c:pt>
                <c:pt idx="50">
                  <c:v>0.0426800298811301</c:v>
                </c:pt>
                <c:pt idx="51">
                  <c:v>0.042367321204407</c:v>
                </c:pt>
                <c:pt idx="52">
                  <c:v>0.0423415816390011</c:v>
                </c:pt>
                <c:pt idx="53">
                  <c:v>0.0424581627317849</c:v>
                </c:pt>
                <c:pt idx="54">
                  <c:v>0.0422766994076787</c:v>
                </c:pt>
                <c:pt idx="55">
                  <c:v>0.0422363994897747</c:v>
                </c:pt>
                <c:pt idx="56">
                  <c:v>0.0422487834717546</c:v>
                </c:pt>
                <c:pt idx="57">
                  <c:v>0.042289017111698</c:v>
                </c:pt>
                <c:pt idx="58">
                  <c:v>0.0421575199765923</c:v>
                </c:pt>
                <c:pt idx="59">
                  <c:v>0.0421582655823614</c:v>
                </c:pt>
                <c:pt idx="60">
                  <c:v>0.0420280563345179</c:v>
                </c:pt>
              </c:numCache>
            </c:numRef>
          </c:yVal>
          <c:smooth val="0"/>
        </c:ser>
        <c:ser>
          <c:idx val="3"/>
          <c:order val="3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4'!$E$6:$E$66</c:f>
              <c:numCache>
                <c:formatCode>0.0000_ </c:formatCode>
                <c:ptCount val="61"/>
                <c:pt idx="0">
                  <c:v>1.0</c:v>
                </c:pt>
                <c:pt idx="1">
                  <c:v>0.974133648598621</c:v>
                </c:pt>
                <c:pt idx="2">
                  <c:v>0.974298678615441</c:v>
                </c:pt>
                <c:pt idx="3">
                  <c:v>0.975590970798202</c:v>
                </c:pt>
                <c:pt idx="4">
                  <c:v>0.976481835444419</c:v>
                </c:pt>
                <c:pt idx="5">
                  <c:v>0.976582103945209</c:v>
                </c:pt>
                <c:pt idx="6">
                  <c:v>0.974959339081919</c:v>
                </c:pt>
                <c:pt idx="7">
                  <c:v>0.974354649332413</c:v>
                </c:pt>
                <c:pt idx="8">
                  <c:v>0.975304634596159</c:v>
                </c:pt>
                <c:pt idx="9">
                  <c:v>0.974169988934825</c:v>
                </c:pt>
                <c:pt idx="10">
                  <c:v>0.974886509090704</c:v>
                </c:pt>
                <c:pt idx="11">
                  <c:v>0.973217623925163</c:v>
                </c:pt>
                <c:pt idx="12">
                  <c:v>0.973110568205726</c:v>
                </c:pt>
                <c:pt idx="13">
                  <c:v>0.97385223085052</c:v>
                </c:pt>
                <c:pt idx="14">
                  <c:v>0.973001785794534</c:v>
                </c:pt>
                <c:pt idx="15">
                  <c:v>0.967452968601638</c:v>
                </c:pt>
                <c:pt idx="16">
                  <c:v>0.952935759047031</c:v>
                </c:pt>
                <c:pt idx="17">
                  <c:v>0.916500213127015</c:v>
                </c:pt>
                <c:pt idx="18">
                  <c:v>0.85819967778187</c:v>
                </c:pt>
                <c:pt idx="19">
                  <c:v>0.787413805550448</c:v>
                </c:pt>
                <c:pt idx="20">
                  <c:v>0.70841221693727</c:v>
                </c:pt>
                <c:pt idx="21">
                  <c:v>0.628676888574268</c:v>
                </c:pt>
                <c:pt idx="22">
                  <c:v>0.550694882121592</c:v>
                </c:pt>
                <c:pt idx="23">
                  <c:v>0.476351981539319</c:v>
                </c:pt>
                <c:pt idx="24">
                  <c:v>0.407241096255391</c:v>
                </c:pt>
                <c:pt idx="25">
                  <c:v>0.345267626171802</c:v>
                </c:pt>
                <c:pt idx="26">
                  <c:v>0.290828318847011</c:v>
                </c:pt>
                <c:pt idx="27">
                  <c:v>0.243905300704227</c:v>
                </c:pt>
                <c:pt idx="28">
                  <c:v>0.203907429129123</c:v>
                </c:pt>
                <c:pt idx="29">
                  <c:v>0.170282763982125</c:v>
                </c:pt>
                <c:pt idx="30">
                  <c:v>0.14270082527238</c:v>
                </c:pt>
                <c:pt idx="31">
                  <c:v>0.120730014318506</c:v>
                </c:pt>
                <c:pt idx="32">
                  <c:v>0.102964296383429</c:v>
                </c:pt>
                <c:pt idx="33">
                  <c:v>0.0886292179350127</c:v>
                </c:pt>
                <c:pt idx="34">
                  <c:v>0.0775853143731253</c:v>
                </c:pt>
                <c:pt idx="35">
                  <c:v>0.0687987582199209</c:v>
                </c:pt>
                <c:pt idx="36">
                  <c:v>0.0622183512854951</c:v>
                </c:pt>
                <c:pt idx="37">
                  <c:v>0.0572435630550023</c:v>
                </c:pt>
                <c:pt idx="38">
                  <c:v>0.0535102719307128</c:v>
                </c:pt>
                <c:pt idx="39">
                  <c:v>0.0505590081992463</c:v>
                </c:pt>
                <c:pt idx="40">
                  <c:v>0.0485608515088535</c:v>
                </c:pt>
                <c:pt idx="41">
                  <c:v>0.0470464409223073</c:v>
                </c:pt>
                <c:pt idx="42">
                  <c:v>0.0458445529687884</c:v>
                </c:pt>
                <c:pt idx="43">
                  <c:v>0.0449557450502295</c:v>
                </c:pt>
                <c:pt idx="44">
                  <c:v>0.0445259720429722</c:v>
                </c:pt>
                <c:pt idx="45">
                  <c:v>0.0439521717971115</c:v>
                </c:pt>
                <c:pt idx="46">
                  <c:v>0.0436370498260359</c:v>
                </c:pt>
                <c:pt idx="47">
                  <c:v>0.0434542056886003</c:v>
                </c:pt>
                <c:pt idx="48">
                  <c:v>0.0430366260674569</c:v>
                </c:pt>
                <c:pt idx="49">
                  <c:v>0.0431024739183206</c:v>
                </c:pt>
                <c:pt idx="50">
                  <c:v>0.0429329940968972</c:v>
                </c:pt>
                <c:pt idx="51">
                  <c:v>0.0427880873156987</c:v>
                </c:pt>
                <c:pt idx="52">
                  <c:v>0.0426059024255797</c:v>
                </c:pt>
                <c:pt idx="53">
                  <c:v>0.0426451403276573</c:v>
                </c:pt>
                <c:pt idx="54">
                  <c:v>0.0426068800713921</c:v>
                </c:pt>
                <c:pt idx="55">
                  <c:v>0.0425278119619859</c:v>
                </c:pt>
                <c:pt idx="56">
                  <c:v>0.0425278958585771</c:v>
                </c:pt>
                <c:pt idx="57">
                  <c:v>0.0423975853602048</c:v>
                </c:pt>
                <c:pt idx="58">
                  <c:v>0.0423190077106656</c:v>
                </c:pt>
                <c:pt idx="59">
                  <c:v>0.0423052427365274</c:v>
                </c:pt>
                <c:pt idx="60">
                  <c:v>0.0422405656988902</c:v>
                </c:pt>
              </c:numCache>
            </c:numRef>
          </c:yVal>
          <c:smooth val="0"/>
        </c:ser>
        <c:ser>
          <c:idx val="4"/>
          <c:order val="4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4'!$F$6:$F$66</c:f>
              <c:numCache>
                <c:formatCode>0.0000_ </c:formatCode>
                <c:ptCount val="61"/>
                <c:pt idx="0">
                  <c:v>1.0</c:v>
                </c:pt>
                <c:pt idx="1">
                  <c:v>0.974195436003625</c:v>
                </c:pt>
                <c:pt idx="2">
                  <c:v>0.97414632069094</c:v>
                </c:pt>
                <c:pt idx="3">
                  <c:v>0.975284038091506</c:v>
                </c:pt>
                <c:pt idx="4">
                  <c:v>0.974885180494716</c:v>
                </c:pt>
                <c:pt idx="5">
                  <c:v>0.974671622346713</c:v>
                </c:pt>
                <c:pt idx="6">
                  <c:v>0.974812208871442</c:v>
                </c:pt>
                <c:pt idx="7">
                  <c:v>0.973135310304867</c:v>
                </c:pt>
                <c:pt idx="8">
                  <c:v>0.974324444304572</c:v>
                </c:pt>
                <c:pt idx="9">
                  <c:v>0.974496260226702</c:v>
                </c:pt>
                <c:pt idx="10">
                  <c:v>0.973040294037968</c:v>
                </c:pt>
                <c:pt idx="11">
                  <c:v>0.972932764138556</c:v>
                </c:pt>
                <c:pt idx="12">
                  <c:v>0.972090503984578</c:v>
                </c:pt>
                <c:pt idx="13">
                  <c:v>0.972925887993364</c:v>
                </c:pt>
                <c:pt idx="14">
                  <c:v>0.97244256879507</c:v>
                </c:pt>
                <c:pt idx="15">
                  <c:v>0.972298994625671</c:v>
                </c:pt>
                <c:pt idx="16">
                  <c:v>0.971056626423267</c:v>
                </c:pt>
                <c:pt idx="17">
                  <c:v>0.972351745771123</c:v>
                </c:pt>
                <c:pt idx="18">
                  <c:v>0.972126535338085</c:v>
                </c:pt>
                <c:pt idx="19">
                  <c:v>0.971820776097744</c:v>
                </c:pt>
                <c:pt idx="20">
                  <c:v>0.971532669283637</c:v>
                </c:pt>
                <c:pt idx="21">
                  <c:v>0.971014680383495</c:v>
                </c:pt>
                <c:pt idx="22">
                  <c:v>0.971483770463388</c:v>
                </c:pt>
                <c:pt idx="23">
                  <c:v>0.970662527844702</c:v>
                </c:pt>
                <c:pt idx="24">
                  <c:v>0.970516611858012</c:v>
                </c:pt>
                <c:pt idx="25">
                  <c:v>0.967326110849175</c:v>
                </c:pt>
                <c:pt idx="26">
                  <c:v>0.959711210834166</c:v>
                </c:pt>
                <c:pt idx="27">
                  <c:v>0.930885141535508</c:v>
                </c:pt>
                <c:pt idx="28">
                  <c:v>0.866663309216496</c:v>
                </c:pt>
                <c:pt idx="29">
                  <c:v>0.78015413038801</c:v>
                </c:pt>
                <c:pt idx="30">
                  <c:v>0.68275852408664</c:v>
                </c:pt>
                <c:pt idx="31">
                  <c:v>0.584769448019295</c:v>
                </c:pt>
                <c:pt idx="32">
                  <c:v>0.490272317945856</c:v>
                </c:pt>
                <c:pt idx="33">
                  <c:v>0.40421864555616</c:v>
                </c:pt>
                <c:pt idx="34">
                  <c:v>0.329242228236337</c:v>
                </c:pt>
                <c:pt idx="35">
                  <c:v>0.266336007185951</c:v>
                </c:pt>
                <c:pt idx="36">
                  <c:v>0.21437571941076</c:v>
                </c:pt>
                <c:pt idx="37">
                  <c:v>0.172783796514452</c:v>
                </c:pt>
                <c:pt idx="38">
                  <c:v>0.139549219046943</c:v>
                </c:pt>
                <c:pt idx="39">
                  <c:v>0.114227378327056</c:v>
                </c:pt>
                <c:pt idx="40">
                  <c:v>0.0948945998342965</c:v>
                </c:pt>
                <c:pt idx="41">
                  <c:v>0.0804547968102554</c:v>
                </c:pt>
                <c:pt idx="42">
                  <c:v>0.0696105771069371</c:v>
                </c:pt>
                <c:pt idx="43">
                  <c:v>0.0617102190450089</c:v>
                </c:pt>
                <c:pt idx="44">
                  <c:v>0.0561237967552629</c:v>
                </c:pt>
                <c:pt idx="45">
                  <c:v>0.0521866347316076</c:v>
                </c:pt>
                <c:pt idx="46">
                  <c:v>0.0493617444853207</c:v>
                </c:pt>
                <c:pt idx="47">
                  <c:v>0.0471633053640655</c:v>
                </c:pt>
                <c:pt idx="48">
                  <c:v>0.0458281684461405</c:v>
                </c:pt>
                <c:pt idx="49">
                  <c:v>0.0449395247606359</c:v>
                </c:pt>
                <c:pt idx="50">
                  <c:v>0.0443246339618283</c:v>
                </c:pt>
                <c:pt idx="51">
                  <c:v>0.0436446740885095</c:v>
                </c:pt>
                <c:pt idx="52">
                  <c:v>0.0434345305496858</c:v>
                </c:pt>
                <c:pt idx="53">
                  <c:v>0.0430686102928089</c:v>
                </c:pt>
                <c:pt idx="54">
                  <c:v>0.0428984445859785</c:v>
                </c:pt>
                <c:pt idx="55">
                  <c:v>0.0428073036945593</c:v>
                </c:pt>
                <c:pt idx="56">
                  <c:v>0.0425581690143014</c:v>
                </c:pt>
                <c:pt idx="57">
                  <c:v>0.042531887663705</c:v>
                </c:pt>
                <c:pt idx="58">
                  <c:v>0.0425457175150742</c:v>
                </c:pt>
                <c:pt idx="59">
                  <c:v>0.0424020119866771</c:v>
                </c:pt>
                <c:pt idx="60">
                  <c:v>0.04228428084691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1093296"/>
        <c:axId val="1861097120"/>
      </c:scatterChart>
      <c:valAx>
        <c:axId val="1861093296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one"/>
        <c:crossAx val="1861097120"/>
        <c:crosses val="autoZero"/>
        <c:crossBetween val="midCat"/>
      </c:valAx>
      <c:valAx>
        <c:axId val="1861097120"/>
        <c:scaling>
          <c:orientation val="minMax"/>
        </c:scaling>
        <c:delete val="1"/>
        <c:axPos val="l"/>
        <c:numFmt formatCode="0.0000_ " sourceLinked="1"/>
        <c:majorTickMark val="out"/>
        <c:minorTickMark val="none"/>
        <c:tickLblPos val="none"/>
        <c:crossAx val="186109329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0235003533619"/>
          <c:y val="0.12264122696504"/>
          <c:w val="0.853802388583911"/>
          <c:h val="0.76414918339755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2'!$V$7:$V$67</c:f>
              <c:numCache>
                <c:formatCode>0.000_ </c:formatCode>
                <c:ptCount val="61"/>
                <c:pt idx="0">
                  <c:v>1.0</c:v>
                </c:pt>
                <c:pt idx="1">
                  <c:v>0.958621093292754</c:v>
                </c:pt>
                <c:pt idx="2">
                  <c:v>0.957567599204027</c:v>
                </c:pt>
                <c:pt idx="3">
                  <c:v>0.960201334425846</c:v>
                </c:pt>
                <c:pt idx="4">
                  <c:v>0.960084279527098</c:v>
                </c:pt>
                <c:pt idx="5">
                  <c:v>0.956104412969683</c:v>
                </c:pt>
                <c:pt idx="6">
                  <c:v>0.953178040500995</c:v>
                </c:pt>
                <c:pt idx="7">
                  <c:v>0.94872995434859</c:v>
                </c:pt>
                <c:pt idx="8">
                  <c:v>0.94188224277186</c:v>
                </c:pt>
                <c:pt idx="9">
                  <c:v>0.93269343322018</c:v>
                </c:pt>
                <c:pt idx="10">
                  <c:v>0.922626711927894</c:v>
                </c:pt>
                <c:pt idx="11">
                  <c:v>0.911974716141871</c:v>
                </c:pt>
                <c:pt idx="12">
                  <c:v>0.902551796792696</c:v>
                </c:pt>
                <c:pt idx="13">
                  <c:v>0.888797846189863</c:v>
                </c:pt>
                <c:pt idx="14">
                  <c:v>0.876799719068243</c:v>
                </c:pt>
                <c:pt idx="15">
                  <c:v>0.862460493971673</c:v>
                </c:pt>
                <c:pt idx="16">
                  <c:v>0.849525927660073</c:v>
                </c:pt>
                <c:pt idx="17">
                  <c:v>0.836064614304109</c:v>
                </c:pt>
                <c:pt idx="18">
                  <c:v>0.820379257871942</c:v>
                </c:pt>
                <c:pt idx="19">
                  <c:v>0.806215615123493</c:v>
                </c:pt>
                <c:pt idx="20">
                  <c:v>0.78824768816575</c:v>
                </c:pt>
                <c:pt idx="21">
                  <c:v>0.774610792461664</c:v>
                </c:pt>
                <c:pt idx="22">
                  <c:v>0.757052557649538</c:v>
                </c:pt>
                <c:pt idx="23">
                  <c:v>0.740898981622381</c:v>
                </c:pt>
                <c:pt idx="24">
                  <c:v>0.724862460493972</c:v>
                </c:pt>
                <c:pt idx="25">
                  <c:v>0.711108509891139</c:v>
                </c:pt>
                <c:pt idx="26">
                  <c:v>0.692145616294042</c:v>
                </c:pt>
                <c:pt idx="27">
                  <c:v>0.678918412735573</c:v>
                </c:pt>
                <c:pt idx="28">
                  <c:v>0.662647781809669</c:v>
                </c:pt>
                <c:pt idx="29">
                  <c:v>0.646552733231886</c:v>
                </c:pt>
                <c:pt idx="30">
                  <c:v>0.632506145382184</c:v>
                </c:pt>
                <c:pt idx="31">
                  <c:v>0.617932810488119</c:v>
                </c:pt>
                <c:pt idx="32">
                  <c:v>0.602774201100316</c:v>
                </c:pt>
                <c:pt idx="33">
                  <c:v>0.586737679971907</c:v>
                </c:pt>
                <c:pt idx="34">
                  <c:v>0.572866674470327</c:v>
                </c:pt>
                <c:pt idx="35">
                  <c:v>0.558527449373756</c:v>
                </c:pt>
                <c:pt idx="36">
                  <c:v>0.542900620390963</c:v>
                </c:pt>
                <c:pt idx="37">
                  <c:v>0.529966054079363</c:v>
                </c:pt>
                <c:pt idx="38">
                  <c:v>0.515451246634672</c:v>
                </c:pt>
                <c:pt idx="39">
                  <c:v>0.504155448905537</c:v>
                </c:pt>
                <c:pt idx="40">
                  <c:v>0.488879784618986</c:v>
                </c:pt>
                <c:pt idx="41">
                  <c:v>0.47740840454173</c:v>
                </c:pt>
                <c:pt idx="42">
                  <c:v>0.464122673533887</c:v>
                </c:pt>
                <c:pt idx="43">
                  <c:v>0.451773381716025</c:v>
                </c:pt>
                <c:pt idx="44">
                  <c:v>0.440887276132506</c:v>
                </c:pt>
                <c:pt idx="45">
                  <c:v>0.428069764719653</c:v>
                </c:pt>
                <c:pt idx="46">
                  <c:v>0.417008076788014</c:v>
                </c:pt>
                <c:pt idx="47">
                  <c:v>0.405068477115767</c:v>
                </c:pt>
                <c:pt idx="48">
                  <c:v>0.396055249912209</c:v>
                </c:pt>
                <c:pt idx="49">
                  <c:v>0.384408287486831</c:v>
                </c:pt>
                <c:pt idx="50">
                  <c:v>0.374283038745171</c:v>
                </c:pt>
                <c:pt idx="51">
                  <c:v>0.362987241016036</c:v>
                </c:pt>
                <c:pt idx="52">
                  <c:v>0.352510827578134</c:v>
                </c:pt>
                <c:pt idx="53">
                  <c:v>0.344434039564556</c:v>
                </c:pt>
                <c:pt idx="54">
                  <c:v>0.334074681025401</c:v>
                </c:pt>
                <c:pt idx="55">
                  <c:v>0.325119981271216</c:v>
                </c:pt>
                <c:pt idx="56">
                  <c:v>0.315345897225799</c:v>
                </c:pt>
                <c:pt idx="57">
                  <c:v>0.307386164110968</c:v>
                </c:pt>
                <c:pt idx="58">
                  <c:v>0.298548519255531</c:v>
                </c:pt>
                <c:pt idx="59">
                  <c:v>0.290413203792579</c:v>
                </c:pt>
                <c:pt idx="60">
                  <c:v>0.281048811892778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2'!$W$7:$W$67</c:f>
              <c:numCache>
                <c:formatCode>0.000_ </c:formatCode>
                <c:ptCount val="61"/>
                <c:pt idx="0">
                  <c:v>1.0</c:v>
                </c:pt>
                <c:pt idx="1">
                  <c:v>0.967978233570532</c:v>
                </c:pt>
                <c:pt idx="2">
                  <c:v>0.962379656760151</c:v>
                </c:pt>
                <c:pt idx="3">
                  <c:v>0.956885726245291</c:v>
                </c:pt>
                <c:pt idx="4">
                  <c:v>0.947310590205107</c:v>
                </c:pt>
                <c:pt idx="5">
                  <c:v>0.93381121808288</c:v>
                </c:pt>
                <c:pt idx="6">
                  <c:v>0.915079531184596</c:v>
                </c:pt>
                <c:pt idx="7">
                  <c:v>0.893731686898284</c:v>
                </c:pt>
                <c:pt idx="8">
                  <c:v>0.87222687316869</c:v>
                </c:pt>
                <c:pt idx="9">
                  <c:v>0.84653620761825</c:v>
                </c:pt>
                <c:pt idx="10">
                  <c:v>0.820583926329008</c:v>
                </c:pt>
                <c:pt idx="11">
                  <c:v>0.791544579321892</c:v>
                </c:pt>
                <c:pt idx="12">
                  <c:v>0.76653411469234</c:v>
                </c:pt>
                <c:pt idx="13">
                  <c:v>0.738436584344914</c:v>
                </c:pt>
                <c:pt idx="14">
                  <c:v>0.709920468815404</c:v>
                </c:pt>
                <c:pt idx="15">
                  <c:v>0.68203223105902</c:v>
                </c:pt>
                <c:pt idx="16">
                  <c:v>0.652417329426538</c:v>
                </c:pt>
                <c:pt idx="17">
                  <c:v>0.625575554625366</c:v>
                </c:pt>
                <c:pt idx="18">
                  <c:v>0.598838426119715</c:v>
                </c:pt>
                <c:pt idx="19">
                  <c:v>0.573043114273755</c:v>
                </c:pt>
                <c:pt idx="20">
                  <c:v>0.546567601506907</c:v>
                </c:pt>
                <c:pt idx="21">
                  <c:v>0.521661783172876</c:v>
                </c:pt>
                <c:pt idx="22">
                  <c:v>0.498744244453746</c:v>
                </c:pt>
                <c:pt idx="23">
                  <c:v>0.475617413143575</c:v>
                </c:pt>
                <c:pt idx="24">
                  <c:v>0.453641691084136</c:v>
                </c:pt>
                <c:pt idx="25">
                  <c:v>0.431195060694851</c:v>
                </c:pt>
                <c:pt idx="26">
                  <c:v>0.412254081205525</c:v>
                </c:pt>
                <c:pt idx="27">
                  <c:v>0.393103809125157</c:v>
                </c:pt>
                <c:pt idx="28">
                  <c:v>0.373325659271662</c:v>
                </c:pt>
                <c:pt idx="29">
                  <c:v>0.356320636249477</c:v>
                </c:pt>
                <c:pt idx="30">
                  <c:v>0.339210966931771</c:v>
                </c:pt>
                <c:pt idx="31">
                  <c:v>0.322101297614064</c:v>
                </c:pt>
                <c:pt idx="32">
                  <c:v>0.307346169945584</c:v>
                </c:pt>
                <c:pt idx="33">
                  <c:v>0.291125994139807</c:v>
                </c:pt>
                <c:pt idx="34">
                  <c:v>0.277626622017581</c:v>
                </c:pt>
                <c:pt idx="35">
                  <c:v>0.26470280452072</c:v>
                </c:pt>
                <c:pt idx="36">
                  <c:v>0.252302218501465</c:v>
                </c:pt>
                <c:pt idx="37">
                  <c:v>0.239744663038928</c:v>
                </c:pt>
                <c:pt idx="38">
                  <c:v>0.228756802009209</c:v>
                </c:pt>
                <c:pt idx="39">
                  <c:v>0.216774801172038</c:v>
                </c:pt>
                <c:pt idx="40">
                  <c:v>0.20678107994977</c:v>
                </c:pt>
                <c:pt idx="41">
                  <c:v>0.19668271243198</c:v>
                </c:pt>
                <c:pt idx="42">
                  <c:v>0.187421515278359</c:v>
                </c:pt>
                <c:pt idx="43">
                  <c:v>0.178212641272499</c:v>
                </c:pt>
                <c:pt idx="44">
                  <c:v>0.170364169108414</c:v>
                </c:pt>
                <c:pt idx="45">
                  <c:v>0.161992465466722</c:v>
                </c:pt>
                <c:pt idx="46">
                  <c:v>0.1544579321892</c:v>
                </c:pt>
                <c:pt idx="47">
                  <c:v>0.147132691502721</c:v>
                </c:pt>
                <c:pt idx="48">
                  <c:v>0.140173712850565</c:v>
                </c:pt>
                <c:pt idx="49">
                  <c:v>0.133894935119297</c:v>
                </c:pt>
                <c:pt idx="50">
                  <c:v>0.127877773126831</c:v>
                </c:pt>
                <c:pt idx="51">
                  <c:v>0.122017580577648</c:v>
                </c:pt>
                <c:pt idx="52">
                  <c:v>0.116419003767267</c:v>
                </c:pt>
                <c:pt idx="53">
                  <c:v>0.111500627877773</c:v>
                </c:pt>
                <c:pt idx="54">
                  <c:v>0.106686898283801</c:v>
                </c:pt>
                <c:pt idx="55">
                  <c:v>0.102396400167434</c:v>
                </c:pt>
                <c:pt idx="56">
                  <c:v>0.0978966094600251</c:v>
                </c:pt>
                <c:pt idx="57">
                  <c:v>0.0935537881958978</c:v>
                </c:pt>
                <c:pt idx="58">
                  <c:v>0.0900481372959397</c:v>
                </c:pt>
                <c:pt idx="59">
                  <c:v>0.0863331938049393</c:v>
                </c:pt>
                <c:pt idx="60">
                  <c:v>0.0834030975303474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2'!$X$7:$X$67</c:f>
              <c:numCache>
                <c:formatCode>0.000_ </c:formatCode>
                <c:ptCount val="61"/>
                <c:pt idx="0">
                  <c:v>1.0</c:v>
                </c:pt>
                <c:pt idx="1">
                  <c:v>0.957456564936057</c:v>
                </c:pt>
                <c:pt idx="2">
                  <c:v>0.947215570387731</c:v>
                </c:pt>
                <c:pt idx="3">
                  <c:v>0.932694757222194</c:v>
                </c:pt>
                <c:pt idx="4">
                  <c:v>0.91027665970347</c:v>
                </c:pt>
                <c:pt idx="5">
                  <c:v>0.883273042237734</c:v>
                </c:pt>
                <c:pt idx="6">
                  <c:v>0.850613950170683</c:v>
                </c:pt>
                <c:pt idx="7">
                  <c:v>0.812452234167219</c:v>
                </c:pt>
                <c:pt idx="8">
                  <c:v>0.774647169715188</c:v>
                </c:pt>
                <c:pt idx="9">
                  <c:v>0.735925001273755</c:v>
                </c:pt>
                <c:pt idx="10">
                  <c:v>0.692668263106944</c:v>
                </c:pt>
                <c:pt idx="11">
                  <c:v>0.647526366739695</c:v>
                </c:pt>
                <c:pt idx="12">
                  <c:v>0.606001936108422</c:v>
                </c:pt>
                <c:pt idx="13">
                  <c:v>0.565649360574718</c:v>
                </c:pt>
                <c:pt idx="14">
                  <c:v>0.52330972639731</c:v>
                </c:pt>
                <c:pt idx="15">
                  <c:v>0.483262852193407</c:v>
                </c:pt>
                <c:pt idx="16">
                  <c:v>0.443572629540938</c:v>
                </c:pt>
                <c:pt idx="17">
                  <c:v>0.407347021959546</c:v>
                </c:pt>
                <c:pt idx="18">
                  <c:v>0.373210373465125</c:v>
                </c:pt>
                <c:pt idx="19">
                  <c:v>0.339328476078871</c:v>
                </c:pt>
                <c:pt idx="20">
                  <c:v>0.308452641768992</c:v>
                </c:pt>
                <c:pt idx="21">
                  <c:v>0.280277169205686</c:v>
                </c:pt>
                <c:pt idx="22">
                  <c:v>0.254292556172619</c:v>
                </c:pt>
                <c:pt idx="23">
                  <c:v>0.22988740001019</c:v>
                </c:pt>
                <c:pt idx="24">
                  <c:v>0.207775003821267</c:v>
                </c:pt>
                <c:pt idx="25">
                  <c:v>0.187496815611148</c:v>
                </c:pt>
                <c:pt idx="26">
                  <c:v>0.169817088704336</c:v>
                </c:pt>
                <c:pt idx="27">
                  <c:v>0.152952565343659</c:v>
                </c:pt>
                <c:pt idx="28">
                  <c:v>0.138075100626688</c:v>
                </c:pt>
                <c:pt idx="29">
                  <c:v>0.12457329189382</c:v>
                </c:pt>
                <c:pt idx="30">
                  <c:v>0.113415193356091</c:v>
                </c:pt>
                <c:pt idx="31">
                  <c:v>0.10266469659143</c:v>
                </c:pt>
                <c:pt idx="32">
                  <c:v>0.0939522086921078</c:v>
                </c:pt>
                <c:pt idx="33">
                  <c:v>0.0857492230091201</c:v>
                </c:pt>
                <c:pt idx="34">
                  <c:v>0.078819992866969</c:v>
                </c:pt>
                <c:pt idx="35">
                  <c:v>0.0727059662709533</c:v>
                </c:pt>
                <c:pt idx="36">
                  <c:v>0.0679166454374076</c:v>
                </c:pt>
                <c:pt idx="37">
                  <c:v>0.0635349263769297</c:v>
                </c:pt>
                <c:pt idx="38">
                  <c:v>0.0596627095327865</c:v>
                </c:pt>
                <c:pt idx="39">
                  <c:v>0.056758546899679</c:v>
                </c:pt>
                <c:pt idx="40">
                  <c:v>0.0539562847098385</c:v>
                </c:pt>
                <c:pt idx="41">
                  <c:v>0.0519182758444999</c:v>
                </c:pt>
                <c:pt idx="42">
                  <c:v>0.0503388189738625</c:v>
                </c:pt>
                <c:pt idx="43">
                  <c:v>0.0484536607734244</c:v>
                </c:pt>
                <c:pt idx="44">
                  <c:v>0.0474856065623885</c:v>
                </c:pt>
                <c:pt idx="45">
                  <c:v>0.0463647016864523</c:v>
                </c:pt>
                <c:pt idx="46">
                  <c:v>0.0457532990268508</c:v>
                </c:pt>
                <c:pt idx="47">
                  <c:v>0.0450399959239823</c:v>
                </c:pt>
                <c:pt idx="48">
                  <c:v>0.0445814439292811</c:v>
                </c:pt>
                <c:pt idx="49">
                  <c:v>0.0438681408264126</c:v>
                </c:pt>
                <c:pt idx="50">
                  <c:v>0.0435114892749783</c:v>
                </c:pt>
                <c:pt idx="51">
                  <c:v>0.0433586386100779</c:v>
                </c:pt>
                <c:pt idx="52">
                  <c:v>0.0433076883884445</c:v>
                </c:pt>
                <c:pt idx="53">
                  <c:v>0.0429510368370102</c:v>
                </c:pt>
                <c:pt idx="54">
                  <c:v>0.0427472359504764</c:v>
                </c:pt>
                <c:pt idx="55">
                  <c:v>0.0426453355072094</c:v>
                </c:pt>
                <c:pt idx="56">
                  <c:v>0.0424924848423091</c:v>
                </c:pt>
                <c:pt idx="57">
                  <c:v>0.0423905843990421</c:v>
                </c:pt>
                <c:pt idx="58">
                  <c:v>0.0423905843990421</c:v>
                </c:pt>
                <c:pt idx="59">
                  <c:v>0.0422886839557752</c:v>
                </c:pt>
                <c:pt idx="60">
                  <c:v>0.0421358332908748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2'!$Y$7:$Y$67</c:f>
              <c:numCache>
                <c:formatCode>0.000_ </c:formatCode>
                <c:ptCount val="61"/>
                <c:pt idx="0">
                  <c:v>1.0</c:v>
                </c:pt>
                <c:pt idx="1">
                  <c:v>0.952158513423336</c:v>
                </c:pt>
                <c:pt idx="2">
                  <c:v>0.934910938863508</c:v>
                </c:pt>
                <c:pt idx="3">
                  <c:v>0.90975822596376</c:v>
                </c:pt>
                <c:pt idx="4">
                  <c:v>0.881422924901186</c:v>
                </c:pt>
                <c:pt idx="5">
                  <c:v>0.843693855551563</c:v>
                </c:pt>
                <c:pt idx="6">
                  <c:v>0.801190903957702</c:v>
                </c:pt>
                <c:pt idx="7">
                  <c:v>0.753657409783892</c:v>
                </c:pt>
                <c:pt idx="8">
                  <c:v>0.701298701298701</c:v>
                </c:pt>
                <c:pt idx="9">
                  <c:v>0.650069298290642</c:v>
                </c:pt>
                <c:pt idx="10">
                  <c:v>0.595554642985473</c:v>
                </c:pt>
                <c:pt idx="11">
                  <c:v>0.5413993121503</c:v>
                </c:pt>
                <c:pt idx="12">
                  <c:v>0.488321954725117</c:v>
                </c:pt>
                <c:pt idx="13">
                  <c:v>0.43801652892562</c:v>
                </c:pt>
                <c:pt idx="14">
                  <c:v>0.389097068938966</c:v>
                </c:pt>
                <c:pt idx="15">
                  <c:v>0.343770853652277</c:v>
                </c:pt>
                <c:pt idx="16">
                  <c:v>0.302499871669832</c:v>
                </c:pt>
                <c:pt idx="17">
                  <c:v>0.264411477850213</c:v>
                </c:pt>
                <c:pt idx="18">
                  <c:v>0.230994302140547</c:v>
                </c:pt>
                <c:pt idx="19">
                  <c:v>0.200246393922283</c:v>
                </c:pt>
                <c:pt idx="20">
                  <c:v>0.174272367948257</c:v>
                </c:pt>
                <c:pt idx="21">
                  <c:v>0.15112160566706</c:v>
                </c:pt>
                <c:pt idx="22">
                  <c:v>0.132180072891535</c:v>
                </c:pt>
                <c:pt idx="23">
                  <c:v>0.115137826600277</c:v>
                </c:pt>
                <c:pt idx="24">
                  <c:v>0.101534828807556</c:v>
                </c:pt>
                <c:pt idx="25">
                  <c:v>0.089882449566244</c:v>
                </c:pt>
                <c:pt idx="26">
                  <c:v>0.0799240285406293</c:v>
                </c:pt>
                <c:pt idx="27">
                  <c:v>0.0722755505364201</c:v>
                </c:pt>
                <c:pt idx="28">
                  <c:v>0.0658077100764848</c:v>
                </c:pt>
                <c:pt idx="29">
                  <c:v>0.0608284995636774</c:v>
                </c:pt>
                <c:pt idx="30">
                  <c:v>0.0564652738565782</c:v>
                </c:pt>
                <c:pt idx="31">
                  <c:v>0.0533853498280376</c:v>
                </c:pt>
                <c:pt idx="32">
                  <c:v>0.0506647502694933</c:v>
                </c:pt>
                <c:pt idx="33">
                  <c:v>0.0485601355166572</c:v>
                </c:pt>
                <c:pt idx="34">
                  <c:v>0.047174169703814</c:v>
                </c:pt>
                <c:pt idx="35">
                  <c:v>0.0459422000923977</c:v>
                </c:pt>
                <c:pt idx="36">
                  <c:v>0.0446075663466968</c:v>
                </c:pt>
                <c:pt idx="37">
                  <c:v>0.0444535701452697</c:v>
                </c:pt>
                <c:pt idx="38">
                  <c:v>0.0436322570709922</c:v>
                </c:pt>
                <c:pt idx="39">
                  <c:v>0.0431702684667111</c:v>
                </c:pt>
                <c:pt idx="40">
                  <c:v>0.0431189363995688</c:v>
                </c:pt>
                <c:pt idx="41">
                  <c:v>0.0427596119295724</c:v>
                </c:pt>
                <c:pt idx="42">
                  <c:v>0.0424516195267183</c:v>
                </c:pt>
                <c:pt idx="43">
                  <c:v>0.0421436271238643</c:v>
                </c:pt>
                <c:pt idx="44">
                  <c:v>0.0419896309224372</c:v>
                </c:pt>
                <c:pt idx="45">
                  <c:v>0.0421949591910066</c:v>
                </c:pt>
                <c:pt idx="46">
                  <c:v>0.0421949591910066</c:v>
                </c:pt>
                <c:pt idx="47">
                  <c:v>0.0418356347210102</c:v>
                </c:pt>
                <c:pt idx="48">
                  <c:v>0.0418869667881526</c:v>
                </c:pt>
                <c:pt idx="49">
                  <c:v>0.0418356347210102</c:v>
                </c:pt>
                <c:pt idx="50">
                  <c:v>0.0419896309224372</c:v>
                </c:pt>
                <c:pt idx="51">
                  <c:v>0.0414763102510138</c:v>
                </c:pt>
                <c:pt idx="52">
                  <c:v>0.0414249781838715</c:v>
                </c:pt>
                <c:pt idx="53">
                  <c:v>0.0415789743852985</c:v>
                </c:pt>
                <c:pt idx="54">
                  <c:v>0.0416303064524408</c:v>
                </c:pt>
                <c:pt idx="55">
                  <c:v>0.0414763102510138</c:v>
                </c:pt>
                <c:pt idx="56">
                  <c:v>0.0413736461167291</c:v>
                </c:pt>
                <c:pt idx="57">
                  <c:v>0.0411169857810174</c:v>
                </c:pt>
                <c:pt idx="58">
                  <c:v>0.0411683178481597</c:v>
                </c:pt>
                <c:pt idx="59">
                  <c:v>0.0414249781838715</c:v>
                </c:pt>
                <c:pt idx="60">
                  <c:v>0.0408603254453057</c:v>
                </c:pt>
              </c:numCache>
            </c:numRef>
          </c:yVal>
          <c:smooth val="0"/>
        </c:ser>
        <c:ser>
          <c:idx val="8"/>
          <c:order val="4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4'!$C$6:$C$66</c:f>
              <c:numCache>
                <c:formatCode>0.0000_ </c:formatCode>
                <c:ptCount val="61"/>
                <c:pt idx="0">
                  <c:v>1.0</c:v>
                </c:pt>
                <c:pt idx="1">
                  <c:v>0.97048673265375</c:v>
                </c:pt>
                <c:pt idx="2">
                  <c:v>0.971194002247574</c:v>
                </c:pt>
                <c:pt idx="3">
                  <c:v>0.971219027883156</c:v>
                </c:pt>
                <c:pt idx="4">
                  <c:v>0.970369688400983</c:v>
                </c:pt>
                <c:pt idx="5">
                  <c:v>0.96632671948263</c:v>
                </c:pt>
                <c:pt idx="6">
                  <c:v>0.958844505707667</c:v>
                </c:pt>
                <c:pt idx="7">
                  <c:v>0.937439298152161</c:v>
                </c:pt>
                <c:pt idx="8">
                  <c:v>0.901849961355795</c:v>
                </c:pt>
                <c:pt idx="9">
                  <c:v>0.855698054298978</c:v>
                </c:pt>
                <c:pt idx="10">
                  <c:v>0.803490192527418</c:v>
                </c:pt>
                <c:pt idx="11">
                  <c:v>0.745816642643249</c:v>
                </c:pt>
                <c:pt idx="12">
                  <c:v>0.683045429276956</c:v>
                </c:pt>
                <c:pt idx="13">
                  <c:v>0.618880897205563</c:v>
                </c:pt>
                <c:pt idx="14">
                  <c:v>0.555390271244623</c:v>
                </c:pt>
                <c:pt idx="15">
                  <c:v>0.495004549293706</c:v>
                </c:pt>
                <c:pt idx="16">
                  <c:v>0.436014617807666</c:v>
                </c:pt>
                <c:pt idx="17">
                  <c:v>0.381012608455783</c:v>
                </c:pt>
                <c:pt idx="18">
                  <c:v>0.330410791554412</c:v>
                </c:pt>
                <c:pt idx="19">
                  <c:v>0.28489532736668</c:v>
                </c:pt>
                <c:pt idx="20">
                  <c:v>0.244636725142503</c:v>
                </c:pt>
                <c:pt idx="21">
                  <c:v>0.209385008740048</c:v>
                </c:pt>
                <c:pt idx="22">
                  <c:v>0.178845073091565</c:v>
                </c:pt>
                <c:pt idx="23">
                  <c:v>0.152909455550035</c:v>
                </c:pt>
                <c:pt idx="24">
                  <c:v>0.131305042173508</c:v>
                </c:pt>
                <c:pt idx="25">
                  <c:v>0.113313322233424</c:v>
                </c:pt>
                <c:pt idx="26">
                  <c:v>0.0983091027088035</c:v>
                </c:pt>
                <c:pt idx="27">
                  <c:v>0.0862022029688433</c:v>
                </c:pt>
                <c:pt idx="28">
                  <c:v>0.0765462481461147</c:v>
                </c:pt>
                <c:pt idx="29">
                  <c:v>0.0689010546204257</c:v>
                </c:pt>
                <c:pt idx="30">
                  <c:v>0.0627813172552383</c:v>
                </c:pt>
                <c:pt idx="31">
                  <c:v>0.0579012082436794</c:v>
                </c:pt>
                <c:pt idx="32">
                  <c:v>0.0542998704934465</c:v>
                </c:pt>
                <c:pt idx="33">
                  <c:v>0.0512465911016228</c:v>
                </c:pt>
                <c:pt idx="34">
                  <c:v>0.0493544013690041</c:v>
                </c:pt>
                <c:pt idx="35">
                  <c:v>0.0475018243115183</c:v>
                </c:pt>
                <c:pt idx="36">
                  <c:v>0.0462487339593921</c:v>
                </c:pt>
                <c:pt idx="37">
                  <c:v>0.0454136289576835</c:v>
                </c:pt>
                <c:pt idx="38">
                  <c:v>0.0446821628703735</c:v>
                </c:pt>
                <c:pt idx="39">
                  <c:v>0.0440563057667591</c:v>
                </c:pt>
                <c:pt idx="40">
                  <c:v>0.0436770991705449</c:v>
                </c:pt>
                <c:pt idx="41">
                  <c:v>0.0433258404724184</c:v>
                </c:pt>
                <c:pt idx="42">
                  <c:v>0.0431950497357393</c:v>
                </c:pt>
                <c:pt idx="43">
                  <c:v>0.0429993019487232</c:v>
                </c:pt>
                <c:pt idx="44">
                  <c:v>0.0428297488789045</c:v>
                </c:pt>
                <c:pt idx="45">
                  <c:v>0.0426212006954896</c:v>
                </c:pt>
                <c:pt idx="46">
                  <c:v>0.042529148654813</c:v>
                </c:pt>
                <c:pt idx="47">
                  <c:v>0.042541932630148</c:v>
                </c:pt>
                <c:pt idx="48">
                  <c:v>0.0423990181947464</c:v>
                </c:pt>
                <c:pt idx="49">
                  <c:v>0.042385557345397</c:v>
                </c:pt>
                <c:pt idx="50">
                  <c:v>0.0423728525136537</c:v>
                </c:pt>
                <c:pt idx="51">
                  <c:v>0.0422938801276346</c:v>
                </c:pt>
                <c:pt idx="52">
                  <c:v>0.0422942196711811</c:v>
                </c:pt>
                <c:pt idx="53">
                  <c:v>0.0421254620570352</c:v>
                </c:pt>
                <c:pt idx="54">
                  <c:v>0.0420732098384416</c:v>
                </c:pt>
                <c:pt idx="55">
                  <c:v>0.041902968252378</c:v>
                </c:pt>
                <c:pt idx="56">
                  <c:v>0.0421513446738463</c:v>
                </c:pt>
                <c:pt idx="57">
                  <c:v>0.041981020581964</c:v>
                </c:pt>
                <c:pt idx="58">
                  <c:v>0.0418771397254151</c:v>
                </c:pt>
                <c:pt idx="59">
                  <c:v>0.0418646905147933</c:v>
                </c:pt>
                <c:pt idx="60">
                  <c:v>0.0417725413165167</c:v>
                </c:pt>
              </c:numCache>
            </c:numRef>
          </c:yVal>
          <c:smooth val="0"/>
        </c:ser>
        <c:ser>
          <c:idx val="9"/>
          <c:order val="5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4'!$F$6:$F$66</c:f>
              <c:numCache>
                <c:formatCode>0.0000_ </c:formatCode>
                <c:ptCount val="61"/>
                <c:pt idx="0">
                  <c:v>1.0</c:v>
                </c:pt>
                <c:pt idx="1">
                  <c:v>0.974195436003625</c:v>
                </c:pt>
                <c:pt idx="2">
                  <c:v>0.97414632069094</c:v>
                </c:pt>
                <c:pt idx="3">
                  <c:v>0.975284038091506</c:v>
                </c:pt>
                <c:pt idx="4">
                  <c:v>0.974885180494716</c:v>
                </c:pt>
                <c:pt idx="5">
                  <c:v>0.974671622346713</c:v>
                </c:pt>
                <c:pt idx="6">
                  <c:v>0.974812208871442</c:v>
                </c:pt>
                <c:pt idx="7">
                  <c:v>0.973135310304867</c:v>
                </c:pt>
                <c:pt idx="8">
                  <c:v>0.974324444304572</c:v>
                </c:pt>
                <c:pt idx="9">
                  <c:v>0.974496260226702</c:v>
                </c:pt>
                <c:pt idx="10">
                  <c:v>0.973040294037968</c:v>
                </c:pt>
                <c:pt idx="11">
                  <c:v>0.972932764138556</c:v>
                </c:pt>
                <c:pt idx="12">
                  <c:v>0.972090503984578</c:v>
                </c:pt>
                <c:pt idx="13">
                  <c:v>0.972925887993364</c:v>
                </c:pt>
                <c:pt idx="14">
                  <c:v>0.97244256879507</c:v>
                </c:pt>
                <c:pt idx="15">
                  <c:v>0.972298994625671</c:v>
                </c:pt>
                <c:pt idx="16">
                  <c:v>0.971056626423267</c:v>
                </c:pt>
                <c:pt idx="17">
                  <c:v>0.972351745771123</c:v>
                </c:pt>
                <c:pt idx="18">
                  <c:v>0.972126535338085</c:v>
                </c:pt>
                <c:pt idx="19">
                  <c:v>0.971820776097744</c:v>
                </c:pt>
                <c:pt idx="20">
                  <c:v>0.971532669283637</c:v>
                </c:pt>
                <c:pt idx="21">
                  <c:v>0.971014680383495</c:v>
                </c:pt>
                <c:pt idx="22">
                  <c:v>0.971483770463388</c:v>
                </c:pt>
                <c:pt idx="23">
                  <c:v>0.970662527844702</c:v>
                </c:pt>
                <c:pt idx="24">
                  <c:v>0.970516611858012</c:v>
                </c:pt>
                <c:pt idx="25">
                  <c:v>0.967326110849175</c:v>
                </c:pt>
                <c:pt idx="26">
                  <c:v>0.959711210834166</c:v>
                </c:pt>
                <c:pt idx="27">
                  <c:v>0.930885141535508</c:v>
                </c:pt>
                <c:pt idx="28">
                  <c:v>0.866663309216496</c:v>
                </c:pt>
                <c:pt idx="29">
                  <c:v>0.78015413038801</c:v>
                </c:pt>
                <c:pt idx="30">
                  <c:v>0.68275852408664</c:v>
                </c:pt>
                <c:pt idx="31">
                  <c:v>0.584769448019295</c:v>
                </c:pt>
                <c:pt idx="32">
                  <c:v>0.490272317945856</c:v>
                </c:pt>
                <c:pt idx="33">
                  <c:v>0.40421864555616</c:v>
                </c:pt>
                <c:pt idx="34">
                  <c:v>0.329242228236337</c:v>
                </c:pt>
                <c:pt idx="35">
                  <c:v>0.266336007185951</c:v>
                </c:pt>
                <c:pt idx="36">
                  <c:v>0.21437571941076</c:v>
                </c:pt>
                <c:pt idx="37">
                  <c:v>0.172783796514452</c:v>
                </c:pt>
                <c:pt idx="38">
                  <c:v>0.139549219046943</c:v>
                </c:pt>
                <c:pt idx="39">
                  <c:v>0.114227378327056</c:v>
                </c:pt>
                <c:pt idx="40">
                  <c:v>0.0948945998342965</c:v>
                </c:pt>
                <c:pt idx="41">
                  <c:v>0.0804547968102554</c:v>
                </c:pt>
                <c:pt idx="42">
                  <c:v>0.0696105771069371</c:v>
                </c:pt>
                <c:pt idx="43">
                  <c:v>0.0617102190450089</c:v>
                </c:pt>
                <c:pt idx="44">
                  <c:v>0.0561237967552629</c:v>
                </c:pt>
                <c:pt idx="45">
                  <c:v>0.0521866347316076</c:v>
                </c:pt>
                <c:pt idx="46">
                  <c:v>0.0493617444853207</c:v>
                </c:pt>
                <c:pt idx="47">
                  <c:v>0.0471633053640655</c:v>
                </c:pt>
                <c:pt idx="48">
                  <c:v>0.0458281684461405</c:v>
                </c:pt>
                <c:pt idx="49">
                  <c:v>0.0449395247606359</c:v>
                </c:pt>
                <c:pt idx="50">
                  <c:v>0.0443246339618283</c:v>
                </c:pt>
                <c:pt idx="51">
                  <c:v>0.0436446740885095</c:v>
                </c:pt>
                <c:pt idx="52">
                  <c:v>0.0434345305496858</c:v>
                </c:pt>
                <c:pt idx="53">
                  <c:v>0.0430686102928089</c:v>
                </c:pt>
                <c:pt idx="54">
                  <c:v>0.0428984445859785</c:v>
                </c:pt>
                <c:pt idx="55">
                  <c:v>0.0428073036945593</c:v>
                </c:pt>
                <c:pt idx="56">
                  <c:v>0.0425581690143014</c:v>
                </c:pt>
                <c:pt idx="57">
                  <c:v>0.042531887663705</c:v>
                </c:pt>
                <c:pt idx="58">
                  <c:v>0.0425457175150742</c:v>
                </c:pt>
                <c:pt idx="59">
                  <c:v>0.0424020119866771</c:v>
                </c:pt>
                <c:pt idx="60">
                  <c:v>0.04228428084691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6266704"/>
        <c:axId val="1856232112"/>
      </c:scatterChart>
      <c:valAx>
        <c:axId val="1856266704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one"/>
        <c:crossAx val="1856232112"/>
        <c:crosses val="autoZero"/>
        <c:crossBetween val="midCat"/>
      </c:valAx>
      <c:valAx>
        <c:axId val="1856232112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one"/>
        <c:crossAx val="185626670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9229657986926"/>
          <c:y val="0.123808948061067"/>
          <c:w val="0.852069775000903"/>
          <c:h val="0.76190121883733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2'!$Z$7:$Z$67</c:f>
              <c:numCache>
                <c:formatCode>0.000_ </c:formatCode>
                <c:ptCount val="61"/>
                <c:pt idx="0">
                  <c:v>1.0</c:v>
                </c:pt>
                <c:pt idx="1">
                  <c:v>0.960893854748603</c:v>
                </c:pt>
                <c:pt idx="2">
                  <c:v>0.964392528638339</c:v>
                </c:pt>
                <c:pt idx="3">
                  <c:v>0.961909598781107</c:v>
                </c:pt>
                <c:pt idx="4">
                  <c:v>0.961119575644715</c:v>
                </c:pt>
                <c:pt idx="5">
                  <c:v>0.953557925624965</c:v>
                </c:pt>
                <c:pt idx="6">
                  <c:v>0.948140624118278</c:v>
                </c:pt>
                <c:pt idx="7">
                  <c:v>0.941933299475199</c:v>
                </c:pt>
                <c:pt idx="8">
                  <c:v>0.931606568478077</c:v>
                </c:pt>
                <c:pt idx="9">
                  <c:v>0.918571186727611</c:v>
                </c:pt>
                <c:pt idx="10">
                  <c:v>0.905535804977146</c:v>
                </c:pt>
                <c:pt idx="11">
                  <c:v>0.891823260538344</c:v>
                </c:pt>
                <c:pt idx="12">
                  <c:v>0.876361379154675</c:v>
                </c:pt>
                <c:pt idx="13">
                  <c:v>0.859037300378082</c:v>
                </c:pt>
                <c:pt idx="14">
                  <c:v>0.842446814513854</c:v>
                </c:pt>
                <c:pt idx="15">
                  <c:v>0.820777608487106</c:v>
                </c:pt>
                <c:pt idx="16">
                  <c:v>0.802719936798149</c:v>
                </c:pt>
                <c:pt idx="17">
                  <c:v>0.782122905027933</c:v>
                </c:pt>
                <c:pt idx="18">
                  <c:v>0.759494385192709</c:v>
                </c:pt>
                <c:pt idx="19">
                  <c:v>0.738389481406241</c:v>
                </c:pt>
                <c:pt idx="20">
                  <c:v>0.718243891428249</c:v>
                </c:pt>
                <c:pt idx="21">
                  <c:v>0.697985441002201</c:v>
                </c:pt>
                <c:pt idx="22">
                  <c:v>0.675244060718921</c:v>
                </c:pt>
                <c:pt idx="23">
                  <c:v>0.655493482309125</c:v>
                </c:pt>
                <c:pt idx="24">
                  <c:v>0.633654985610293</c:v>
                </c:pt>
                <c:pt idx="25">
                  <c:v>0.612380791151741</c:v>
                </c:pt>
                <c:pt idx="26">
                  <c:v>0.590937306021105</c:v>
                </c:pt>
                <c:pt idx="27">
                  <c:v>0.571130297387281</c:v>
                </c:pt>
                <c:pt idx="28">
                  <c:v>0.550646126065121</c:v>
                </c:pt>
                <c:pt idx="29">
                  <c:v>0.532532024152136</c:v>
                </c:pt>
                <c:pt idx="30">
                  <c:v>0.512668585294284</c:v>
                </c:pt>
                <c:pt idx="31">
                  <c:v>0.494723774053383</c:v>
                </c:pt>
                <c:pt idx="32">
                  <c:v>0.476891823260538</c:v>
                </c:pt>
                <c:pt idx="33">
                  <c:v>0.457818407539078</c:v>
                </c:pt>
                <c:pt idx="34">
                  <c:v>0.442356526155409</c:v>
                </c:pt>
                <c:pt idx="35">
                  <c:v>0.426273912307432</c:v>
                </c:pt>
                <c:pt idx="36">
                  <c:v>0.409288414875007</c:v>
                </c:pt>
                <c:pt idx="37">
                  <c:v>0.393375091699114</c:v>
                </c:pt>
                <c:pt idx="38">
                  <c:v>0.379041814796005</c:v>
                </c:pt>
                <c:pt idx="39">
                  <c:v>0.363918514756504</c:v>
                </c:pt>
                <c:pt idx="40">
                  <c:v>0.34998024942159</c:v>
                </c:pt>
                <c:pt idx="41">
                  <c:v>0.336606286326957</c:v>
                </c:pt>
                <c:pt idx="42">
                  <c:v>0.323401613904407</c:v>
                </c:pt>
                <c:pt idx="43">
                  <c:v>0.312228429546865</c:v>
                </c:pt>
                <c:pt idx="44">
                  <c:v>0.300265222052932</c:v>
                </c:pt>
                <c:pt idx="45">
                  <c:v>0.28852773545511</c:v>
                </c:pt>
                <c:pt idx="46">
                  <c:v>0.277467411545624</c:v>
                </c:pt>
                <c:pt idx="47">
                  <c:v>0.267422831668642</c:v>
                </c:pt>
                <c:pt idx="48">
                  <c:v>0.257716833135828</c:v>
                </c:pt>
                <c:pt idx="49">
                  <c:v>0.248687997291349</c:v>
                </c:pt>
                <c:pt idx="50">
                  <c:v>0.238191975622143</c:v>
                </c:pt>
                <c:pt idx="51">
                  <c:v>0.230009593138085</c:v>
                </c:pt>
                <c:pt idx="52">
                  <c:v>0.221827210654026</c:v>
                </c:pt>
                <c:pt idx="53">
                  <c:v>0.214491281530388</c:v>
                </c:pt>
                <c:pt idx="54">
                  <c:v>0.206308899046329</c:v>
                </c:pt>
                <c:pt idx="55">
                  <c:v>0.198352237458383</c:v>
                </c:pt>
                <c:pt idx="56">
                  <c:v>0.191354889678912</c:v>
                </c:pt>
                <c:pt idx="57">
                  <c:v>0.185034704587777</c:v>
                </c:pt>
                <c:pt idx="58">
                  <c:v>0.177868066136223</c:v>
                </c:pt>
                <c:pt idx="59">
                  <c:v>0.171942892613284</c:v>
                </c:pt>
                <c:pt idx="60">
                  <c:v>0.166243439986457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2'!$AA$7:$AA$67</c:f>
              <c:numCache>
                <c:formatCode>0.000_ </c:formatCode>
                <c:ptCount val="61"/>
                <c:pt idx="0">
                  <c:v>1.0</c:v>
                </c:pt>
                <c:pt idx="1">
                  <c:v>0.96568703674908</c:v>
                </c:pt>
                <c:pt idx="2">
                  <c:v>0.964391229979785</c:v>
                </c:pt>
                <c:pt idx="3">
                  <c:v>0.95666822163479</c:v>
                </c:pt>
                <c:pt idx="4">
                  <c:v>0.947753071062043</c:v>
                </c:pt>
                <c:pt idx="5">
                  <c:v>0.93458767428601</c:v>
                </c:pt>
                <c:pt idx="6">
                  <c:v>0.914943243663505</c:v>
                </c:pt>
                <c:pt idx="7">
                  <c:v>0.892085212253149</c:v>
                </c:pt>
                <c:pt idx="8">
                  <c:v>0.866169076867257</c:v>
                </c:pt>
                <c:pt idx="9">
                  <c:v>0.840408438293682</c:v>
                </c:pt>
                <c:pt idx="10">
                  <c:v>0.810190224433732</c:v>
                </c:pt>
                <c:pt idx="11">
                  <c:v>0.778676203804489</c:v>
                </c:pt>
                <c:pt idx="12">
                  <c:v>0.746177370030581</c:v>
                </c:pt>
                <c:pt idx="13">
                  <c:v>0.715959156170632</c:v>
                </c:pt>
                <c:pt idx="14">
                  <c:v>0.681387031565853</c:v>
                </c:pt>
                <c:pt idx="15">
                  <c:v>0.64873270097963</c:v>
                </c:pt>
                <c:pt idx="16">
                  <c:v>0.616026538122635</c:v>
                </c:pt>
                <c:pt idx="17">
                  <c:v>0.584616182034935</c:v>
                </c:pt>
                <c:pt idx="18">
                  <c:v>0.554138806821127</c:v>
                </c:pt>
                <c:pt idx="19">
                  <c:v>0.525216399730472</c:v>
                </c:pt>
                <c:pt idx="20">
                  <c:v>0.497382470326025</c:v>
                </c:pt>
                <c:pt idx="21">
                  <c:v>0.468667392318457</c:v>
                </c:pt>
                <c:pt idx="22">
                  <c:v>0.44285492147411</c:v>
                </c:pt>
                <c:pt idx="23">
                  <c:v>0.418701083294459</c:v>
                </c:pt>
                <c:pt idx="24">
                  <c:v>0.394910071010211</c:v>
                </c:pt>
                <c:pt idx="25">
                  <c:v>0.372259368682942</c:v>
                </c:pt>
                <c:pt idx="26">
                  <c:v>0.350541647229565</c:v>
                </c:pt>
                <c:pt idx="27">
                  <c:v>0.331467371585549</c:v>
                </c:pt>
                <c:pt idx="28">
                  <c:v>0.312704089566164</c:v>
                </c:pt>
                <c:pt idx="29">
                  <c:v>0.294510962525268</c:v>
                </c:pt>
                <c:pt idx="30">
                  <c:v>0.277561809982895</c:v>
                </c:pt>
                <c:pt idx="31">
                  <c:v>0.262426786917535</c:v>
                </c:pt>
                <c:pt idx="32">
                  <c:v>0.247965583372208</c:v>
                </c:pt>
                <c:pt idx="33">
                  <c:v>0.233400715285337</c:v>
                </c:pt>
                <c:pt idx="34">
                  <c:v>0.220183486238532</c:v>
                </c:pt>
                <c:pt idx="35">
                  <c:v>0.208262063961022</c:v>
                </c:pt>
                <c:pt idx="36">
                  <c:v>0.196755299849686</c:v>
                </c:pt>
                <c:pt idx="37">
                  <c:v>0.186648007049189</c:v>
                </c:pt>
                <c:pt idx="38">
                  <c:v>0.176022391540973</c:v>
                </c:pt>
                <c:pt idx="39">
                  <c:v>0.165707769657389</c:v>
                </c:pt>
                <c:pt idx="40">
                  <c:v>0.157932929041621</c:v>
                </c:pt>
                <c:pt idx="41">
                  <c:v>0.149328772093505</c:v>
                </c:pt>
                <c:pt idx="42">
                  <c:v>0.142072254185456</c:v>
                </c:pt>
                <c:pt idx="43">
                  <c:v>0.134763904006635</c:v>
                </c:pt>
                <c:pt idx="44">
                  <c:v>0.127818379723216</c:v>
                </c:pt>
                <c:pt idx="45">
                  <c:v>0.121391178147515</c:v>
                </c:pt>
                <c:pt idx="46">
                  <c:v>0.115223137925673</c:v>
                </c:pt>
                <c:pt idx="47">
                  <c:v>0.109988078577722</c:v>
                </c:pt>
                <c:pt idx="48">
                  <c:v>0.104597522417457</c:v>
                </c:pt>
                <c:pt idx="49">
                  <c:v>0.0998289535064531</c:v>
                </c:pt>
                <c:pt idx="50">
                  <c:v>0.0954232104908516</c:v>
                </c:pt>
                <c:pt idx="51">
                  <c:v>0.0913802933706525</c:v>
                </c:pt>
                <c:pt idx="52">
                  <c:v>0.0873373762504535</c:v>
                </c:pt>
                <c:pt idx="53">
                  <c:v>0.0834499559425698</c:v>
                </c:pt>
                <c:pt idx="54">
                  <c:v>0.0803918519670347</c:v>
                </c:pt>
                <c:pt idx="55">
                  <c:v>0.0769190898253252</c:v>
                </c:pt>
                <c:pt idx="56">
                  <c:v>0.0746384699113668</c:v>
                </c:pt>
                <c:pt idx="57">
                  <c:v>0.0715285336650599</c:v>
                </c:pt>
                <c:pt idx="58">
                  <c:v>0.0694034105634168</c:v>
                </c:pt>
                <c:pt idx="59">
                  <c:v>0.0668636292955994</c:v>
                </c:pt>
                <c:pt idx="60">
                  <c:v>0.0647385061939563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2'!$AB$7:$AB$67</c:f>
              <c:numCache>
                <c:formatCode>0.000_ </c:formatCode>
                <c:ptCount val="61"/>
                <c:pt idx="0">
                  <c:v>1.0</c:v>
                </c:pt>
                <c:pt idx="1">
                  <c:v>0.955108280254777</c:v>
                </c:pt>
                <c:pt idx="2">
                  <c:v>0.942420382165605</c:v>
                </c:pt>
                <c:pt idx="3">
                  <c:v>0.92856050955414</c:v>
                </c:pt>
                <c:pt idx="4">
                  <c:v>0.905222929936306</c:v>
                </c:pt>
                <c:pt idx="5">
                  <c:v>0.877707006369427</c:v>
                </c:pt>
                <c:pt idx="6">
                  <c:v>0.843821656050955</c:v>
                </c:pt>
                <c:pt idx="7">
                  <c:v>0.808254777070064</c:v>
                </c:pt>
                <c:pt idx="8">
                  <c:v>0.768</c:v>
                </c:pt>
                <c:pt idx="9">
                  <c:v>0.726624203821656</c:v>
                </c:pt>
                <c:pt idx="10">
                  <c:v>0.682649681528662</c:v>
                </c:pt>
                <c:pt idx="11">
                  <c:v>0.638726114649681</c:v>
                </c:pt>
                <c:pt idx="12">
                  <c:v>0.595210191082803</c:v>
                </c:pt>
                <c:pt idx="13">
                  <c:v>0.55087898089172</c:v>
                </c:pt>
                <c:pt idx="14">
                  <c:v>0.506751592356688</c:v>
                </c:pt>
                <c:pt idx="15">
                  <c:v>0.465732484076433</c:v>
                </c:pt>
                <c:pt idx="16">
                  <c:v>0.425834394904459</c:v>
                </c:pt>
                <c:pt idx="17">
                  <c:v>0.388229299363057</c:v>
                </c:pt>
                <c:pt idx="18">
                  <c:v>0.352407643312102</c:v>
                </c:pt>
                <c:pt idx="19">
                  <c:v>0.318114649681529</c:v>
                </c:pt>
                <c:pt idx="20">
                  <c:v>0.28743949044586</c:v>
                </c:pt>
                <c:pt idx="21">
                  <c:v>0.259006369426752</c:v>
                </c:pt>
                <c:pt idx="22">
                  <c:v>0.232815286624204</c:v>
                </c:pt>
                <c:pt idx="23">
                  <c:v>0.208866242038217</c:v>
                </c:pt>
                <c:pt idx="24">
                  <c:v>0.187006369426752</c:v>
                </c:pt>
                <c:pt idx="25">
                  <c:v>0.168203821656051</c:v>
                </c:pt>
                <c:pt idx="26">
                  <c:v>0.150726114649682</c:v>
                </c:pt>
                <c:pt idx="27">
                  <c:v>0.135031847133758</c:v>
                </c:pt>
                <c:pt idx="28">
                  <c:v>0.121324840764331</c:v>
                </c:pt>
                <c:pt idx="29">
                  <c:v>0.109757961783439</c:v>
                </c:pt>
                <c:pt idx="30">
                  <c:v>0.0996178343949044</c:v>
                </c:pt>
                <c:pt idx="31">
                  <c:v>0.0905477707006369</c:v>
                </c:pt>
                <c:pt idx="32">
                  <c:v>0.082343949044586</c:v>
                </c:pt>
                <c:pt idx="33">
                  <c:v>0.0756687898089172</c:v>
                </c:pt>
                <c:pt idx="34">
                  <c:v>0.0699617834394904</c:v>
                </c:pt>
                <c:pt idx="35">
                  <c:v>0.0650700636942675</c:v>
                </c:pt>
                <c:pt idx="36">
                  <c:v>0.0608407643312102</c:v>
                </c:pt>
                <c:pt idx="37">
                  <c:v>0.0577834394904458</c:v>
                </c:pt>
                <c:pt idx="38">
                  <c:v>0.0544203821656051</c:v>
                </c:pt>
                <c:pt idx="39">
                  <c:v>0.0523312101910828</c:v>
                </c:pt>
                <c:pt idx="40">
                  <c:v>0.0503949044585987</c:v>
                </c:pt>
                <c:pt idx="41">
                  <c:v>0.0487643312101911</c:v>
                </c:pt>
                <c:pt idx="42">
                  <c:v>0.0475923566878981</c:v>
                </c:pt>
                <c:pt idx="43">
                  <c:v>0.0465732484076433</c:v>
                </c:pt>
                <c:pt idx="44">
                  <c:v>0.045452229299363</c:v>
                </c:pt>
                <c:pt idx="45">
                  <c:v>0.0449936305732484</c:v>
                </c:pt>
                <c:pt idx="46">
                  <c:v>0.0442802547770701</c:v>
                </c:pt>
                <c:pt idx="47">
                  <c:v>0.0439745222929936</c:v>
                </c:pt>
                <c:pt idx="48">
                  <c:v>0.0435668789808917</c:v>
                </c:pt>
                <c:pt idx="49">
                  <c:v>0.0434649681528662</c:v>
                </c:pt>
                <c:pt idx="50">
                  <c:v>0.0429044585987261</c:v>
                </c:pt>
                <c:pt idx="51">
                  <c:v>0.0426496815286624</c:v>
                </c:pt>
                <c:pt idx="52">
                  <c:v>0.0427515923566879</c:v>
                </c:pt>
                <c:pt idx="53">
                  <c:v>0.0427006369426752</c:v>
                </c:pt>
                <c:pt idx="54">
                  <c:v>0.0422420382165605</c:v>
                </c:pt>
                <c:pt idx="55">
                  <c:v>0.0424968152866242</c:v>
                </c:pt>
                <c:pt idx="56">
                  <c:v>0.0422420382165605</c:v>
                </c:pt>
                <c:pt idx="57">
                  <c:v>0.0422929936305732</c:v>
                </c:pt>
                <c:pt idx="58">
                  <c:v>0.042343949044586</c:v>
                </c:pt>
                <c:pt idx="59">
                  <c:v>0.0420382165605095</c:v>
                </c:pt>
                <c:pt idx="60">
                  <c:v>0.0417834394904459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2'!$AC$7:$AC$67</c:f>
              <c:numCache>
                <c:formatCode>0.000_ </c:formatCode>
                <c:ptCount val="61"/>
                <c:pt idx="0">
                  <c:v>1.0</c:v>
                </c:pt>
                <c:pt idx="1">
                  <c:v>0.949094443875985</c:v>
                </c:pt>
                <c:pt idx="2">
                  <c:v>0.932569323646782</c:v>
                </c:pt>
                <c:pt idx="3">
                  <c:v>0.907960708073263</c:v>
                </c:pt>
                <c:pt idx="4">
                  <c:v>0.878901053924077</c:v>
                </c:pt>
                <c:pt idx="5">
                  <c:v>0.844315972577509</c:v>
                </c:pt>
                <c:pt idx="6">
                  <c:v>0.800521845901975</c:v>
                </c:pt>
                <c:pt idx="7">
                  <c:v>0.752225519287834</c:v>
                </c:pt>
                <c:pt idx="8">
                  <c:v>0.701985060882022</c:v>
                </c:pt>
                <c:pt idx="9">
                  <c:v>0.650516729765681</c:v>
                </c:pt>
                <c:pt idx="10">
                  <c:v>0.597667041849995</c:v>
                </c:pt>
                <c:pt idx="11">
                  <c:v>0.544510385756677</c:v>
                </c:pt>
                <c:pt idx="12">
                  <c:v>0.490330502404584</c:v>
                </c:pt>
                <c:pt idx="13">
                  <c:v>0.437531975851837</c:v>
                </c:pt>
                <c:pt idx="14">
                  <c:v>0.390821651488796</c:v>
                </c:pt>
                <c:pt idx="15">
                  <c:v>0.344111327125755</c:v>
                </c:pt>
                <c:pt idx="16">
                  <c:v>0.301954364064259</c:v>
                </c:pt>
                <c:pt idx="17">
                  <c:v>0.263378696408472</c:v>
                </c:pt>
                <c:pt idx="18">
                  <c:v>0.229254067328354</c:v>
                </c:pt>
                <c:pt idx="19">
                  <c:v>0.199733960912719</c:v>
                </c:pt>
                <c:pt idx="20">
                  <c:v>0.173078890821651</c:v>
                </c:pt>
                <c:pt idx="21">
                  <c:v>0.149851632047478</c:v>
                </c:pt>
                <c:pt idx="22">
                  <c:v>0.130154507316075</c:v>
                </c:pt>
                <c:pt idx="23">
                  <c:v>0.113987516627443</c:v>
                </c:pt>
                <c:pt idx="24">
                  <c:v>0.100020464545175</c:v>
                </c:pt>
                <c:pt idx="25">
                  <c:v>0.088509157883966</c:v>
                </c:pt>
                <c:pt idx="26">
                  <c:v>0.0787884989256114</c:v>
                </c:pt>
                <c:pt idx="27">
                  <c:v>0.0713701012994986</c:v>
                </c:pt>
                <c:pt idx="28">
                  <c:v>0.0650260922950987</c:v>
                </c:pt>
                <c:pt idx="29">
                  <c:v>0.0602169241788601</c:v>
                </c:pt>
                <c:pt idx="30">
                  <c:v>0.0562263378696408</c:v>
                </c:pt>
                <c:pt idx="31">
                  <c:v>0.0529008492786248</c:v>
                </c:pt>
                <c:pt idx="32">
                  <c:v>0.0508032333981377</c:v>
                </c:pt>
                <c:pt idx="33">
                  <c:v>0.0490637470582216</c:v>
                </c:pt>
                <c:pt idx="34">
                  <c:v>0.0471707766294894</c:v>
                </c:pt>
                <c:pt idx="35">
                  <c:v>0.0457894198301443</c:v>
                </c:pt>
                <c:pt idx="36">
                  <c:v>0.0452266448378185</c:v>
                </c:pt>
                <c:pt idx="37">
                  <c:v>0.0447150312084314</c:v>
                </c:pt>
                <c:pt idx="38">
                  <c:v>0.043896449401412</c:v>
                </c:pt>
                <c:pt idx="39">
                  <c:v>0.0437429653125959</c:v>
                </c:pt>
                <c:pt idx="40">
                  <c:v>0.0431801903202701</c:v>
                </c:pt>
                <c:pt idx="41">
                  <c:v>0.0430778675943927</c:v>
                </c:pt>
                <c:pt idx="42">
                  <c:v>0.0429755448685153</c:v>
                </c:pt>
                <c:pt idx="43">
                  <c:v>0.0425662539650056</c:v>
                </c:pt>
                <c:pt idx="44">
                  <c:v>0.0426174153279443</c:v>
                </c:pt>
                <c:pt idx="45">
                  <c:v>0.0424639312391282</c:v>
                </c:pt>
                <c:pt idx="46">
                  <c:v>0.0423616085132508</c:v>
                </c:pt>
                <c:pt idx="47">
                  <c:v>0.0423104471503121</c:v>
                </c:pt>
                <c:pt idx="48">
                  <c:v>0.0422592857873734</c:v>
                </c:pt>
                <c:pt idx="49">
                  <c:v>0.0421058016985572</c:v>
                </c:pt>
                <c:pt idx="50">
                  <c:v>0.0422081244244347</c:v>
                </c:pt>
                <c:pt idx="51">
                  <c:v>0.0421058016985572</c:v>
                </c:pt>
                <c:pt idx="52">
                  <c:v>0.0421058016985572</c:v>
                </c:pt>
                <c:pt idx="53">
                  <c:v>0.0417476721579863</c:v>
                </c:pt>
                <c:pt idx="54">
                  <c:v>0.0420034789726798</c:v>
                </c:pt>
                <c:pt idx="55">
                  <c:v>0.0420034789726798</c:v>
                </c:pt>
                <c:pt idx="56">
                  <c:v>0.0417476721579863</c:v>
                </c:pt>
                <c:pt idx="57">
                  <c:v>0.041798833520925</c:v>
                </c:pt>
                <c:pt idx="58">
                  <c:v>0.041798833520925</c:v>
                </c:pt>
                <c:pt idx="59">
                  <c:v>0.041798833520925</c:v>
                </c:pt>
                <c:pt idx="60">
                  <c:v>0.0418499948838637</c:v>
                </c:pt>
              </c:numCache>
            </c:numRef>
          </c:yVal>
          <c:smooth val="0"/>
        </c:ser>
        <c:ser>
          <c:idx val="8"/>
          <c:order val="4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4'!$C$6:$C$66</c:f>
              <c:numCache>
                <c:formatCode>0.0000_ </c:formatCode>
                <c:ptCount val="61"/>
                <c:pt idx="0">
                  <c:v>1.0</c:v>
                </c:pt>
                <c:pt idx="1">
                  <c:v>0.97048673265375</c:v>
                </c:pt>
                <c:pt idx="2">
                  <c:v>0.971194002247574</c:v>
                </c:pt>
                <c:pt idx="3">
                  <c:v>0.971219027883156</c:v>
                </c:pt>
                <c:pt idx="4">
                  <c:v>0.970369688400983</c:v>
                </c:pt>
                <c:pt idx="5">
                  <c:v>0.96632671948263</c:v>
                </c:pt>
                <c:pt idx="6">
                  <c:v>0.958844505707667</c:v>
                </c:pt>
                <c:pt idx="7">
                  <c:v>0.937439298152161</c:v>
                </c:pt>
                <c:pt idx="8">
                  <c:v>0.901849961355795</c:v>
                </c:pt>
                <c:pt idx="9">
                  <c:v>0.855698054298978</c:v>
                </c:pt>
                <c:pt idx="10">
                  <c:v>0.803490192527418</c:v>
                </c:pt>
                <c:pt idx="11">
                  <c:v>0.745816642643249</c:v>
                </c:pt>
                <c:pt idx="12">
                  <c:v>0.683045429276956</c:v>
                </c:pt>
                <c:pt idx="13">
                  <c:v>0.618880897205563</c:v>
                </c:pt>
                <c:pt idx="14">
                  <c:v>0.555390271244623</c:v>
                </c:pt>
                <c:pt idx="15">
                  <c:v>0.495004549293706</c:v>
                </c:pt>
                <c:pt idx="16">
                  <c:v>0.436014617807666</c:v>
                </c:pt>
                <c:pt idx="17">
                  <c:v>0.381012608455783</c:v>
                </c:pt>
                <c:pt idx="18">
                  <c:v>0.330410791554412</c:v>
                </c:pt>
                <c:pt idx="19">
                  <c:v>0.28489532736668</c:v>
                </c:pt>
                <c:pt idx="20">
                  <c:v>0.244636725142503</c:v>
                </c:pt>
                <c:pt idx="21">
                  <c:v>0.209385008740048</c:v>
                </c:pt>
                <c:pt idx="22">
                  <c:v>0.178845073091565</c:v>
                </c:pt>
                <c:pt idx="23">
                  <c:v>0.152909455550035</c:v>
                </c:pt>
                <c:pt idx="24">
                  <c:v>0.131305042173508</c:v>
                </c:pt>
                <c:pt idx="25">
                  <c:v>0.113313322233424</c:v>
                </c:pt>
                <c:pt idx="26">
                  <c:v>0.0983091027088035</c:v>
                </c:pt>
                <c:pt idx="27">
                  <c:v>0.0862022029688433</c:v>
                </c:pt>
                <c:pt idx="28">
                  <c:v>0.0765462481461147</c:v>
                </c:pt>
                <c:pt idx="29">
                  <c:v>0.0689010546204257</c:v>
                </c:pt>
                <c:pt idx="30">
                  <c:v>0.0627813172552383</c:v>
                </c:pt>
                <c:pt idx="31">
                  <c:v>0.0579012082436794</c:v>
                </c:pt>
                <c:pt idx="32">
                  <c:v>0.0542998704934465</c:v>
                </c:pt>
                <c:pt idx="33">
                  <c:v>0.0512465911016228</c:v>
                </c:pt>
                <c:pt idx="34">
                  <c:v>0.0493544013690041</c:v>
                </c:pt>
                <c:pt idx="35">
                  <c:v>0.0475018243115183</c:v>
                </c:pt>
                <c:pt idx="36">
                  <c:v>0.0462487339593921</c:v>
                </c:pt>
                <c:pt idx="37">
                  <c:v>0.0454136289576835</c:v>
                </c:pt>
                <c:pt idx="38">
                  <c:v>0.0446821628703735</c:v>
                </c:pt>
                <c:pt idx="39">
                  <c:v>0.0440563057667591</c:v>
                </c:pt>
                <c:pt idx="40">
                  <c:v>0.0436770991705449</c:v>
                </c:pt>
                <c:pt idx="41">
                  <c:v>0.0433258404724184</c:v>
                </c:pt>
                <c:pt idx="42">
                  <c:v>0.0431950497357393</c:v>
                </c:pt>
                <c:pt idx="43">
                  <c:v>0.0429993019487232</c:v>
                </c:pt>
                <c:pt idx="44">
                  <c:v>0.0428297488789045</c:v>
                </c:pt>
                <c:pt idx="45">
                  <c:v>0.0426212006954896</c:v>
                </c:pt>
                <c:pt idx="46">
                  <c:v>0.042529148654813</c:v>
                </c:pt>
                <c:pt idx="47">
                  <c:v>0.042541932630148</c:v>
                </c:pt>
                <c:pt idx="48">
                  <c:v>0.0423990181947464</c:v>
                </c:pt>
                <c:pt idx="49">
                  <c:v>0.042385557345397</c:v>
                </c:pt>
                <c:pt idx="50">
                  <c:v>0.0423728525136537</c:v>
                </c:pt>
                <c:pt idx="51">
                  <c:v>0.0422938801276346</c:v>
                </c:pt>
                <c:pt idx="52">
                  <c:v>0.0422942196711811</c:v>
                </c:pt>
                <c:pt idx="53">
                  <c:v>0.0421254620570352</c:v>
                </c:pt>
                <c:pt idx="54">
                  <c:v>0.0420732098384416</c:v>
                </c:pt>
                <c:pt idx="55">
                  <c:v>0.041902968252378</c:v>
                </c:pt>
                <c:pt idx="56">
                  <c:v>0.0421513446738463</c:v>
                </c:pt>
                <c:pt idx="57">
                  <c:v>0.041981020581964</c:v>
                </c:pt>
                <c:pt idx="58">
                  <c:v>0.0418771397254151</c:v>
                </c:pt>
                <c:pt idx="59">
                  <c:v>0.0418646905147933</c:v>
                </c:pt>
                <c:pt idx="60">
                  <c:v>0.0417725413165167</c:v>
                </c:pt>
              </c:numCache>
            </c:numRef>
          </c:yVal>
          <c:smooth val="0"/>
        </c:ser>
        <c:ser>
          <c:idx val="9"/>
          <c:order val="5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4'!$F$6:$F$66</c:f>
              <c:numCache>
                <c:formatCode>0.0000_ </c:formatCode>
                <c:ptCount val="61"/>
                <c:pt idx="0">
                  <c:v>1.0</c:v>
                </c:pt>
                <c:pt idx="1">
                  <c:v>0.974195436003625</c:v>
                </c:pt>
                <c:pt idx="2">
                  <c:v>0.97414632069094</c:v>
                </c:pt>
                <c:pt idx="3">
                  <c:v>0.975284038091506</c:v>
                </c:pt>
                <c:pt idx="4">
                  <c:v>0.974885180494716</c:v>
                </c:pt>
                <c:pt idx="5">
                  <c:v>0.974671622346713</c:v>
                </c:pt>
                <c:pt idx="6">
                  <c:v>0.974812208871442</c:v>
                </c:pt>
                <c:pt idx="7">
                  <c:v>0.973135310304867</c:v>
                </c:pt>
                <c:pt idx="8">
                  <c:v>0.974324444304572</c:v>
                </c:pt>
                <c:pt idx="9">
                  <c:v>0.974496260226702</c:v>
                </c:pt>
                <c:pt idx="10">
                  <c:v>0.973040294037968</c:v>
                </c:pt>
                <c:pt idx="11">
                  <c:v>0.972932764138556</c:v>
                </c:pt>
                <c:pt idx="12">
                  <c:v>0.972090503984578</c:v>
                </c:pt>
                <c:pt idx="13">
                  <c:v>0.972925887993364</c:v>
                </c:pt>
                <c:pt idx="14">
                  <c:v>0.97244256879507</c:v>
                </c:pt>
                <c:pt idx="15">
                  <c:v>0.972298994625671</c:v>
                </c:pt>
                <c:pt idx="16">
                  <c:v>0.971056626423267</c:v>
                </c:pt>
                <c:pt idx="17">
                  <c:v>0.972351745771123</c:v>
                </c:pt>
                <c:pt idx="18">
                  <c:v>0.972126535338085</c:v>
                </c:pt>
                <c:pt idx="19">
                  <c:v>0.971820776097744</c:v>
                </c:pt>
                <c:pt idx="20">
                  <c:v>0.971532669283637</c:v>
                </c:pt>
                <c:pt idx="21">
                  <c:v>0.971014680383495</c:v>
                </c:pt>
                <c:pt idx="22">
                  <c:v>0.971483770463388</c:v>
                </c:pt>
                <c:pt idx="23">
                  <c:v>0.970662527844702</c:v>
                </c:pt>
                <c:pt idx="24">
                  <c:v>0.970516611858012</c:v>
                </c:pt>
                <c:pt idx="25">
                  <c:v>0.967326110849175</c:v>
                </c:pt>
                <c:pt idx="26">
                  <c:v>0.959711210834166</c:v>
                </c:pt>
                <c:pt idx="27">
                  <c:v>0.930885141535508</c:v>
                </c:pt>
                <c:pt idx="28">
                  <c:v>0.866663309216496</c:v>
                </c:pt>
                <c:pt idx="29">
                  <c:v>0.78015413038801</c:v>
                </c:pt>
                <c:pt idx="30">
                  <c:v>0.68275852408664</c:v>
                </c:pt>
                <c:pt idx="31">
                  <c:v>0.584769448019295</c:v>
                </c:pt>
                <c:pt idx="32">
                  <c:v>0.490272317945856</c:v>
                </c:pt>
                <c:pt idx="33">
                  <c:v>0.40421864555616</c:v>
                </c:pt>
                <c:pt idx="34">
                  <c:v>0.329242228236337</c:v>
                </c:pt>
                <c:pt idx="35">
                  <c:v>0.266336007185951</c:v>
                </c:pt>
                <c:pt idx="36">
                  <c:v>0.21437571941076</c:v>
                </c:pt>
                <c:pt idx="37">
                  <c:v>0.172783796514452</c:v>
                </c:pt>
                <c:pt idx="38">
                  <c:v>0.139549219046943</c:v>
                </c:pt>
                <c:pt idx="39">
                  <c:v>0.114227378327056</c:v>
                </c:pt>
                <c:pt idx="40">
                  <c:v>0.0948945998342965</c:v>
                </c:pt>
                <c:pt idx="41">
                  <c:v>0.0804547968102554</c:v>
                </c:pt>
                <c:pt idx="42">
                  <c:v>0.0696105771069371</c:v>
                </c:pt>
                <c:pt idx="43">
                  <c:v>0.0617102190450089</c:v>
                </c:pt>
                <c:pt idx="44">
                  <c:v>0.0561237967552629</c:v>
                </c:pt>
                <c:pt idx="45">
                  <c:v>0.0521866347316076</c:v>
                </c:pt>
                <c:pt idx="46">
                  <c:v>0.0493617444853207</c:v>
                </c:pt>
                <c:pt idx="47">
                  <c:v>0.0471633053640655</c:v>
                </c:pt>
                <c:pt idx="48">
                  <c:v>0.0458281684461405</c:v>
                </c:pt>
                <c:pt idx="49">
                  <c:v>0.0449395247606359</c:v>
                </c:pt>
                <c:pt idx="50">
                  <c:v>0.0443246339618283</c:v>
                </c:pt>
                <c:pt idx="51">
                  <c:v>0.0436446740885095</c:v>
                </c:pt>
                <c:pt idx="52">
                  <c:v>0.0434345305496858</c:v>
                </c:pt>
                <c:pt idx="53">
                  <c:v>0.0430686102928089</c:v>
                </c:pt>
                <c:pt idx="54">
                  <c:v>0.0428984445859785</c:v>
                </c:pt>
                <c:pt idx="55">
                  <c:v>0.0428073036945593</c:v>
                </c:pt>
                <c:pt idx="56">
                  <c:v>0.0425581690143014</c:v>
                </c:pt>
                <c:pt idx="57">
                  <c:v>0.042531887663705</c:v>
                </c:pt>
                <c:pt idx="58">
                  <c:v>0.0425457175150742</c:v>
                </c:pt>
                <c:pt idx="59">
                  <c:v>0.0424020119866771</c:v>
                </c:pt>
                <c:pt idx="60">
                  <c:v>0.04228428084691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1202768"/>
        <c:axId val="1861222832"/>
      </c:scatterChart>
      <c:valAx>
        <c:axId val="1861202768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one"/>
        <c:crossAx val="1861222832"/>
        <c:crosses val="autoZero"/>
        <c:crossBetween val="midCat"/>
      </c:valAx>
      <c:valAx>
        <c:axId val="1861222832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one"/>
        <c:crossAx val="186120276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38637900552716"/>
          <c:y val="0.12264122696504"/>
          <c:w val="0.857956330642001"/>
          <c:h val="0.764149183397554"/>
        </c:manualLayout>
      </c:layout>
      <c:scatterChart>
        <c:scatterStyle val="lineMarker"/>
        <c:varyColors val="0"/>
        <c:ser>
          <c:idx val="8"/>
          <c:order val="0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4'!$C$6:$C$66</c:f>
              <c:numCache>
                <c:formatCode>0.0000_ </c:formatCode>
                <c:ptCount val="61"/>
                <c:pt idx="0">
                  <c:v>1.0</c:v>
                </c:pt>
                <c:pt idx="1">
                  <c:v>0.97048673265375</c:v>
                </c:pt>
                <c:pt idx="2">
                  <c:v>0.971194002247574</c:v>
                </c:pt>
                <c:pt idx="3">
                  <c:v>0.971219027883156</c:v>
                </c:pt>
                <c:pt idx="4">
                  <c:v>0.970369688400983</c:v>
                </c:pt>
                <c:pt idx="5">
                  <c:v>0.96632671948263</c:v>
                </c:pt>
                <c:pt idx="6">
                  <c:v>0.958844505707667</c:v>
                </c:pt>
                <c:pt idx="7">
                  <c:v>0.937439298152161</c:v>
                </c:pt>
                <c:pt idx="8">
                  <c:v>0.901849961355795</c:v>
                </c:pt>
                <c:pt idx="9">
                  <c:v>0.855698054298978</c:v>
                </c:pt>
                <c:pt idx="10">
                  <c:v>0.803490192527418</c:v>
                </c:pt>
                <c:pt idx="11">
                  <c:v>0.745816642643249</c:v>
                </c:pt>
                <c:pt idx="12">
                  <c:v>0.683045429276956</c:v>
                </c:pt>
                <c:pt idx="13">
                  <c:v>0.618880897205563</c:v>
                </c:pt>
                <c:pt idx="14">
                  <c:v>0.555390271244623</c:v>
                </c:pt>
                <c:pt idx="15">
                  <c:v>0.495004549293706</c:v>
                </c:pt>
                <c:pt idx="16">
                  <c:v>0.436014617807666</c:v>
                </c:pt>
                <c:pt idx="17">
                  <c:v>0.381012608455783</c:v>
                </c:pt>
                <c:pt idx="18">
                  <c:v>0.330410791554412</c:v>
                </c:pt>
                <c:pt idx="19">
                  <c:v>0.28489532736668</c:v>
                </c:pt>
                <c:pt idx="20">
                  <c:v>0.244636725142503</c:v>
                </c:pt>
                <c:pt idx="21">
                  <c:v>0.209385008740048</c:v>
                </c:pt>
                <c:pt idx="22">
                  <c:v>0.178845073091565</c:v>
                </c:pt>
                <c:pt idx="23">
                  <c:v>0.152909455550035</c:v>
                </c:pt>
                <c:pt idx="24">
                  <c:v>0.131305042173508</c:v>
                </c:pt>
                <c:pt idx="25">
                  <c:v>0.113313322233424</c:v>
                </c:pt>
                <c:pt idx="26">
                  <c:v>0.0983091027088035</c:v>
                </c:pt>
                <c:pt idx="27">
                  <c:v>0.0862022029688433</c:v>
                </c:pt>
                <c:pt idx="28">
                  <c:v>0.0765462481461147</c:v>
                </c:pt>
                <c:pt idx="29">
                  <c:v>0.0689010546204257</c:v>
                </c:pt>
                <c:pt idx="30">
                  <c:v>0.0627813172552383</c:v>
                </c:pt>
                <c:pt idx="31">
                  <c:v>0.0579012082436794</c:v>
                </c:pt>
                <c:pt idx="32">
                  <c:v>0.0542998704934465</c:v>
                </c:pt>
                <c:pt idx="33">
                  <c:v>0.0512465911016228</c:v>
                </c:pt>
                <c:pt idx="34">
                  <c:v>0.0493544013690041</c:v>
                </c:pt>
                <c:pt idx="35">
                  <c:v>0.0475018243115183</c:v>
                </c:pt>
                <c:pt idx="36">
                  <c:v>0.0462487339593921</c:v>
                </c:pt>
                <c:pt idx="37">
                  <c:v>0.0454136289576835</c:v>
                </c:pt>
                <c:pt idx="38">
                  <c:v>0.0446821628703735</c:v>
                </c:pt>
                <c:pt idx="39">
                  <c:v>0.0440563057667591</c:v>
                </c:pt>
                <c:pt idx="40">
                  <c:v>0.0436770991705449</c:v>
                </c:pt>
                <c:pt idx="41">
                  <c:v>0.0433258404724184</c:v>
                </c:pt>
                <c:pt idx="42">
                  <c:v>0.0431950497357393</c:v>
                </c:pt>
                <c:pt idx="43">
                  <c:v>0.0429993019487232</c:v>
                </c:pt>
                <c:pt idx="44">
                  <c:v>0.0428297488789045</c:v>
                </c:pt>
                <c:pt idx="45">
                  <c:v>0.0426212006954896</c:v>
                </c:pt>
                <c:pt idx="46">
                  <c:v>0.042529148654813</c:v>
                </c:pt>
                <c:pt idx="47">
                  <c:v>0.042541932630148</c:v>
                </c:pt>
                <c:pt idx="48">
                  <c:v>0.0423990181947464</c:v>
                </c:pt>
                <c:pt idx="49">
                  <c:v>0.042385557345397</c:v>
                </c:pt>
                <c:pt idx="50">
                  <c:v>0.0423728525136537</c:v>
                </c:pt>
                <c:pt idx="51">
                  <c:v>0.0422938801276346</c:v>
                </c:pt>
                <c:pt idx="52">
                  <c:v>0.0422942196711811</c:v>
                </c:pt>
                <c:pt idx="53">
                  <c:v>0.0421254620570352</c:v>
                </c:pt>
                <c:pt idx="54">
                  <c:v>0.0420732098384416</c:v>
                </c:pt>
                <c:pt idx="55">
                  <c:v>0.041902968252378</c:v>
                </c:pt>
                <c:pt idx="56">
                  <c:v>0.0421513446738463</c:v>
                </c:pt>
                <c:pt idx="57">
                  <c:v>0.041981020581964</c:v>
                </c:pt>
                <c:pt idx="58">
                  <c:v>0.0418771397254151</c:v>
                </c:pt>
                <c:pt idx="59">
                  <c:v>0.0418646905147933</c:v>
                </c:pt>
                <c:pt idx="60">
                  <c:v>0.0417725413165167</c:v>
                </c:pt>
              </c:numCache>
            </c:numRef>
          </c:yVal>
          <c:smooth val="0"/>
        </c:ser>
        <c:ser>
          <c:idx val="9"/>
          <c:order val="1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4'!$F$6:$F$66</c:f>
              <c:numCache>
                <c:formatCode>0.0000_ </c:formatCode>
                <c:ptCount val="61"/>
                <c:pt idx="0">
                  <c:v>1.0</c:v>
                </c:pt>
                <c:pt idx="1">
                  <c:v>0.974195436003625</c:v>
                </c:pt>
                <c:pt idx="2">
                  <c:v>0.97414632069094</c:v>
                </c:pt>
                <c:pt idx="3">
                  <c:v>0.975284038091506</c:v>
                </c:pt>
                <c:pt idx="4">
                  <c:v>0.974885180494716</c:v>
                </c:pt>
                <c:pt idx="5">
                  <c:v>0.974671622346713</c:v>
                </c:pt>
                <c:pt idx="6">
                  <c:v>0.974812208871442</c:v>
                </c:pt>
                <c:pt idx="7">
                  <c:v>0.973135310304867</c:v>
                </c:pt>
                <c:pt idx="8">
                  <c:v>0.974324444304572</c:v>
                </c:pt>
                <c:pt idx="9">
                  <c:v>0.974496260226702</c:v>
                </c:pt>
                <c:pt idx="10">
                  <c:v>0.973040294037968</c:v>
                </c:pt>
                <c:pt idx="11">
                  <c:v>0.972932764138556</c:v>
                </c:pt>
                <c:pt idx="12">
                  <c:v>0.972090503984578</c:v>
                </c:pt>
                <c:pt idx="13">
                  <c:v>0.972925887993364</c:v>
                </c:pt>
                <c:pt idx="14">
                  <c:v>0.97244256879507</c:v>
                </c:pt>
                <c:pt idx="15">
                  <c:v>0.972298994625671</c:v>
                </c:pt>
                <c:pt idx="16">
                  <c:v>0.971056626423267</c:v>
                </c:pt>
                <c:pt idx="17">
                  <c:v>0.972351745771123</c:v>
                </c:pt>
                <c:pt idx="18">
                  <c:v>0.972126535338085</c:v>
                </c:pt>
                <c:pt idx="19">
                  <c:v>0.971820776097744</c:v>
                </c:pt>
                <c:pt idx="20">
                  <c:v>0.971532669283637</c:v>
                </c:pt>
                <c:pt idx="21">
                  <c:v>0.971014680383495</c:v>
                </c:pt>
                <c:pt idx="22">
                  <c:v>0.971483770463388</c:v>
                </c:pt>
                <c:pt idx="23">
                  <c:v>0.970662527844702</c:v>
                </c:pt>
                <c:pt idx="24">
                  <c:v>0.970516611858012</c:v>
                </c:pt>
                <c:pt idx="25">
                  <c:v>0.967326110849175</c:v>
                </c:pt>
                <c:pt idx="26">
                  <c:v>0.959711210834166</c:v>
                </c:pt>
                <c:pt idx="27">
                  <c:v>0.930885141535508</c:v>
                </c:pt>
                <c:pt idx="28">
                  <c:v>0.866663309216496</c:v>
                </c:pt>
                <c:pt idx="29">
                  <c:v>0.78015413038801</c:v>
                </c:pt>
                <c:pt idx="30">
                  <c:v>0.68275852408664</c:v>
                </c:pt>
                <c:pt idx="31">
                  <c:v>0.584769448019295</c:v>
                </c:pt>
                <c:pt idx="32">
                  <c:v>0.490272317945856</c:v>
                </c:pt>
                <c:pt idx="33">
                  <c:v>0.40421864555616</c:v>
                </c:pt>
                <c:pt idx="34">
                  <c:v>0.329242228236337</c:v>
                </c:pt>
                <c:pt idx="35">
                  <c:v>0.266336007185951</c:v>
                </c:pt>
                <c:pt idx="36">
                  <c:v>0.21437571941076</c:v>
                </c:pt>
                <c:pt idx="37">
                  <c:v>0.172783796514452</c:v>
                </c:pt>
                <c:pt idx="38">
                  <c:v>0.139549219046943</c:v>
                </c:pt>
                <c:pt idx="39">
                  <c:v>0.114227378327056</c:v>
                </c:pt>
                <c:pt idx="40">
                  <c:v>0.0948945998342965</c:v>
                </c:pt>
                <c:pt idx="41">
                  <c:v>0.0804547968102554</c:v>
                </c:pt>
                <c:pt idx="42">
                  <c:v>0.0696105771069371</c:v>
                </c:pt>
                <c:pt idx="43">
                  <c:v>0.0617102190450089</c:v>
                </c:pt>
                <c:pt idx="44">
                  <c:v>0.0561237967552629</c:v>
                </c:pt>
                <c:pt idx="45">
                  <c:v>0.0521866347316076</c:v>
                </c:pt>
                <c:pt idx="46">
                  <c:v>0.0493617444853207</c:v>
                </c:pt>
                <c:pt idx="47">
                  <c:v>0.0471633053640655</c:v>
                </c:pt>
                <c:pt idx="48">
                  <c:v>0.0458281684461405</c:v>
                </c:pt>
                <c:pt idx="49">
                  <c:v>0.0449395247606359</c:v>
                </c:pt>
                <c:pt idx="50">
                  <c:v>0.0443246339618283</c:v>
                </c:pt>
                <c:pt idx="51">
                  <c:v>0.0436446740885095</c:v>
                </c:pt>
                <c:pt idx="52">
                  <c:v>0.0434345305496858</c:v>
                </c:pt>
                <c:pt idx="53">
                  <c:v>0.0430686102928089</c:v>
                </c:pt>
                <c:pt idx="54">
                  <c:v>0.0428984445859785</c:v>
                </c:pt>
                <c:pt idx="55">
                  <c:v>0.0428073036945593</c:v>
                </c:pt>
                <c:pt idx="56">
                  <c:v>0.0425581690143014</c:v>
                </c:pt>
                <c:pt idx="57">
                  <c:v>0.042531887663705</c:v>
                </c:pt>
                <c:pt idx="58">
                  <c:v>0.0425457175150742</c:v>
                </c:pt>
                <c:pt idx="59">
                  <c:v>0.0424020119866771</c:v>
                </c:pt>
                <c:pt idx="60">
                  <c:v>0.04228428084691</c:v>
                </c:pt>
              </c:numCache>
            </c:numRef>
          </c:yVal>
          <c:smooth val="0"/>
        </c:ser>
        <c:ser>
          <c:idx val="0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2'!$AD$7:$AD$67</c:f>
              <c:numCache>
                <c:formatCode>0.000_ </c:formatCode>
                <c:ptCount val="61"/>
                <c:pt idx="0">
                  <c:v>1.0</c:v>
                </c:pt>
                <c:pt idx="1">
                  <c:v>0.946876413529678</c:v>
                </c:pt>
                <c:pt idx="2">
                  <c:v>0.93094436347188</c:v>
                </c:pt>
                <c:pt idx="3">
                  <c:v>0.907574006131578</c:v>
                </c:pt>
                <c:pt idx="4">
                  <c:v>0.8766145650098</c:v>
                </c:pt>
                <c:pt idx="5">
                  <c:v>0.836759310448811</c:v>
                </c:pt>
                <c:pt idx="6">
                  <c:v>0.792229984419762</c:v>
                </c:pt>
                <c:pt idx="7">
                  <c:v>0.741468563099965</c:v>
                </c:pt>
                <c:pt idx="8">
                  <c:v>0.687038246971905</c:v>
                </c:pt>
                <c:pt idx="9">
                  <c:v>0.630798612856209</c:v>
                </c:pt>
                <c:pt idx="10">
                  <c:v>0.573855355078655</c:v>
                </c:pt>
                <c:pt idx="11">
                  <c:v>0.516610544303161</c:v>
                </c:pt>
                <c:pt idx="12">
                  <c:v>0.460370910187465</c:v>
                </c:pt>
                <c:pt idx="13">
                  <c:v>0.406543700055285</c:v>
                </c:pt>
                <c:pt idx="14">
                  <c:v>0.3547268432427</c:v>
                </c:pt>
                <c:pt idx="15">
                  <c:v>0.307935869729105</c:v>
                </c:pt>
                <c:pt idx="16">
                  <c:v>0.26586922651656</c:v>
                </c:pt>
                <c:pt idx="17">
                  <c:v>0.228828466603005</c:v>
                </c:pt>
                <c:pt idx="18">
                  <c:v>0.194602201336885</c:v>
                </c:pt>
                <c:pt idx="19">
                  <c:v>0.166507513695532</c:v>
                </c:pt>
                <c:pt idx="20">
                  <c:v>0.142232497361411</c:v>
                </c:pt>
                <c:pt idx="21">
                  <c:v>0.122380258330402</c:v>
                </c:pt>
                <c:pt idx="22">
                  <c:v>0.105292255113836</c:v>
                </c:pt>
                <c:pt idx="23">
                  <c:v>0.0913202995426446</c:v>
                </c:pt>
                <c:pt idx="24">
                  <c:v>0.0809669799467256</c:v>
                </c:pt>
                <c:pt idx="25">
                  <c:v>0.0717193546765844</c:v>
                </c:pt>
                <c:pt idx="26">
                  <c:v>0.0646831180579987</c:v>
                </c:pt>
                <c:pt idx="27">
                  <c:v>0.0592551640950897</c:v>
                </c:pt>
                <c:pt idx="28">
                  <c:v>0.0547318691259989</c:v>
                </c:pt>
                <c:pt idx="29">
                  <c:v>0.051716339146605</c:v>
                </c:pt>
                <c:pt idx="30">
                  <c:v>0.0492536563301</c:v>
                </c:pt>
                <c:pt idx="31">
                  <c:v>0.0473438206764839</c:v>
                </c:pt>
                <c:pt idx="32">
                  <c:v>0.0456350203548274</c:v>
                </c:pt>
                <c:pt idx="33">
                  <c:v>0.0446298436950294</c:v>
                </c:pt>
                <c:pt idx="34">
                  <c:v>0.0436246670352314</c:v>
                </c:pt>
                <c:pt idx="35">
                  <c:v>0.0431220787053325</c:v>
                </c:pt>
                <c:pt idx="36">
                  <c:v>0.0427200080414133</c:v>
                </c:pt>
                <c:pt idx="37">
                  <c:v>0.0422676785445042</c:v>
                </c:pt>
                <c:pt idx="38">
                  <c:v>0.041865607880585</c:v>
                </c:pt>
                <c:pt idx="39">
                  <c:v>0.0417148313816153</c:v>
                </c:pt>
                <c:pt idx="40">
                  <c:v>0.0414635372166658</c:v>
                </c:pt>
                <c:pt idx="41">
                  <c:v>0.0411117253857365</c:v>
                </c:pt>
                <c:pt idx="42">
                  <c:v>0.0412625018847062</c:v>
                </c:pt>
                <c:pt idx="43">
                  <c:v>0.041363019550686</c:v>
                </c:pt>
                <c:pt idx="44">
                  <c:v>0.0412625018847062</c:v>
                </c:pt>
                <c:pt idx="45">
                  <c:v>0.040860431220787</c:v>
                </c:pt>
                <c:pt idx="46">
                  <c:v>0.0410112077197567</c:v>
                </c:pt>
                <c:pt idx="47">
                  <c:v>0.0409609488867668</c:v>
                </c:pt>
                <c:pt idx="48">
                  <c:v>0.0409106900537769</c:v>
                </c:pt>
                <c:pt idx="49">
                  <c:v>0.0410614665527466</c:v>
                </c:pt>
                <c:pt idx="50">
                  <c:v>0.0407599135548072</c:v>
                </c:pt>
                <c:pt idx="51">
                  <c:v>0.0407599135548072</c:v>
                </c:pt>
                <c:pt idx="52">
                  <c:v>0.040408101723878</c:v>
                </c:pt>
                <c:pt idx="53">
                  <c:v>0.0405086193898578</c:v>
                </c:pt>
                <c:pt idx="54">
                  <c:v>0.0402573252249083</c:v>
                </c:pt>
                <c:pt idx="55">
                  <c:v>0.0406091370558376</c:v>
                </c:pt>
                <c:pt idx="56">
                  <c:v>0.0405086193898578</c:v>
                </c:pt>
                <c:pt idx="57">
                  <c:v>0.0405086193898578</c:v>
                </c:pt>
                <c:pt idx="58">
                  <c:v>0.0401065487259386</c:v>
                </c:pt>
                <c:pt idx="59">
                  <c:v>0.0400562898929487</c:v>
                </c:pt>
                <c:pt idx="60">
                  <c:v>0.040408101723878</c:v>
                </c:pt>
              </c:numCache>
            </c:numRef>
          </c:yVal>
          <c:smooth val="0"/>
        </c:ser>
        <c:ser>
          <c:idx val="1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2'!$AE$7:$AE$67</c:f>
              <c:numCache>
                <c:formatCode>0.000_ </c:formatCode>
                <c:ptCount val="61"/>
                <c:pt idx="0">
                  <c:v>1.0</c:v>
                </c:pt>
                <c:pt idx="1">
                  <c:v>0.950534427044494</c:v>
                </c:pt>
                <c:pt idx="2">
                  <c:v>0.930499627143922</c:v>
                </c:pt>
                <c:pt idx="3">
                  <c:v>0.90981854337559</c:v>
                </c:pt>
                <c:pt idx="4">
                  <c:v>0.877255779269202</c:v>
                </c:pt>
                <c:pt idx="5">
                  <c:v>0.839075316927666</c:v>
                </c:pt>
                <c:pt idx="6">
                  <c:v>0.794034302759135</c:v>
                </c:pt>
                <c:pt idx="7">
                  <c:v>0.744469301516281</c:v>
                </c:pt>
                <c:pt idx="8">
                  <c:v>0.689236887894606</c:v>
                </c:pt>
                <c:pt idx="9">
                  <c:v>0.634849614715386</c:v>
                </c:pt>
                <c:pt idx="10">
                  <c:v>0.577827491921452</c:v>
                </c:pt>
                <c:pt idx="11">
                  <c:v>0.518965945811583</c:v>
                </c:pt>
                <c:pt idx="12">
                  <c:v>0.463484961471539</c:v>
                </c:pt>
                <c:pt idx="13">
                  <c:v>0.409147402435993</c:v>
                </c:pt>
                <c:pt idx="14">
                  <c:v>0.359482972905792</c:v>
                </c:pt>
                <c:pt idx="15">
                  <c:v>0.312353964702958</c:v>
                </c:pt>
                <c:pt idx="16">
                  <c:v>0.269699229430773</c:v>
                </c:pt>
                <c:pt idx="17">
                  <c:v>0.231021625652498</c:v>
                </c:pt>
                <c:pt idx="18">
                  <c:v>0.198160576684067</c:v>
                </c:pt>
                <c:pt idx="19">
                  <c:v>0.169326373353219</c:v>
                </c:pt>
                <c:pt idx="20">
                  <c:v>0.144717872234651</c:v>
                </c:pt>
                <c:pt idx="21">
                  <c:v>0.124285359184688</c:v>
                </c:pt>
                <c:pt idx="22">
                  <c:v>0.107084265473527</c:v>
                </c:pt>
                <c:pt idx="23">
                  <c:v>0.0929157345264728</c:v>
                </c:pt>
                <c:pt idx="24">
                  <c:v>0.0813820531941337</c:v>
                </c:pt>
                <c:pt idx="25">
                  <c:v>0.0720855083271191</c:v>
                </c:pt>
                <c:pt idx="26">
                  <c:v>0.0650260999254288</c:v>
                </c:pt>
                <c:pt idx="27">
                  <c:v>0.0589112602535421</c:v>
                </c:pt>
                <c:pt idx="28">
                  <c:v>0.0548347004722844</c:v>
                </c:pt>
                <c:pt idx="29">
                  <c:v>0.0514541387024608</c:v>
                </c:pt>
                <c:pt idx="30">
                  <c:v>0.0486701466567238</c:v>
                </c:pt>
                <c:pt idx="31">
                  <c:v>0.0470792940591598</c:v>
                </c:pt>
                <c:pt idx="32">
                  <c:v>0.0453392990305742</c:v>
                </c:pt>
                <c:pt idx="33">
                  <c:v>0.0445935868754661</c:v>
                </c:pt>
                <c:pt idx="34">
                  <c:v>0.0434004474272931</c:v>
                </c:pt>
                <c:pt idx="35">
                  <c:v>0.0427044494158588</c:v>
                </c:pt>
                <c:pt idx="36">
                  <c:v>0.0422073079791201</c:v>
                </c:pt>
                <c:pt idx="37">
                  <c:v>0.0421078796917723</c:v>
                </c:pt>
                <c:pt idx="38">
                  <c:v>0.0416107382550335</c:v>
                </c:pt>
                <c:pt idx="39">
                  <c:v>0.0413124533929903</c:v>
                </c:pt>
                <c:pt idx="40">
                  <c:v>0.0411135968182948</c:v>
                </c:pt>
                <c:pt idx="41">
                  <c:v>0.0411135968182948</c:v>
                </c:pt>
                <c:pt idx="42">
                  <c:v>0.0412130251056425</c:v>
                </c:pt>
                <c:pt idx="43">
                  <c:v>0.0410638826746209</c:v>
                </c:pt>
                <c:pt idx="44">
                  <c:v>0.0408650260999254</c:v>
                </c:pt>
                <c:pt idx="45">
                  <c:v>0.0407655978125777</c:v>
                </c:pt>
                <c:pt idx="46">
                  <c:v>0.0406661695252299</c:v>
                </c:pt>
                <c:pt idx="47">
                  <c:v>0.0405667412378822</c:v>
                </c:pt>
                <c:pt idx="48">
                  <c:v>0.0406661695252299</c:v>
                </c:pt>
                <c:pt idx="49">
                  <c:v>0.0405667412378822</c:v>
                </c:pt>
                <c:pt idx="50">
                  <c:v>0.0404673129505344</c:v>
                </c:pt>
                <c:pt idx="51">
                  <c:v>0.0403181705195128</c:v>
                </c:pt>
                <c:pt idx="52">
                  <c:v>0.0403678846631867</c:v>
                </c:pt>
                <c:pt idx="53">
                  <c:v>0.0404673129505344</c:v>
                </c:pt>
                <c:pt idx="54">
                  <c:v>0.0401690280884912</c:v>
                </c:pt>
                <c:pt idx="55">
                  <c:v>0.0401193139448173</c:v>
                </c:pt>
                <c:pt idx="56">
                  <c:v>0.0401690280884912</c:v>
                </c:pt>
                <c:pt idx="57">
                  <c:v>0.0401690280884912</c:v>
                </c:pt>
                <c:pt idx="58">
                  <c:v>0.040218742232165</c:v>
                </c:pt>
                <c:pt idx="59">
                  <c:v>0.0401193139448173</c:v>
                </c:pt>
                <c:pt idx="60">
                  <c:v>0.040218742232165</c:v>
                </c:pt>
              </c:numCache>
            </c:numRef>
          </c:yVal>
          <c:smooth val="0"/>
        </c:ser>
        <c:ser>
          <c:idx val="2"/>
          <c:order val="4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2'!$AF$7:$AF$67</c:f>
              <c:numCache>
                <c:formatCode>0.000_ </c:formatCode>
                <c:ptCount val="61"/>
                <c:pt idx="0">
                  <c:v>1.0</c:v>
                </c:pt>
                <c:pt idx="1">
                  <c:v>0.94344915838173</c:v>
                </c:pt>
                <c:pt idx="2">
                  <c:v>0.929619056993799</c:v>
                </c:pt>
                <c:pt idx="3">
                  <c:v>0.906732946156118</c:v>
                </c:pt>
                <c:pt idx="4">
                  <c:v>0.874741608426026</c:v>
                </c:pt>
                <c:pt idx="5">
                  <c:v>0.834038783344817</c:v>
                </c:pt>
                <c:pt idx="6">
                  <c:v>0.792942218722315</c:v>
                </c:pt>
                <c:pt idx="7">
                  <c:v>0.744659907471208</c:v>
                </c:pt>
                <c:pt idx="8">
                  <c:v>0.691505069396594</c:v>
                </c:pt>
                <c:pt idx="9">
                  <c:v>0.636332316172852</c:v>
                </c:pt>
                <c:pt idx="10">
                  <c:v>0.579486169898612</c:v>
                </c:pt>
                <c:pt idx="11">
                  <c:v>0.523476720149621</c:v>
                </c:pt>
                <c:pt idx="12">
                  <c:v>0.468107097155232</c:v>
                </c:pt>
                <c:pt idx="13">
                  <c:v>0.415099911408603</c:v>
                </c:pt>
                <c:pt idx="14">
                  <c:v>0.36371690126981</c:v>
                </c:pt>
                <c:pt idx="15">
                  <c:v>0.317501722610493</c:v>
                </c:pt>
                <c:pt idx="16">
                  <c:v>0.275322374249434</c:v>
                </c:pt>
                <c:pt idx="17">
                  <c:v>0.237523378285264</c:v>
                </c:pt>
                <c:pt idx="18">
                  <c:v>0.203268038192735</c:v>
                </c:pt>
                <c:pt idx="19">
                  <c:v>0.17408209469436</c:v>
                </c:pt>
                <c:pt idx="20">
                  <c:v>0.148931981494242</c:v>
                </c:pt>
                <c:pt idx="21">
                  <c:v>0.128162220691013</c:v>
                </c:pt>
                <c:pt idx="22">
                  <c:v>0.110394723890147</c:v>
                </c:pt>
                <c:pt idx="23">
                  <c:v>0.0954818387636578</c:v>
                </c:pt>
                <c:pt idx="24">
                  <c:v>0.0843094792794566</c:v>
                </c:pt>
                <c:pt idx="25">
                  <c:v>0.0746136430751058</c:v>
                </c:pt>
                <c:pt idx="26">
                  <c:v>0.0665911999212521</c:v>
                </c:pt>
                <c:pt idx="27">
                  <c:v>0.0606851068018506</c:v>
                </c:pt>
                <c:pt idx="28">
                  <c:v>0.055861797421006</c:v>
                </c:pt>
                <c:pt idx="29">
                  <c:v>0.0525642287626735</c:v>
                </c:pt>
                <c:pt idx="30">
                  <c:v>0.0496111822029727</c:v>
                </c:pt>
                <c:pt idx="31">
                  <c:v>0.0474948321685205</c:v>
                </c:pt>
                <c:pt idx="32">
                  <c:v>0.0456737867900384</c:v>
                </c:pt>
                <c:pt idx="33">
                  <c:v>0.0444433507234964</c:v>
                </c:pt>
                <c:pt idx="34">
                  <c:v>0.0436066541982478</c:v>
                </c:pt>
                <c:pt idx="35">
                  <c:v>0.0427699576729993</c:v>
                </c:pt>
                <c:pt idx="36">
                  <c:v>0.0421793483610592</c:v>
                </c:pt>
                <c:pt idx="37">
                  <c:v>0.0416871739344424</c:v>
                </c:pt>
                <c:pt idx="38">
                  <c:v>0.041736391377104</c:v>
                </c:pt>
                <c:pt idx="39">
                  <c:v>0.0415395216064573</c:v>
                </c:pt>
                <c:pt idx="40">
                  <c:v>0.0409981297371788</c:v>
                </c:pt>
                <c:pt idx="41">
                  <c:v>0.0408504774091938</c:v>
                </c:pt>
                <c:pt idx="42">
                  <c:v>0.0407520425238705</c:v>
                </c:pt>
                <c:pt idx="43">
                  <c:v>0.0406043901958854</c:v>
                </c:pt>
                <c:pt idx="44">
                  <c:v>0.0406043901958854</c:v>
                </c:pt>
                <c:pt idx="45">
                  <c:v>0.0404567378679004</c:v>
                </c:pt>
                <c:pt idx="46">
                  <c:v>0.0405059553105621</c:v>
                </c:pt>
                <c:pt idx="47">
                  <c:v>0.040358302982577</c:v>
                </c:pt>
                <c:pt idx="48">
                  <c:v>0.040358302982577</c:v>
                </c:pt>
                <c:pt idx="49">
                  <c:v>0.040210650654592</c:v>
                </c:pt>
                <c:pt idx="50">
                  <c:v>0.0400629983266069</c:v>
                </c:pt>
                <c:pt idx="51">
                  <c:v>0.0402598680972537</c:v>
                </c:pt>
                <c:pt idx="52">
                  <c:v>0.0401122157692686</c:v>
                </c:pt>
                <c:pt idx="53">
                  <c:v>0.0400629983266069</c:v>
                </c:pt>
                <c:pt idx="54">
                  <c:v>0.0401614332119303</c:v>
                </c:pt>
                <c:pt idx="55">
                  <c:v>0.0398661285559602</c:v>
                </c:pt>
                <c:pt idx="56">
                  <c:v>0.0397676936706369</c:v>
                </c:pt>
                <c:pt idx="57">
                  <c:v>0.0396692587853135</c:v>
                </c:pt>
                <c:pt idx="58">
                  <c:v>0.0396692587853135</c:v>
                </c:pt>
                <c:pt idx="59">
                  <c:v>0.0398661285559602</c:v>
                </c:pt>
                <c:pt idx="60">
                  <c:v>0.0395216064573285</c:v>
                </c:pt>
              </c:numCache>
            </c:numRef>
          </c:yVal>
          <c:smooth val="0"/>
        </c:ser>
        <c:ser>
          <c:idx val="3"/>
          <c:order val="5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2'!$AG$7:$AG$67</c:f>
              <c:numCache>
                <c:formatCode>0.000_ </c:formatCode>
                <c:ptCount val="61"/>
                <c:pt idx="0">
                  <c:v>1.0</c:v>
                </c:pt>
                <c:pt idx="1">
                  <c:v>0.946516607738658</c:v>
                </c:pt>
                <c:pt idx="2">
                  <c:v>0.92998356655545</c:v>
                </c:pt>
                <c:pt idx="3">
                  <c:v>0.907524525671032</c:v>
                </c:pt>
                <c:pt idx="4">
                  <c:v>0.87311388875056</c:v>
                </c:pt>
                <c:pt idx="5">
                  <c:v>0.834271201633385</c:v>
                </c:pt>
                <c:pt idx="6">
                  <c:v>0.790647876101788</c:v>
                </c:pt>
                <c:pt idx="7">
                  <c:v>0.740451172750361</c:v>
                </c:pt>
                <c:pt idx="8">
                  <c:v>0.688312335043075</c:v>
                </c:pt>
                <c:pt idx="9">
                  <c:v>0.632289228624072</c:v>
                </c:pt>
                <c:pt idx="10">
                  <c:v>0.577112693590957</c:v>
                </c:pt>
                <c:pt idx="11">
                  <c:v>0.520541805686968</c:v>
                </c:pt>
                <c:pt idx="12">
                  <c:v>0.465415068970669</c:v>
                </c:pt>
                <c:pt idx="13">
                  <c:v>0.41028833225437</c:v>
                </c:pt>
                <c:pt idx="14">
                  <c:v>0.361685175041084</c:v>
                </c:pt>
                <c:pt idx="15">
                  <c:v>0.315522135351825</c:v>
                </c:pt>
                <c:pt idx="16">
                  <c:v>0.273741347542453</c:v>
                </c:pt>
                <c:pt idx="17">
                  <c:v>0.234998257058911</c:v>
                </c:pt>
                <c:pt idx="18">
                  <c:v>0.201284796573876</c:v>
                </c:pt>
                <c:pt idx="19">
                  <c:v>0.173049150938698</c:v>
                </c:pt>
                <c:pt idx="20">
                  <c:v>0.148946765599323</c:v>
                </c:pt>
                <c:pt idx="21">
                  <c:v>0.127832279268961</c:v>
                </c:pt>
                <c:pt idx="22">
                  <c:v>0.109954683531697</c:v>
                </c:pt>
                <c:pt idx="23">
                  <c:v>0.0956625666052487</c:v>
                </c:pt>
                <c:pt idx="24">
                  <c:v>0.0843085503709974</c:v>
                </c:pt>
                <c:pt idx="25">
                  <c:v>0.0751456600766894</c:v>
                </c:pt>
                <c:pt idx="26">
                  <c:v>0.0671779293859867</c:v>
                </c:pt>
                <c:pt idx="27">
                  <c:v>0.0612021313679597</c:v>
                </c:pt>
                <c:pt idx="28">
                  <c:v>0.0568198794880733</c:v>
                </c:pt>
                <c:pt idx="29">
                  <c:v>0.0531348040436233</c:v>
                </c:pt>
                <c:pt idx="30">
                  <c:v>0.0500971067177929</c:v>
                </c:pt>
                <c:pt idx="31">
                  <c:v>0.0480553757283004</c:v>
                </c:pt>
                <c:pt idx="32">
                  <c:v>0.0463124346397092</c:v>
                </c:pt>
                <c:pt idx="33">
                  <c:v>0.0450674767192869</c:v>
                </c:pt>
                <c:pt idx="34">
                  <c:v>0.0442707036502166</c:v>
                </c:pt>
                <c:pt idx="35">
                  <c:v>0.0433743339475126</c:v>
                </c:pt>
                <c:pt idx="36">
                  <c:v>0.0428763507793437</c:v>
                </c:pt>
                <c:pt idx="37">
                  <c:v>0.0423783676111747</c:v>
                </c:pt>
                <c:pt idx="38">
                  <c:v>0.0421791743439072</c:v>
                </c:pt>
                <c:pt idx="39">
                  <c:v>0.0420795777102734</c:v>
                </c:pt>
                <c:pt idx="40">
                  <c:v>0.0416313928589214</c:v>
                </c:pt>
                <c:pt idx="41">
                  <c:v>0.0417309894925551</c:v>
                </c:pt>
                <c:pt idx="42">
                  <c:v>0.0414321995916538</c:v>
                </c:pt>
                <c:pt idx="43">
                  <c:v>0.0412330063243862</c:v>
                </c:pt>
                <c:pt idx="44">
                  <c:v>0.0411334096907524</c:v>
                </c:pt>
                <c:pt idx="45">
                  <c:v>0.0409342164234849</c:v>
                </c:pt>
                <c:pt idx="46">
                  <c:v>0.0411334096907524</c:v>
                </c:pt>
                <c:pt idx="47">
                  <c:v>0.0411832080075693</c:v>
                </c:pt>
                <c:pt idx="48">
                  <c:v>0.0411334096907524</c:v>
                </c:pt>
                <c:pt idx="49">
                  <c:v>0.0410836113739356</c:v>
                </c:pt>
                <c:pt idx="50">
                  <c:v>0.040884418106668</c:v>
                </c:pt>
                <c:pt idx="51">
                  <c:v>0.0410338130571187</c:v>
                </c:pt>
                <c:pt idx="52">
                  <c:v>0.040884418106668</c:v>
                </c:pt>
                <c:pt idx="53">
                  <c:v>0.0410338130571187</c:v>
                </c:pt>
                <c:pt idx="54">
                  <c:v>0.0404860315721329</c:v>
                </c:pt>
                <c:pt idx="55">
                  <c:v>0.0407350231562173</c:v>
                </c:pt>
                <c:pt idx="56">
                  <c:v>0.0405358298889497</c:v>
                </c:pt>
                <c:pt idx="57">
                  <c:v>0.040436233255316</c:v>
                </c:pt>
                <c:pt idx="58">
                  <c:v>0.0402370399880484</c:v>
                </c:pt>
                <c:pt idx="59">
                  <c:v>0.0404860315721329</c:v>
                </c:pt>
                <c:pt idx="60">
                  <c:v>0.0404860315721329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6991440"/>
        <c:axId val="1856994640"/>
      </c:scatterChart>
      <c:valAx>
        <c:axId val="1856991440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one"/>
        <c:crossAx val="1856994640"/>
        <c:crosses val="autoZero"/>
        <c:crossBetween val="midCat"/>
      </c:valAx>
      <c:valAx>
        <c:axId val="1856994640"/>
        <c:scaling>
          <c:orientation val="minMax"/>
        </c:scaling>
        <c:delete val="1"/>
        <c:axPos val="l"/>
        <c:numFmt formatCode="0.0000_ " sourceLinked="1"/>
        <c:majorTickMark val="out"/>
        <c:minorTickMark val="none"/>
        <c:tickLblPos val="none"/>
        <c:crossAx val="185699144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0235003533619"/>
          <c:y val="0.12264122696504"/>
          <c:w val="0.853802388583911"/>
          <c:h val="0.76414918339755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2'!$AH$7:$AH$67</c:f>
              <c:numCache>
                <c:formatCode>0.000_ </c:formatCode>
                <c:ptCount val="61"/>
                <c:pt idx="0">
                  <c:v>1.0</c:v>
                </c:pt>
                <c:pt idx="1">
                  <c:v>0.949972429695724</c:v>
                </c:pt>
                <c:pt idx="2">
                  <c:v>0.933179608000401</c:v>
                </c:pt>
                <c:pt idx="3">
                  <c:v>0.910421575016291</c:v>
                </c:pt>
                <c:pt idx="4">
                  <c:v>0.878389894230287</c:v>
                </c:pt>
                <c:pt idx="5">
                  <c:v>0.841746453456314</c:v>
                </c:pt>
                <c:pt idx="6">
                  <c:v>0.797834477918693</c:v>
                </c:pt>
                <c:pt idx="7">
                  <c:v>0.747606396310592</c:v>
                </c:pt>
                <c:pt idx="8">
                  <c:v>0.692967066018347</c:v>
                </c:pt>
                <c:pt idx="9">
                  <c:v>0.63742543485889</c:v>
                </c:pt>
                <c:pt idx="10">
                  <c:v>0.580730863702441</c:v>
                </c:pt>
                <c:pt idx="11">
                  <c:v>0.523284375156649</c:v>
                </c:pt>
                <c:pt idx="12">
                  <c:v>0.467842999649105</c:v>
                </c:pt>
                <c:pt idx="13">
                  <c:v>0.412752518923254</c:v>
                </c:pt>
                <c:pt idx="14">
                  <c:v>0.362474309489197</c:v>
                </c:pt>
                <c:pt idx="15">
                  <c:v>0.315304025264424</c:v>
                </c:pt>
                <c:pt idx="16">
                  <c:v>0.272394606245927</c:v>
                </c:pt>
                <c:pt idx="17">
                  <c:v>0.233194646348188</c:v>
                </c:pt>
                <c:pt idx="18">
                  <c:v>0.200010025565191</c:v>
                </c:pt>
                <c:pt idx="19">
                  <c:v>0.171687803899945</c:v>
                </c:pt>
                <c:pt idx="20">
                  <c:v>0.146423379618026</c:v>
                </c:pt>
                <c:pt idx="21">
                  <c:v>0.125169181412602</c:v>
                </c:pt>
                <c:pt idx="22">
                  <c:v>0.10797533710963</c:v>
                </c:pt>
                <c:pt idx="23">
                  <c:v>0.0939395458418968</c:v>
                </c:pt>
                <c:pt idx="24">
                  <c:v>0.0825605293498421</c:v>
                </c:pt>
                <c:pt idx="25">
                  <c:v>0.0732367537219911</c:v>
                </c:pt>
                <c:pt idx="26">
                  <c:v>0.0658679633064314</c:v>
                </c:pt>
                <c:pt idx="27">
                  <c:v>0.0600030076695574</c:v>
                </c:pt>
                <c:pt idx="28">
                  <c:v>0.0555917589854128</c:v>
                </c:pt>
                <c:pt idx="29">
                  <c:v>0.052183066820392</c:v>
                </c:pt>
                <c:pt idx="30">
                  <c:v>0.0493759085668454</c:v>
                </c:pt>
                <c:pt idx="31">
                  <c:v>0.0469697729209484</c:v>
                </c:pt>
                <c:pt idx="32">
                  <c:v>0.0458168329239561</c:v>
                </c:pt>
                <c:pt idx="33">
                  <c:v>0.0446638929269638</c:v>
                </c:pt>
                <c:pt idx="34">
                  <c:v>0.0439621033635771</c:v>
                </c:pt>
                <c:pt idx="35">
                  <c:v>0.0432101859742343</c:v>
                </c:pt>
                <c:pt idx="36">
                  <c:v>0.04260865206276</c:v>
                </c:pt>
                <c:pt idx="37">
                  <c:v>0.0422577572810667</c:v>
                </c:pt>
                <c:pt idx="38">
                  <c:v>0.041806606847461</c:v>
                </c:pt>
                <c:pt idx="39">
                  <c:v>0.0417063511955486</c:v>
                </c:pt>
                <c:pt idx="40">
                  <c:v>0.0415559677176801</c:v>
                </c:pt>
                <c:pt idx="41">
                  <c:v>0.0414055842398115</c:v>
                </c:pt>
                <c:pt idx="42">
                  <c:v>0.0412552007619429</c:v>
                </c:pt>
                <c:pt idx="43">
                  <c:v>0.0409544338062058</c:v>
                </c:pt>
                <c:pt idx="44">
                  <c:v>0.0411048172840744</c:v>
                </c:pt>
                <c:pt idx="45">
                  <c:v>0.0410546894581182</c:v>
                </c:pt>
                <c:pt idx="46">
                  <c:v>0.0411048172840744</c:v>
                </c:pt>
                <c:pt idx="47">
                  <c:v>0.0410546894581182</c:v>
                </c:pt>
                <c:pt idx="48">
                  <c:v>0.0409544338062058</c:v>
                </c:pt>
                <c:pt idx="49">
                  <c:v>0.0408040503283373</c:v>
                </c:pt>
                <c:pt idx="50">
                  <c:v>0.0404030277206877</c:v>
                </c:pt>
                <c:pt idx="51">
                  <c:v>0.0407037946764249</c:v>
                </c:pt>
                <c:pt idx="52">
                  <c:v>0.0406035390245125</c:v>
                </c:pt>
                <c:pt idx="53">
                  <c:v>0.0406035390245125</c:v>
                </c:pt>
                <c:pt idx="54">
                  <c:v>0.0405534111985563</c:v>
                </c:pt>
                <c:pt idx="55">
                  <c:v>0.0404531555466439</c:v>
                </c:pt>
                <c:pt idx="56">
                  <c:v>0.0405032833726001</c:v>
                </c:pt>
                <c:pt idx="57">
                  <c:v>0.0403027720687754</c:v>
                </c:pt>
                <c:pt idx="58">
                  <c:v>0.0404030277206877</c:v>
                </c:pt>
                <c:pt idx="59">
                  <c:v>0.0405534111985563</c:v>
                </c:pt>
                <c:pt idx="60">
                  <c:v>0.0404531555466439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2'!$AI$7:$AI$67</c:f>
              <c:numCache>
                <c:formatCode>0.000_ </c:formatCode>
                <c:ptCount val="61"/>
                <c:pt idx="0">
                  <c:v>1.0</c:v>
                </c:pt>
                <c:pt idx="1">
                  <c:v>0.946250434264728</c:v>
                </c:pt>
                <c:pt idx="2">
                  <c:v>0.930418383046305</c:v>
                </c:pt>
                <c:pt idx="3">
                  <c:v>0.906794381855179</c:v>
                </c:pt>
                <c:pt idx="4">
                  <c:v>0.873492481016428</c:v>
                </c:pt>
                <c:pt idx="5">
                  <c:v>0.835177924462752</c:v>
                </c:pt>
                <c:pt idx="6">
                  <c:v>0.791652191175741</c:v>
                </c:pt>
                <c:pt idx="7">
                  <c:v>0.741575264281106</c:v>
                </c:pt>
                <c:pt idx="8">
                  <c:v>0.68901682465631</c:v>
                </c:pt>
                <c:pt idx="9">
                  <c:v>0.630403493969924</c:v>
                </c:pt>
                <c:pt idx="10">
                  <c:v>0.574569457541317</c:v>
                </c:pt>
                <c:pt idx="11">
                  <c:v>0.516700580673979</c:v>
                </c:pt>
                <c:pt idx="12">
                  <c:v>0.461362846791404</c:v>
                </c:pt>
                <c:pt idx="13">
                  <c:v>0.407315499528513</c:v>
                </c:pt>
                <c:pt idx="14">
                  <c:v>0.355650404486575</c:v>
                </c:pt>
                <c:pt idx="15">
                  <c:v>0.309196486177974</c:v>
                </c:pt>
                <c:pt idx="16">
                  <c:v>0.26795374460271</c:v>
                </c:pt>
                <c:pt idx="17">
                  <c:v>0.228993994739193</c:v>
                </c:pt>
                <c:pt idx="18">
                  <c:v>0.194997270335997</c:v>
                </c:pt>
                <c:pt idx="19">
                  <c:v>0.167353218522011</c:v>
                </c:pt>
                <c:pt idx="20">
                  <c:v>0.142786242493424</c:v>
                </c:pt>
                <c:pt idx="21">
                  <c:v>0.1222889473423</c:v>
                </c:pt>
                <c:pt idx="22">
                  <c:v>0.105116879249591</c:v>
                </c:pt>
                <c:pt idx="23">
                  <c:v>0.0909226264330736</c:v>
                </c:pt>
                <c:pt idx="24">
                  <c:v>0.0797558191473522</c:v>
                </c:pt>
                <c:pt idx="25">
                  <c:v>0.0707231128095687</c:v>
                </c:pt>
                <c:pt idx="26">
                  <c:v>0.0638245074197231</c:v>
                </c:pt>
                <c:pt idx="27">
                  <c:v>0.0583651794133704</c:v>
                </c:pt>
                <c:pt idx="28">
                  <c:v>0.0540473472628915</c:v>
                </c:pt>
                <c:pt idx="29">
                  <c:v>0.0507717504590798</c:v>
                </c:pt>
                <c:pt idx="30">
                  <c:v>0.0479924562013003</c:v>
                </c:pt>
                <c:pt idx="31">
                  <c:v>0.0464042880539977</c:v>
                </c:pt>
                <c:pt idx="32">
                  <c:v>0.0446175988882823</c:v>
                </c:pt>
                <c:pt idx="33">
                  <c:v>0.043575363541615</c:v>
                </c:pt>
                <c:pt idx="34">
                  <c:v>0.0428309097225669</c:v>
                </c:pt>
                <c:pt idx="35">
                  <c:v>0.0420864559035188</c:v>
                </c:pt>
                <c:pt idx="36">
                  <c:v>0.0416397836120899</c:v>
                </c:pt>
                <c:pt idx="37">
                  <c:v>0.0413420020844707</c:v>
                </c:pt>
                <c:pt idx="38">
                  <c:v>0.0409945903022482</c:v>
                </c:pt>
                <c:pt idx="39">
                  <c:v>0.0410938508114547</c:v>
                </c:pt>
                <c:pt idx="40">
                  <c:v>0.040696808774629</c:v>
                </c:pt>
                <c:pt idx="41">
                  <c:v>0.0405479180108194</c:v>
                </c:pt>
                <c:pt idx="42">
                  <c:v>0.0403990272470098</c:v>
                </c:pt>
                <c:pt idx="43">
                  <c:v>0.0404982877562162</c:v>
                </c:pt>
                <c:pt idx="44">
                  <c:v>0.0400019852101841</c:v>
                </c:pt>
                <c:pt idx="45">
                  <c:v>0.0402005062285969</c:v>
                </c:pt>
                <c:pt idx="46">
                  <c:v>0.0402005062285969</c:v>
                </c:pt>
                <c:pt idx="47">
                  <c:v>0.0402005062285969</c:v>
                </c:pt>
                <c:pt idx="48">
                  <c:v>0.0400516154647873</c:v>
                </c:pt>
                <c:pt idx="49">
                  <c:v>0.0398530944463745</c:v>
                </c:pt>
                <c:pt idx="50">
                  <c:v>0.0398530944463745</c:v>
                </c:pt>
                <c:pt idx="51">
                  <c:v>0.0399027247009777</c:v>
                </c:pt>
                <c:pt idx="52">
                  <c:v>0.0397042036825649</c:v>
                </c:pt>
                <c:pt idx="53">
                  <c:v>0.0397538339371681</c:v>
                </c:pt>
                <c:pt idx="54">
                  <c:v>0.0396545734279617</c:v>
                </c:pt>
                <c:pt idx="55">
                  <c:v>0.0397538339371681</c:v>
                </c:pt>
                <c:pt idx="56">
                  <c:v>0.0395553129187553</c:v>
                </c:pt>
                <c:pt idx="57">
                  <c:v>0.0394064221549456</c:v>
                </c:pt>
                <c:pt idx="58">
                  <c:v>0.0395553129187553</c:v>
                </c:pt>
                <c:pt idx="59">
                  <c:v>0.0397042036825649</c:v>
                </c:pt>
                <c:pt idx="60">
                  <c:v>0.0394064221549456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2'!$AJ$7:$AJ$67</c:f>
              <c:numCache>
                <c:formatCode>0.000_ </c:formatCode>
                <c:ptCount val="61"/>
                <c:pt idx="0">
                  <c:v>1.0</c:v>
                </c:pt>
                <c:pt idx="1">
                  <c:v>0.94320146194498</c:v>
                </c:pt>
                <c:pt idx="2">
                  <c:v>0.92527287993283</c:v>
                </c:pt>
                <c:pt idx="3">
                  <c:v>0.899985182990073</c:v>
                </c:pt>
                <c:pt idx="4">
                  <c:v>0.86812861164617</c:v>
                </c:pt>
                <c:pt idx="5">
                  <c:v>0.83004889613276</c:v>
                </c:pt>
                <c:pt idx="6">
                  <c:v>0.786980787277127</c:v>
                </c:pt>
                <c:pt idx="7">
                  <c:v>0.737936484417444</c:v>
                </c:pt>
                <c:pt idx="8">
                  <c:v>0.683409887884625</c:v>
                </c:pt>
                <c:pt idx="9">
                  <c:v>0.627105250160518</c:v>
                </c:pt>
                <c:pt idx="10">
                  <c:v>0.572973773892429</c:v>
                </c:pt>
                <c:pt idx="11">
                  <c:v>0.51661974613523</c:v>
                </c:pt>
                <c:pt idx="12">
                  <c:v>0.459376697782387</c:v>
                </c:pt>
                <c:pt idx="13">
                  <c:v>0.405590951745938</c:v>
                </c:pt>
                <c:pt idx="14">
                  <c:v>0.35560823825752</c:v>
                </c:pt>
                <c:pt idx="15">
                  <c:v>0.309922457648047</c:v>
                </c:pt>
                <c:pt idx="16">
                  <c:v>0.26784214945424</c:v>
                </c:pt>
                <c:pt idx="17">
                  <c:v>0.229268533609918</c:v>
                </c:pt>
                <c:pt idx="18">
                  <c:v>0.196078431372549</c:v>
                </c:pt>
                <c:pt idx="19">
                  <c:v>0.167975502543587</c:v>
                </c:pt>
                <c:pt idx="20">
                  <c:v>0.143379266064108</c:v>
                </c:pt>
                <c:pt idx="21">
                  <c:v>0.122783622265027</c:v>
                </c:pt>
                <c:pt idx="22">
                  <c:v>0.105892230947795</c:v>
                </c:pt>
                <c:pt idx="23">
                  <c:v>0.0916185113844026</c:v>
                </c:pt>
                <c:pt idx="24">
                  <c:v>0.0805057539388551</c:v>
                </c:pt>
                <c:pt idx="25">
                  <c:v>0.0716155479824171</c:v>
                </c:pt>
                <c:pt idx="26">
                  <c:v>0.0640094828863535</c:v>
                </c:pt>
                <c:pt idx="27">
                  <c:v>0.0582802390477601</c:v>
                </c:pt>
                <c:pt idx="28">
                  <c:v>0.0541314762680891</c:v>
                </c:pt>
                <c:pt idx="29">
                  <c:v>0.0508223440509705</c:v>
                </c:pt>
                <c:pt idx="30">
                  <c:v>0.0481058922309478</c:v>
                </c:pt>
                <c:pt idx="31">
                  <c:v>0.0461302909072949</c:v>
                </c:pt>
                <c:pt idx="32">
                  <c:v>0.0445498098483726</c:v>
                </c:pt>
                <c:pt idx="33">
                  <c:v>0.0437595693189114</c:v>
                </c:pt>
                <c:pt idx="34">
                  <c:v>0.0427223786239937</c:v>
                </c:pt>
                <c:pt idx="35">
                  <c:v>0.0422778683261718</c:v>
                </c:pt>
                <c:pt idx="36">
                  <c:v>0.0412900676643453</c:v>
                </c:pt>
                <c:pt idx="37">
                  <c:v>0.04109250753198</c:v>
                </c:pt>
                <c:pt idx="38">
                  <c:v>0.0410431174988887</c:v>
                </c:pt>
                <c:pt idx="39">
                  <c:v>0.0406973872672495</c:v>
                </c:pt>
                <c:pt idx="40">
                  <c:v>0.0405986072010668</c:v>
                </c:pt>
                <c:pt idx="41">
                  <c:v>0.0403022670025189</c:v>
                </c:pt>
                <c:pt idx="42">
                  <c:v>0.0402528769694276</c:v>
                </c:pt>
                <c:pt idx="43">
                  <c:v>0.0402528769694276</c:v>
                </c:pt>
                <c:pt idx="44">
                  <c:v>0.0401047068701536</c:v>
                </c:pt>
                <c:pt idx="45">
                  <c:v>0.0399565367708796</c:v>
                </c:pt>
                <c:pt idx="46">
                  <c:v>0.0398083666716057</c:v>
                </c:pt>
                <c:pt idx="47">
                  <c:v>0.039709586605423</c:v>
                </c:pt>
                <c:pt idx="48">
                  <c:v>0.039709586605423</c:v>
                </c:pt>
                <c:pt idx="49">
                  <c:v>0.0399071467377883</c:v>
                </c:pt>
                <c:pt idx="50">
                  <c:v>0.0398083666716057</c:v>
                </c:pt>
                <c:pt idx="51">
                  <c:v>0.039857756704697</c:v>
                </c:pt>
                <c:pt idx="52">
                  <c:v>0.0398083666716057</c:v>
                </c:pt>
                <c:pt idx="53">
                  <c:v>0.0396108065392404</c:v>
                </c:pt>
                <c:pt idx="54">
                  <c:v>0.0396108065392404</c:v>
                </c:pt>
                <c:pt idx="55">
                  <c:v>0.0396108065392404</c:v>
                </c:pt>
                <c:pt idx="56">
                  <c:v>0.0394132464068751</c:v>
                </c:pt>
                <c:pt idx="57">
                  <c:v>0.0395120264730577</c:v>
                </c:pt>
                <c:pt idx="58">
                  <c:v>0.0393144663406924</c:v>
                </c:pt>
                <c:pt idx="59">
                  <c:v>0.0395120264730577</c:v>
                </c:pt>
                <c:pt idx="60">
                  <c:v>0.0395120264730577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2'!$AK$7:$AK$67</c:f>
              <c:numCache>
                <c:formatCode>0.000_ </c:formatCode>
                <c:ptCount val="61"/>
                <c:pt idx="0">
                  <c:v>1.0</c:v>
                </c:pt>
                <c:pt idx="1">
                  <c:v>0.939883872259485</c:v>
                </c:pt>
                <c:pt idx="2">
                  <c:v>0.925968565421964</c:v>
                </c:pt>
                <c:pt idx="3">
                  <c:v>0.905095605165682</c:v>
                </c:pt>
                <c:pt idx="4">
                  <c:v>0.874361797977776</c:v>
                </c:pt>
                <c:pt idx="5">
                  <c:v>0.835569126038642</c:v>
                </c:pt>
                <c:pt idx="6">
                  <c:v>0.795274802282511</c:v>
                </c:pt>
                <c:pt idx="7">
                  <c:v>0.74977475222745</c:v>
                </c:pt>
                <c:pt idx="8">
                  <c:v>0.696816498147963</c:v>
                </c:pt>
                <c:pt idx="9">
                  <c:v>0.643658023826209</c:v>
                </c:pt>
                <c:pt idx="10">
                  <c:v>0.589248172990289</c:v>
                </c:pt>
                <c:pt idx="11">
                  <c:v>0.535288817699469</c:v>
                </c:pt>
                <c:pt idx="12">
                  <c:v>0.480228251076184</c:v>
                </c:pt>
                <c:pt idx="13">
                  <c:v>0.426419060967064</c:v>
                </c:pt>
                <c:pt idx="14">
                  <c:v>0.375062568825708</c:v>
                </c:pt>
                <c:pt idx="15">
                  <c:v>0.328761637801582</c:v>
                </c:pt>
                <c:pt idx="16">
                  <c:v>0.286965662228451</c:v>
                </c:pt>
                <c:pt idx="17">
                  <c:v>0.247322054259686</c:v>
                </c:pt>
                <c:pt idx="18">
                  <c:v>0.212934227650415</c:v>
                </c:pt>
                <c:pt idx="19">
                  <c:v>0.182300530583642</c:v>
                </c:pt>
                <c:pt idx="20">
                  <c:v>0.156872559815797</c:v>
                </c:pt>
                <c:pt idx="21">
                  <c:v>0.13489838822705</c:v>
                </c:pt>
                <c:pt idx="22">
                  <c:v>0.1156271899089</c:v>
                </c:pt>
                <c:pt idx="23">
                  <c:v>0.10051056161778</c:v>
                </c:pt>
                <c:pt idx="24">
                  <c:v>0.0880468515366903</c:v>
                </c:pt>
                <c:pt idx="25">
                  <c:v>0.0779857843627991</c:v>
                </c:pt>
                <c:pt idx="26">
                  <c:v>0.0695264791270397</c:v>
                </c:pt>
                <c:pt idx="27">
                  <c:v>0.0629192111322455</c:v>
                </c:pt>
                <c:pt idx="28">
                  <c:v>0.0579137050755831</c:v>
                </c:pt>
                <c:pt idx="29">
                  <c:v>0.0539093002302533</c:v>
                </c:pt>
                <c:pt idx="30">
                  <c:v>0.0506557212934228</c:v>
                </c:pt>
                <c:pt idx="31">
                  <c:v>0.048503353689058</c:v>
                </c:pt>
                <c:pt idx="32">
                  <c:v>0.0464510962058264</c:v>
                </c:pt>
                <c:pt idx="33">
                  <c:v>0.0450495545099609</c:v>
                </c:pt>
                <c:pt idx="34">
                  <c:v>0.0440484532986285</c:v>
                </c:pt>
                <c:pt idx="35">
                  <c:v>0.0432475723295625</c:v>
                </c:pt>
                <c:pt idx="36">
                  <c:v>0.0425468014816298</c:v>
                </c:pt>
                <c:pt idx="37">
                  <c:v>0.04224647111823</c:v>
                </c:pt>
                <c:pt idx="38">
                  <c:v>0.0419461407548303</c:v>
                </c:pt>
                <c:pt idx="39">
                  <c:v>0.0414956452097307</c:v>
                </c:pt>
                <c:pt idx="40">
                  <c:v>0.0413454800280308</c:v>
                </c:pt>
                <c:pt idx="41">
                  <c:v>0.0410952047251977</c:v>
                </c:pt>
                <c:pt idx="42">
                  <c:v>0.0409950946040645</c:v>
                </c:pt>
                <c:pt idx="43">
                  <c:v>0.040794874361798</c:v>
                </c:pt>
                <c:pt idx="44">
                  <c:v>0.0406447091800981</c:v>
                </c:pt>
                <c:pt idx="45">
                  <c:v>0.0407448193012313</c:v>
                </c:pt>
                <c:pt idx="46">
                  <c:v>0.0405946541195315</c:v>
                </c:pt>
                <c:pt idx="47">
                  <c:v>0.0406447091800981</c:v>
                </c:pt>
                <c:pt idx="48">
                  <c:v>0.040394433877265</c:v>
                </c:pt>
                <c:pt idx="49">
                  <c:v>0.0406947642406647</c:v>
                </c:pt>
                <c:pt idx="50">
                  <c:v>0.040394433877265</c:v>
                </c:pt>
                <c:pt idx="51">
                  <c:v>0.0405445990589649</c:v>
                </c:pt>
                <c:pt idx="52">
                  <c:v>0.0404945439983982</c:v>
                </c:pt>
                <c:pt idx="53">
                  <c:v>0.0404444889378316</c:v>
                </c:pt>
                <c:pt idx="54">
                  <c:v>0.0402943237561317</c:v>
                </c:pt>
                <c:pt idx="55">
                  <c:v>0.0403443788166984</c:v>
                </c:pt>
                <c:pt idx="56">
                  <c:v>0.0399439383321654</c:v>
                </c:pt>
                <c:pt idx="57">
                  <c:v>0.0398438282110321</c:v>
                </c:pt>
                <c:pt idx="58">
                  <c:v>0.0402943237561317</c:v>
                </c:pt>
                <c:pt idx="59">
                  <c:v>0.0400440484532986</c:v>
                </c:pt>
                <c:pt idx="60">
                  <c:v>0.0399439383321654</c:v>
                </c:pt>
              </c:numCache>
            </c:numRef>
          </c:yVal>
          <c:smooth val="0"/>
        </c:ser>
        <c:ser>
          <c:idx val="8"/>
          <c:order val="4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4'!$C$6:$C$66</c:f>
              <c:numCache>
                <c:formatCode>0.0000_ </c:formatCode>
                <c:ptCount val="61"/>
                <c:pt idx="0">
                  <c:v>1.0</c:v>
                </c:pt>
                <c:pt idx="1">
                  <c:v>0.97048673265375</c:v>
                </c:pt>
                <c:pt idx="2">
                  <c:v>0.971194002247574</c:v>
                </c:pt>
                <c:pt idx="3">
                  <c:v>0.971219027883156</c:v>
                </c:pt>
                <c:pt idx="4">
                  <c:v>0.970369688400983</c:v>
                </c:pt>
                <c:pt idx="5">
                  <c:v>0.96632671948263</c:v>
                </c:pt>
                <c:pt idx="6">
                  <c:v>0.958844505707667</c:v>
                </c:pt>
                <c:pt idx="7">
                  <c:v>0.937439298152161</c:v>
                </c:pt>
                <c:pt idx="8">
                  <c:v>0.901849961355795</c:v>
                </c:pt>
                <c:pt idx="9">
                  <c:v>0.855698054298978</c:v>
                </c:pt>
                <c:pt idx="10">
                  <c:v>0.803490192527418</c:v>
                </c:pt>
                <c:pt idx="11">
                  <c:v>0.745816642643249</c:v>
                </c:pt>
                <c:pt idx="12">
                  <c:v>0.683045429276956</c:v>
                </c:pt>
                <c:pt idx="13">
                  <c:v>0.618880897205563</c:v>
                </c:pt>
                <c:pt idx="14">
                  <c:v>0.555390271244623</c:v>
                </c:pt>
                <c:pt idx="15">
                  <c:v>0.495004549293706</c:v>
                </c:pt>
                <c:pt idx="16">
                  <c:v>0.436014617807666</c:v>
                </c:pt>
                <c:pt idx="17">
                  <c:v>0.381012608455783</c:v>
                </c:pt>
                <c:pt idx="18">
                  <c:v>0.330410791554412</c:v>
                </c:pt>
                <c:pt idx="19">
                  <c:v>0.28489532736668</c:v>
                </c:pt>
                <c:pt idx="20">
                  <c:v>0.244636725142503</c:v>
                </c:pt>
                <c:pt idx="21">
                  <c:v>0.209385008740048</c:v>
                </c:pt>
                <c:pt idx="22">
                  <c:v>0.178845073091565</c:v>
                </c:pt>
                <c:pt idx="23">
                  <c:v>0.152909455550035</c:v>
                </c:pt>
                <c:pt idx="24">
                  <c:v>0.131305042173508</c:v>
                </c:pt>
                <c:pt idx="25">
                  <c:v>0.113313322233424</c:v>
                </c:pt>
                <c:pt idx="26">
                  <c:v>0.0983091027088035</c:v>
                </c:pt>
                <c:pt idx="27">
                  <c:v>0.0862022029688433</c:v>
                </c:pt>
                <c:pt idx="28">
                  <c:v>0.0765462481461147</c:v>
                </c:pt>
                <c:pt idx="29">
                  <c:v>0.0689010546204257</c:v>
                </c:pt>
                <c:pt idx="30">
                  <c:v>0.0627813172552383</c:v>
                </c:pt>
                <c:pt idx="31">
                  <c:v>0.0579012082436794</c:v>
                </c:pt>
                <c:pt idx="32">
                  <c:v>0.0542998704934465</c:v>
                </c:pt>
                <c:pt idx="33">
                  <c:v>0.0512465911016228</c:v>
                </c:pt>
                <c:pt idx="34">
                  <c:v>0.0493544013690041</c:v>
                </c:pt>
                <c:pt idx="35">
                  <c:v>0.0475018243115183</c:v>
                </c:pt>
                <c:pt idx="36">
                  <c:v>0.0462487339593921</c:v>
                </c:pt>
                <c:pt idx="37">
                  <c:v>0.0454136289576835</c:v>
                </c:pt>
                <c:pt idx="38">
                  <c:v>0.0446821628703735</c:v>
                </c:pt>
                <c:pt idx="39">
                  <c:v>0.0440563057667591</c:v>
                </c:pt>
                <c:pt idx="40">
                  <c:v>0.0436770991705449</c:v>
                </c:pt>
                <c:pt idx="41">
                  <c:v>0.0433258404724184</c:v>
                </c:pt>
                <c:pt idx="42">
                  <c:v>0.0431950497357393</c:v>
                </c:pt>
                <c:pt idx="43">
                  <c:v>0.0429993019487232</c:v>
                </c:pt>
                <c:pt idx="44">
                  <c:v>0.0428297488789045</c:v>
                </c:pt>
                <c:pt idx="45">
                  <c:v>0.0426212006954896</c:v>
                </c:pt>
                <c:pt idx="46">
                  <c:v>0.042529148654813</c:v>
                </c:pt>
                <c:pt idx="47">
                  <c:v>0.042541932630148</c:v>
                </c:pt>
                <c:pt idx="48">
                  <c:v>0.0423990181947464</c:v>
                </c:pt>
                <c:pt idx="49">
                  <c:v>0.042385557345397</c:v>
                </c:pt>
                <c:pt idx="50">
                  <c:v>0.0423728525136537</c:v>
                </c:pt>
                <c:pt idx="51">
                  <c:v>0.0422938801276346</c:v>
                </c:pt>
                <c:pt idx="52">
                  <c:v>0.0422942196711811</c:v>
                </c:pt>
                <c:pt idx="53">
                  <c:v>0.0421254620570352</c:v>
                </c:pt>
                <c:pt idx="54">
                  <c:v>0.0420732098384416</c:v>
                </c:pt>
                <c:pt idx="55">
                  <c:v>0.041902968252378</c:v>
                </c:pt>
                <c:pt idx="56">
                  <c:v>0.0421513446738463</c:v>
                </c:pt>
                <c:pt idx="57">
                  <c:v>0.041981020581964</c:v>
                </c:pt>
                <c:pt idx="58">
                  <c:v>0.0418771397254151</c:v>
                </c:pt>
                <c:pt idx="59">
                  <c:v>0.0418646905147933</c:v>
                </c:pt>
                <c:pt idx="60">
                  <c:v>0.0417725413165167</c:v>
                </c:pt>
              </c:numCache>
            </c:numRef>
          </c:yVal>
          <c:smooth val="0"/>
        </c:ser>
        <c:ser>
          <c:idx val="9"/>
          <c:order val="5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4'!$F$6:$F$66</c:f>
              <c:numCache>
                <c:formatCode>0.0000_ </c:formatCode>
                <c:ptCount val="61"/>
                <c:pt idx="0">
                  <c:v>1.0</c:v>
                </c:pt>
                <c:pt idx="1">
                  <c:v>0.974195436003625</c:v>
                </c:pt>
                <c:pt idx="2">
                  <c:v>0.97414632069094</c:v>
                </c:pt>
                <c:pt idx="3">
                  <c:v>0.975284038091506</c:v>
                </c:pt>
                <c:pt idx="4">
                  <c:v>0.974885180494716</c:v>
                </c:pt>
                <c:pt idx="5">
                  <c:v>0.974671622346713</c:v>
                </c:pt>
                <c:pt idx="6">
                  <c:v>0.974812208871442</c:v>
                </c:pt>
                <c:pt idx="7">
                  <c:v>0.973135310304867</c:v>
                </c:pt>
                <c:pt idx="8">
                  <c:v>0.974324444304572</c:v>
                </c:pt>
                <c:pt idx="9">
                  <c:v>0.974496260226702</c:v>
                </c:pt>
                <c:pt idx="10">
                  <c:v>0.973040294037968</c:v>
                </c:pt>
                <c:pt idx="11">
                  <c:v>0.972932764138556</c:v>
                </c:pt>
                <c:pt idx="12">
                  <c:v>0.972090503984578</c:v>
                </c:pt>
                <c:pt idx="13">
                  <c:v>0.972925887993364</c:v>
                </c:pt>
                <c:pt idx="14">
                  <c:v>0.97244256879507</c:v>
                </c:pt>
                <c:pt idx="15">
                  <c:v>0.972298994625671</c:v>
                </c:pt>
                <c:pt idx="16">
                  <c:v>0.971056626423267</c:v>
                </c:pt>
                <c:pt idx="17">
                  <c:v>0.972351745771123</c:v>
                </c:pt>
                <c:pt idx="18">
                  <c:v>0.972126535338085</c:v>
                </c:pt>
                <c:pt idx="19">
                  <c:v>0.971820776097744</c:v>
                </c:pt>
                <c:pt idx="20">
                  <c:v>0.971532669283637</c:v>
                </c:pt>
                <c:pt idx="21">
                  <c:v>0.971014680383495</c:v>
                </c:pt>
                <c:pt idx="22">
                  <c:v>0.971483770463388</c:v>
                </c:pt>
                <c:pt idx="23">
                  <c:v>0.970662527844702</c:v>
                </c:pt>
                <c:pt idx="24">
                  <c:v>0.970516611858012</c:v>
                </c:pt>
                <c:pt idx="25">
                  <c:v>0.967326110849175</c:v>
                </c:pt>
                <c:pt idx="26">
                  <c:v>0.959711210834166</c:v>
                </c:pt>
                <c:pt idx="27">
                  <c:v>0.930885141535508</c:v>
                </c:pt>
                <c:pt idx="28">
                  <c:v>0.866663309216496</c:v>
                </c:pt>
                <c:pt idx="29">
                  <c:v>0.78015413038801</c:v>
                </c:pt>
                <c:pt idx="30">
                  <c:v>0.68275852408664</c:v>
                </c:pt>
                <c:pt idx="31">
                  <c:v>0.584769448019295</c:v>
                </c:pt>
                <c:pt idx="32">
                  <c:v>0.490272317945856</c:v>
                </c:pt>
                <c:pt idx="33">
                  <c:v>0.40421864555616</c:v>
                </c:pt>
                <c:pt idx="34">
                  <c:v>0.329242228236337</c:v>
                </c:pt>
                <c:pt idx="35">
                  <c:v>0.266336007185951</c:v>
                </c:pt>
                <c:pt idx="36">
                  <c:v>0.21437571941076</c:v>
                </c:pt>
                <c:pt idx="37">
                  <c:v>0.172783796514452</c:v>
                </c:pt>
                <c:pt idx="38">
                  <c:v>0.139549219046943</c:v>
                </c:pt>
                <c:pt idx="39">
                  <c:v>0.114227378327056</c:v>
                </c:pt>
                <c:pt idx="40">
                  <c:v>0.0948945998342965</c:v>
                </c:pt>
                <c:pt idx="41">
                  <c:v>0.0804547968102554</c:v>
                </c:pt>
                <c:pt idx="42">
                  <c:v>0.0696105771069371</c:v>
                </c:pt>
                <c:pt idx="43">
                  <c:v>0.0617102190450089</c:v>
                </c:pt>
                <c:pt idx="44">
                  <c:v>0.0561237967552629</c:v>
                </c:pt>
                <c:pt idx="45">
                  <c:v>0.0521866347316076</c:v>
                </c:pt>
                <c:pt idx="46">
                  <c:v>0.0493617444853207</c:v>
                </c:pt>
                <c:pt idx="47">
                  <c:v>0.0471633053640655</c:v>
                </c:pt>
                <c:pt idx="48">
                  <c:v>0.0458281684461405</c:v>
                </c:pt>
                <c:pt idx="49">
                  <c:v>0.0449395247606359</c:v>
                </c:pt>
                <c:pt idx="50">
                  <c:v>0.0443246339618283</c:v>
                </c:pt>
                <c:pt idx="51">
                  <c:v>0.0436446740885095</c:v>
                </c:pt>
                <c:pt idx="52">
                  <c:v>0.0434345305496858</c:v>
                </c:pt>
                <c:pt idx="53">
                  <c:v>0.0430686102928089</c:v>
                </c:pt>
                <c:pt idx="54">
                  <c:v>0.0428984445859785</c:v>
                </c:pt>
                <c:pt idx="55">
                  <c:v>0.0428073036945593</c:v>
                </c:pt>
                <c:pt idx="56">
                  <c:v>0.0425581690143014</c:v>
                </c:pt>
                <c:pt idx="57">
                  <c:v>0.042531887663705</c:v>
                </c:pt>
                <c:pt idx="58">
                  <c:v>0.0425457175150742</c:v>
                </c:pt>
                <c:pt idx="59">
                  <c:v>0.0424020119866771</c:v>
                </c:pt>
                <c:pt idx="60">
                  <c:v>0.04228428084691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1323600"/>
        <c:axId val="1861327392"/>
      </c:scatterChart>
      <c:valAx>
        <c:axId val="1861323600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one"/>
        <c:crossAx val="1861327392"/>
        <c:crosses val="autoZero"/>
        <c:crossBetween val="midCat"/>
      </c:valAx>
      <c:valAx>
        <c:axId val="1861327392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one"/>
        <c:crossAx val="186132360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9229657986926"/>
          <c:y val="0.123808948061067"/>
          <c:w val="0.852069775000903"/>
          <c:h val="0.76190121883733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2'!$AL$7:$AL$67</c:f>
              <c:numCache>
                <c:formatCode>0.000_ </c:formatCode>
                <c:ptCount val="61"/>
                <c:pt idx="0">
                  <c:v>1.0</c:v>
                </c:pt>
                <c:pt idx="1">
                  <c:v>0.944176464676917</c:v>
                </c:pt>
                <c:pt idx="2">
                  <c:v>0.92975580343684</c:v>
                </c:pt>
                <c:pt idx="3">
                  <c:v>0.903879007134961</c:v>
                </c:pt>
                <c:pt idx="4">
                  <c:v>0.874987438448397</c:v>
                </c:pt>
                <c:pt idx="5">
                  <c:v>0.837252537433424</c:v>
                </c:pt>
                <c:pt idx="6">
                  <c:v>0.793437845442669</c:v>
                </c:pt>
                <c:pt idx="7">
                  <c:v>0.745452718319767</c:v>
                </c:pt>
                <c:pt idx="8">
                  <c:v>0.691739523665963</c:v>
                </c:pt>
                <c:pt idx="9">
                  <c:v>0.638277560044217</c:v>
                </c:pt>
                <c:pt idx="10">
                  <c:v>0.582906240578836</c:v>
                </c:pt>
                <c:pt idx="11">
                  <c:v>0.525123103205708</c:v>
                </c:pt>
                <c:pt idx="12">
                  <c:v>0.468646367199276</c:v>
                </c:pt>
                <c:pt idx="13">
                  <c:v>0.41518440357753</c:v>
                </c:pt>
                <c:pt idx="14">
                  <c:v>0.364938197166114</c:v>
                </c:pt>
                <c:pt idx="15">
                  <c:v>0.317405285900914</c:v>
                </c:pt>
                <c:pt idx="16">
                  <c:v>0.275198472515325</c:v>
                </c:pt>
                <c:pt idx="17">
                  <c:v>0.236508893578535</c:v>
                </c:pt>
                <c:pt idx="18">
                  <c:v>0.203296151140589</c:v>
                </c:pt>
                <c:pt idx="19">
                  <c:v>0.173500150738619</c:v>
                </c:pt>
                <c:pt idx="20">
                  <c:v>0.148477539945734</c:v>
                </c:pt>
                <c:pt idx="21">
                  <c:v>0.127374133252939</c:v>
                </c:pt>
                <c:pt idx="22">
                  <c:v>0.109737714802532</c:v>
                </c:pt>
                <c:pt idx="23">
                  <c:v>0.0952668073560446</c:v>
                </c:pt>
                <c:pt idx="24">
                  <c:v>0.0834087026429504</c:v>
                </c:pt>
                <c:pt idx="25">
                  <c:v>0.0739624158376043</c:v>
                </c:pt>
                <c:pt idx="26">
                  <c:v>0.0662245000502462</c:v>
                </c:pt>
                <c:pt idx="27">
                  <c:v>0.0605466787257562</c:v>
                </c:pt>
                <c:pt idx="28">
                  <c:v>0.0558235353230831</c:v>
                </c:pt>
                <c:pt idx="29">
                  <c:v>0.0522560546678726</c:v>
                </c:pt>
                <c:pt idx="30">
                  <c:v>0.0491910360767762</c:v>
                </c:pt>
                <c:pt idx="31">
                  <c:v>0.0472816802331424</c:v>
                </c:pt>
                <c:pt idx="32">
                  <c:v>0.0454728168023314</c:v>
                </c:pt>
                <c:pt idx="33">
                  <c:v>0.0444678926741031</c:v>
                </c:pt>
                <c:pt idx="34">
                  <c:v>0.0435132147522862</c:v>
                </c:pt>
                <c:pt idx="35">
                  <c:v>0.0426590292432921</c:v>
                </c:pt>
                <c:pt idx="36">
                  <c:v>0.0423575520048236</c:v>
                </c:pt>
                <c:pt idx="37">
                  <c:v>0.0418550899407095</c:v>
                </c:pt>
                <c:pt idx="38">
                  <c:v>0.0415033664958296</c:v>
                </c:pt>
                <c:pt idx="39">
                  <c:v>0.0413023816701839</c:v>
                </c:pt>
                <c:pt idx="40">
                  <c:v>0.0413023816701839</c:v>
                </c:pt>
                <c:pt idx="41">
                  <c:v>0.0413023816701839</c:v>
                </c:pt>
                <c:pt idx="42">
                  <c:v>0.0407999196060697</c:v>
                </c:pt>
                <c:pt idx="43">
                  <c:v>0.0404481961611898</c:v>
                </c:pt>
                <c:pt idx="44">
                  <c:v>0.0406491809868355</c:v>
                </c:pt>
                <c:pt idx="45">
                  <c:v>0.0406491809868355</c:v>
                </c:pt>
                <c:pt idx="46">
                  <c:v>0.0406491809868355</c:v>
                </c:pt>
                <c:pt idx="47">
                  <c:v>0.0402974575419556</c:v>
                </c:pt>
                <c:pt idx="48">
                  <c:v>0.0402472113355442</c:v>
                </c:pt>
                <c:pt idx="49">
                  <c:v>0.040347703748367</c:v>
                </c:pt>
                <c:pt idx="50">
                  <c:v>0.0402472113355442</c:v>
                </c:pt>
                <c:pt idx="51">
                  <c:v>0.040347703748367</c:v>
                </c:pt>
                <c:pt idx="52">
                  <c:v>0.0401969651291327</c:v>
                </c:pt>
                <c:pt idx="53">
                  <c:v>0.0400964727163099</c:v>
                </c:pt>
                <c:pt idx="54">
                  <c:v>0.0402472113355442</c:v>
                </c:pt>
                <c:pt idx="55">
                  <c:v>0.0400462265098985</c:v>
                </c:pt>
                <c:pt idx="56">
                  <c:v>0.0399457340970757</c:v>
                </c:pt>
                <c:pt idx="57">
                  <c:v>0.0399959803034871</c:v>
                </c:pt>
                <c:pt idx="58">
                  <c:v>0.0398954878906642</c:v>
                </c:pt>
                <c:pt idx="59">
                  <c:v>0.0401467189227213</c:v>
                </c:pt>
                <c:pt idx="60">
                  <c:v>0.0398954878906642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2'!$AM$7:$AM$67</c:f>
              <c:numCache>
                <c:formatCode>0.000_ </c:formatCode>
                <c:ptCount val="61"/>
                <c:pt idx="0">
                  <c:v>1.0</c:v>
                </c:pt>
                <c:pt idx="1">
                  <c:v>0.945046287177467</c:v>
                </c:pt>
                <c:pt idx="2">
                  <c:v>0.929288950167422</c:v>
                </c:pt>
                <c:pt idx="3">
                  <c:v>0.906490053181012</c:v>
                </c:pt>
                <c:pt idx="4">
                  <c:v>0.874630687413827</c:v>
                </c:pt>
                <c:pt idx="5">
                  <c:v>0.836911561946031</c:v>
                </c:pt>
                <c:pt idx="6">
                  <c:v>0.79407130194997</c:v>
                </c:pt>
                <c:pt idx="7">
                  <c:v>0.747242466023242</c:v>
                </c:pt>
                <c:pt idx="8">
                  <c:v>0.692337994878865</c:v>
                </c:pt>
                <c:pt idx="9">
                  <c:v>0.637335040378176</c:v>
                </c:pt>
                <c:pt idx="10">
                  <c:v>0.582233602521174</c:v>
                </c:pt>
                <c:pt idx="11">
                  <c:v>0.526393539491826</c:v>
                </c:pt>
                <c:pt idx="12">
                  <c:v>0.471636793381918</c:v>
                </c:pt>
                <c:pt idx="13">
                  <c:v>0.416978530628324</c:v>
                </c:pt>
                <c:pt idx="14">
                  <c:v>0.365422493598582</c:v>
                </c:pt>
                <c:pt idx="15">
                  <c:v>0.320021666338389</c:v>
                </c:pt>
                <c:pt idx="16">
                  <c:v>0.276639747882608</c:v>
                </c:pt>
                <c:pt idx="17">
                  <c:v>0.237886547173528</c:v>
                </c:pt>
                <c:pt idx="18">
                  <c:v>0.203614339176679</c:v>
                </c:pt>
                <c:pt idx="19">
                  <c:v>0.174217057317313</c:v>
                </c:pt>
                <c:pt idx="20">
                  <c:v>0.149793184951743</c:v>
                </c:pt>
                <c:pt idx="21">
                  <c:v>0.128028363206618</c:v>
                </c:pt>
                <c:pt idx="22">
                  <c:v>0.10971045893244</c:v>
                </c:pt>
                <c:pt idx="23">
                  <c:v>0.0948887138073665</c:v>
                </c:pt>
                <c:pt idx="24">
                  <c:v>0.0832676777624581</c:v>
                </c:pt>
                <c:pt idx="25">
                  <c:v>0.0737640338782746</c:v>
                </c:pt>
                <c:pt idx="26">
                  <c:v>0.0659838487295647</c:v>
                </c:pt>
                <c:pt idx="27">
                  <c:v>0.0598286389600157</c:v>
                </c:pt>
                <c:pt idx="28">
                  <c:v>0.0551999212133149</c:v>
                </c:pt>
                <c:pt idx="29">
                  <c:v>0.0518022454205239</c:v>
                </c:pt>
                <c:pt idx="30">
                  <c:v>0.0487492613748276</c:v>
                </c:pt>
                <c:pt idx="31">
                  <c:v>0.0465826275359464</c:v>
                </c:pt>
                <c:pt idx="32">
                  <c:v>0.0447114437660035</c:v>
                </c:pt>
                <c:pt idx="33">
                  <c:v>0.0435296434902501</c:v>
                </c:pt>
                <c:pt idx="34">
                  <c:v>0.0425940516052787</c:v>
                </c:pt>
                <c:pt idx="35">
                  <c:v>0.0419539097892456</c:v>
                </c:pt>
                <c:pt idx="36">
                  <c:v>0.0413630096513689</c:v>
                </c:pt>
                <c:pt idx="37">
                  <c:v>0.0412645262950561</c:v>
                </c:pt>
                <c:pt idx="38">
                  <c:v>0.0407721095134922</c:v>
                </c:pt>
                <c:pt idx="39">
                  <c:v>0.040624384479023</c:v>
                </c:pt>
                <c:pt idx="40">
                  <c:v>0.0403781760882411</c:v>
                </c:pt>
                <c:pt idx="41">
                  <c:v>0.0399842426629899</c:v>
                </c:pt>
                <c:pt idx="42">
                  <c:v>0.0401812093756155</c:v>
                </c:pt>
                <c:pt idx="43">
                  <c:v>0.0398365176285208</c:v>
                </c:pt>
                <c:pt idx="44">
                  <c:v>0.0397872759503644</c:v>
                </c:pt>
                <c:pt idx="45">
                  <c:v>0.0396887925940516</c:v>
                </c:pt>
                <c:pt idx="46">
                  <c:v>0.0393933425251132</c:v>
                </c:pt>
                <c:pt idx="47">
                  <c:v>0.0396395509158952</c:v>
                </c:pt>
                <c:pt idx="48">
                  <c:v>0.0395410675595824</c:v>
                </c:pt>
                <c:pt idx="49">
                  <c:v>0.039491825881426</c:v>
                </c:pt>
                <c:pt idx="50">
                  <c:v>0.0394425842032696</c:v>
                </c:pt>
                <c:pt idx="51">
                  <c:v>0.0392948591688005</c:v>
                </c:pt>
                <c:pt idx="52">
                  <c:v>0.0391471341343313</c:v>
                </c:pt>
                <c:pt idx="53">
                  <c:v>0.039491825881426</c:v>
                </c:pt>
                <c:pt idx="54">
                  <c:v>0.0390978924561749</c:v>
                </c:pt>
                <c:pt idx="55">
                  <c:v>0.0390978924561749</c:v>
                </c:pt>
                <c:pt idx="56">
                  <c:v>0.0391963758124877</c:v>
                </c:pt>
                <c:pt idx="57">
                  <c:v>0.0389994090998621</c:v>
                </c:pt>
                <c:pt idx="58">
                  <c:v>0.0389501674217057</c:v>
                </c:pt>
                <c:pt idx="59">
                  <c:v>0.0390486507780185</c:v>
                </c:pt>
                <c:pt idx="60">
                  <c:v>0.0389501674217057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2'!$AN$7:$AN$67</c:f>
              <c:numCache>
                <c:formatCode>0.000_ </c:formatCode>
                <c:ptCount val="61"/>
                <c:pt idx="0">
                  <c:v>1.0</c:v>
                </c:pt>
                <c:pt idx="1">
                  <c:v>0.947989837094605</c:v>
                </c:pt>
                <c:pt idx="2">
                  <c:v>0.931450206745379</c:v>
                </c:pt>
                <c:pt idx="3">
                  <c:v>0.907238579185971</c:v>
                </c:pt>
                <c:pt idx="4">
                  <c:v>0.876849499327455</c:v>
                </c:pt>
                <c:pt idx="5">
                  <c:v>0.842176057390525</c:v>
                </c:pt>
                <c:pt idx="6">
                  <c:v>0.798784436805659</c:v>
                </c:pt>
                <c:pt idx="7">
                  <c:v>0.751008817814975</c:v>
                </c:pt>
                <c:pt idx="8">
                  <c:v>0.697952473471828</c:v>
                </c:pt>
                <c:pt idx="9">
                  <c:v>0.644796492801275</c:v>
                </c:pt>
                <c:pt idx="10">
                  <c:v>0.589847058237433</c:v>
                </c:pt>
                <c:pt idx="11">
                  <c:v>0.534100533054352</c:v>
                </c:pt>
                <c:pt idx="12">
                  <c:v>0.479300552981617</c:v>
                </c:pt>
                <c:pt idx="13">
                  <c:v>0.424151845762965</c:v>
                </c:pt>
                <c:pt idx="14">
                  <c:v>0.374831863697504</c:v>
                </c:pt>
                <c:pt idx="15">
                  <c:v>0.327554426343845</c:v>
                </c:pt>
                <c:pt idx="16">
                  <c:v>0.284511532904897</c:v>
                </c:pt>
                <c:pt idx="17">
                  <c:v>0.245155183579933</c:v>
                </c:pt>
                <c:pt idx="18">
                  <c:v>0.210382105315598</c:v>
                </c:pt>
                <c:pt idx="19">
                  <c:v>0.180541025257809</c:v>
                </c:pt>
                <c:pt idx="20">
                  <c:v>0.154585761968814</c:v>
                </c:pt>
                <c:pt idx="21">
                  <c:v>0.13306431524934</c:v>
                </c:pt>
                <c:pt idx="22">
                  <c:v>0.1142330493698</c:v>
                </c:pt>
                <c:pt idx="23">
                  <c:v>0.099038509440542</c:v>
                </c:pt>
                <c:pt idx="24">
                  <c:v>0.0866836048423255</c:v>
                </c:pt>
                <c:pt idx="25">
                  <c:v>0.0768694265929358</c:v>
                </c:pt>
                <c:pt idx="26">
                  <c:v>0.0685497932546206</c:v>
                </c:pt>
                <c:pt idx="27">
                  <c:v>0.0620734319732974</c:v>
                </c:pt>
                <c:pt idx="28">
                  <c:v>0.0571414337667513</c:v>
                </c:pt>
                <c:pt idx="29">
                  <c:v>0.05310616250685</c:v>
                </c:pt>
                <c:pt idx="30">
                  <c:v>0.0501668908484033</c:v>
                </c:pt>
                <c:pt idx="31">
                  <c:v>0.0478254371543865</c:v>
                </c:pt>
                <c:pt idx="32">
                  <c:v>0.046131619588502</c:v>
                </c:pt>
                <c:pt idx="33">
                  <c:v>0.0446370746774274</c:v>
                </c:pt>
                <c:pt idx="34">
                  <c:v>0.0437403477307826</c:v>
                </c:pt>
                <c:pt idx="35">
                  <c:v>0.0426941662930304</c:v>
                </c:pt>
                <c:pt idx="36">
                  <c:v>0.0422956209834105</c:v>
                </c:pt>
                <c:pt idx="37">
                  <c:v>0.0420963483286006</c:v>
                </c:pt>
                <c:pt idx="38">
                  <c:v>0.0415981666915757</c:v>
                </c:pt>
                <c:pt idx="39">
                  <c:v>0.0411996213819559</c:v>
                </c:pt>
                <c:pt idx="40">
                  <c:v>0.0411996213819559</c:v>
                </c:pt>
                <c:pt idx="41">
                  <c:v>0.0409007123997409</c:v>
                </c:pt>
                <c:pt idx="42">
                  <c:v>0.0409007123997409</c:v>
                </c:pt>
                <c:pt idx="43">
                  <c:v>0.0407512579086335</c:v>
                </c:pt>
                <c:pt idx="44">
                  <c:v>0.0406516215812285</c:v>
                </c:pt>
                <c:pt idx="45">
                  <c:v>0.0405519852538235</c:v>
                </c:pt>
                <c:pt idx="46">
                  <c:v>0.0404025307627161</c:v>
                </c:pt>
                <c:pt idx="47">
                  <c:v>0.0403527125990136</c:v>
                </c:pt>
                <c:pt idx="48">
                  <c:v>0.0401534399442037</c:v>
                </c:pt>
                <c:pt idx="49">
                  <c:v>0.0401534399442037</c:v>
                </c:pt>
                <c:pt idx="50">
                  <c:v>0.0402032581079061</c:v>
                </c:pt>
                <c:pt idx="51">
                  <c:v>0.0403028944353111</c:v>
                </c:pt>
                <c:pt idx="52">
                  <c:v>0.0402032581079061</c:v>
                </c:pt>
                <c:pt idx="53">
                  <c:v>0.0400538036167987</c:v>
                </c:pt>
                <c:pt idx="54">
                  <c:v>0.0400538036167987</c:v>
                </c:pt>
                <c:pt idx="55">
                  <c:v>0.0398545309619887</c:v>
                </c:pt>
                <c:pt idx="56">
                  <c:v>0.0399043491256912</c:v>
                </c:pt>
                <c:pt idx="57">
                  <c:v>0.0398545309619887</c:v>
                </c:pt>
                <c:pt idx="58">
                  <c:v>0.0398545309619887</c:v>
                </c:pt>
                <c:pt idx="59">
                  <c:v>0.0398047127982862</c:v>
                </c:pt>
                <c:pt idx="60">
                  <c:v>0.0399043491256912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2'!$AO$7:$AO$67</c:f>
              <c:numCache>
                <c:formatCode>0.000_ </c:formatCode>
                <c:ptCount val="61"/>
                <c:pt idx="0">
                  <c:v>1.0</c:v>
                </c:pt>
                <c:pt idx="1">
                  <c:v>0.943164969852723</c:v>
                </c:pt>
                <c:pt idx="2">
                  <c:v>0.929129188494613</c:v>
                </c:pt>
                <c:pt idx="3">
                  <c:v>0.905357319363448</c:v>
                </c:pt>
                <c:pt idx="4">
                  <c:v>0.870910348917663</c:v>
                </c:pt>
                <c:pt idx="5">
                  <c:v>0.835425521399624</c:v>
                </c:pt>
                <c:pt idx="6">
                  <c:v>0.790402293169912</c:v>
                </c:pt>
                <c:pt idx="7">
                  <c:v>0.744143520806563</c:v>
                </c:pt>
                <c:pt idx="8">
                  <c:v>0.692201245428487</c:v>
                </c:pt>
                <c:pt idx="9">
                  <c:v>0.63754077295641</c:v>
                </c:pt>
                <c:pt idx="10">
                  <c:v>0.580013838094297</c:v>
                </c:pt>
                <c:pt idx="11">
                  <c:v>0.523673025600474</c:v>
                </c:pt>
                <c:pt idx="12">
                  <c:v>0.469012553128398</c:v>
                </c:pt>
                <c:pt idx="13">
                  <c:v>0.416081842443412</c:v>
                </c:pt>
                <c:pt idx="14">
                  <c:v>0.365968172383117</c:v>
                </c:pt>
                <c:pt idx="15">
                  <c:v>0.318572699416823</c:v>
                </c:pt>
                <c:pt idx="16">
                  <c:v>0.277008994761293</c:v>
                </c:pt>
                <c:pt idx="17">
                  <c:v>0.238558861322526</c:v>
                </c:pt>
                <c:pt idx="18">
                  <c:v>0.204210734407433</c:v>
                </c:pt>
                <c:pt idx="19">
                  <c:v>0.174705940496195</c:v>
                </c:pt>
                <c:pt idx="20">
                  <c:v>0.150044479588811</c:v>
                </c:pt>
                <c:pt idx="21">
                  <c:v>0.128694276959573</c:v>
                </c:pt>
                <c:pt idx="22">
                  <c:v>0.110408223781753</c:v>
                </c:pt>
                <c:pt idx="23">
                  <c:v>0.0960759118315706</c:v>
                </c:pt>
                <c:pt idx="24">
                  <c:v>0.0836710487298606</c:v>
                </c:pt>
                <c:pt idx="25">
                  <c:v>0.074330335079569</c:v>
                </c:pt>
                <c:pt idx="26">
                  <c:v>0.0662745873282593</c:v>
                </c:pt>
                <c:pt idx="27">
                  <c:v>0.0602451319561135</c:v>
                </c:pt>
                <c:pt idx="28">
                  <c:v>0.0548581595334585</c:v>
                </c:pt>
                <c:pt idx="29">
                  <c:v>0.0516457447860037</c:v>
                </c:pt>
                <c:pt idx="30">
                  <c:v>0.0486310170999308</c:v>
                </c:pt>
                <c:pt idx="31">
                  <c:v>0.0464564594247306</c:v>
                </c:pt>
                <c:pt idx="32">
                  <c:v>0.0446772758722941</c:v>
                </c:pt>
                <c:pt idx="33">
                  <c:v>0.0432934664426213</c:v>
                </c:pt>
                <c:pt idx="34">
                  <c:v>0.0423050311357122</c:v>
                </c:pt>
                <c:pt idx="35">
                  <c:v>0.0415637046555303</c:v>
                </c:pt>
                <c:pt idx="36">
                  <c:v>0.0411683305327666</c:v>
                </c:pt>
                <c:pt idx="37">
                  <c:v>0.0405752693486211</c:v>
                </c:pt>
                <c:pt idx="38">
                  <c:v>0.0402293169912029</c:v>
                </c:pt>
                <c:pt idx="39">
                  <c:v>0.0398833646337847</c:v>
                </c:pt>
                <c:pt idx="40">
                  <c:v>0.0399822081644756</c:v>
                </c:pt>
                <c:pt idx="41">
                  <c:v>0.0395374122763665</c:v>
                </c:pt>
                <c:pt idx="42">
                  <c:v>0.039487990511021</c:v>
                </c:pt>
                <c:pt idx="43">
                  <c:v>0.0393397252149847</c:v>
                </c:pt>
                <c:pt idx="44">
                  <c:v>0.0394385687456756</c:v>
                </c:pt>
                <c:pt idx="45">
                  <c:v>0.0390431946229119</c:v>
                </c:pt>
                <c:pt idx="46">
                  <c:v>0.0390431946229119</c:v>
                </c:pt>
                <c:pt idx="47">
                  <c:v>0.0391420381536028</c:v>
                </c:pt>
                <c:pt idx="48">
                  <c:v>0.0390431946229119</c:v>
                </c:pt>
                <c:pt idx="49">
                  <c:v>0.0388949293268755</c:v>
                </c:pt>
                <c:pt idx="50">
                  <c:v>0.0390926163882574</c:v>
                </c:pt>
                <c:pt idx="51">
                  <c:v>0.0387960857961846</c:v>
                </c:pt>
                <c:pt idx="52">
                  <c:v>0.0387960857961846</c:v>
                </c:pt>
                <c:pt idx="53">
                  <c:v>0.038944351092221</c:v>
                </c:pt>
                <c:pt idx="54">
                  <c:v>0.0387466640308392</c:v>
                </c:pt>
                <c:pt idx="55">
                  <c:v>0.0387466640308392</c:v>
                </c:pt>
                <c:pt idx="56">
                  <c:v>0.0385489769694573</c:v>
                </c:pt>
                <c:pt idx="57">
                  <c:v>0.0385983987348028</c:v>
                </c:pt>
                <c:pt idx="58">
                  <c:v>0.0386478205001483</c:v>
                </c:pt>
                <c:pt idx="59">
                  <c:v>0.0387466640308392</c:v>
                </c:pt>
                <c:pt idx="60">
                  <c:v>0.0385489769694573</c:v>
                </c:pt>
              </c:numCache>
            </c:numRef>
          </c:yVal>
          <c:smooth val="0"/>
        </c:ser>
        <c:ser>
          <c:idx val="8"/>
          <c:order val="4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4'!$C$6:$C$66</c:f>
              <c:numCache>
                <c:formatCode>0.0000_ </c:formatCode>
                <c:ptCount val="61"/>
                <c:pt idx="0">
                  <c:v>1.0</c:v>
                </c:pt>
                <c:pt idx="1">
                  <c:v>0.97048673265375</c:v>
                </c:pt>
                <c:pt idx="2">
                  <c:v>0.971194002247574</c:v>
                </c:pt>
                <c:pt idx="3">
                  <c:v>0.971219027883156</c:v>
                </c:pt>
                <c:pt idx="4">
                  <c:v>0.970369688400983</c:v>
                </c:pt>
                <c:pt idx="5">
                  <c:v>0.96632671948263</c:v>
                </c:pt>
                <c:pt idx="6">
                  <c:v>0.958844505707667</c:v>
                </c:pt>
                <c:pt idx="7">
                  <c:v>0.937439298152161</c:v>
                </c:pt>
                <c:pt idx="8">
                  <c:v>0.901849961355795</c:v>
                </c:pt>
                <c:pt idx="9">
                  <c:v>0.855698054298978</c:v>
                </c:pt>
                <c:pt idx="10">
                  <c:v>0.803490192527418</c:v>
                </c:pt>
                <c:pt idx="11">
                  <c:v>0.745816642643249</c:v>
                </c:pt>
                <c:pt idx="12">
                  <c:v>0.683045429276956</c:v>
                </c:pt>
                <c:pt idx="13">
                  <c:v>0.618880897205563</c:v>
                </c:pt>
                <c:pt idx="14">
                  <c:v>0.555390271244623</c:v>
                </c:pt>
                <c:pt idx="15">
                  <c:v>0.495004549293706</c:v>
                </c:pt>
                <c:pt idx="16">
                  <c:v>0.436014617807666</c:v>
                </c:pt>
                <c:pt idx="17">
                  <c:v>0.381012608455783</c:v>
                </c:pt>
                <c:pt idx="18">
                  <c:v>0.330410791554412</c:v>
                </c:pt>
                <c:pt idx="19">
                  <c:v>0.28489532736668</c:v>
                </c:pt>
                <c:pt idx="20">
                  <c:v>0.244636725142503</c:v>
                </c:pt>
                <c:pt idx="21">
                  <c:v>0.209385008740048</c:v>
                </c:pt>
                <c:pt idx="22">
                  <c:v>0.178845073091565</c:v>
                </c:pt>
                <c:pt idx="23">
                  <c:v>0.152909455550035</c:v>
                </c:pt>
                <c:pt idx="24">
                  <c:v>0.131305042173508</c:v>
                </c:pt>
                <c:pt idx="25">
                  <c:v>0.113313322233424</c:v>
                </c:pt>
                <c:pt idx="26">
                  <c:v>0.0983091027088035</c:v>
                </c:pt>
                <c:pt idx="27">
                  <c:v>0.0862022029688433</c:v>
                </c:pt>
                <c:pt idx="28">
                  <c:v>0.0765462481461147</c:v>
                </c:pt>
                <c:pt idx="29">
                  <c:v>0.0689010546204257</c:v>
                </c:pt>
                <c:pt idx="30">
                  <c:v>0.0627813172552383</c:v>
                </c:pt>
                <c:pt idx="31">
                  <c:v>0.0579012082436794</c:v>
                </c:pt>
                <c:pt idx="32">
                  <c:v>0.0542998704934465</c:v>
                </c:pt>
                <c:pt idx="33">
                  <c:v>0.0512465911016228</c:v>
                </c:pt>
                <c:pt idx="34">
                  <c:v>0.0493544013690041</c:v>
                </c:pt>
                <c:pt idx="35">
                  <c:v>0.0475018243115183</c:v>
                </c:pt>
                <c:pt idx="36">
                  <c:v>0.0462487339593921</c:v>
                </c:pt>
                <c:pt idx="37">
                  <c:v>0.0454136289576835</c:v>
                </c:pt>
                <c:pt idx="38">
                  <c:v>0.0446821628703735</c:v>
                </c:pt>
                <c:pt idx="39">
                  <c:v>0.0440563057667591</c:v>
                </c:pt>
                <c:pt idx="40">
                  <c:v>0.0436770991705449</c:v>
                </c:pt>
                <c:pt idx="41">
                  <c:v>0.0433258404724184</c:v>
                </c:pt>
                <c:pt idx="42">
                  <c:v>0.0431950497357393</c:v>
                </c:pt>
                <c:pt idx="43">
                  <c:v>0.0429993019487232</c:v>
                </c:pt>
                <c:pt idx="44">
                  <c:v>0.0428297488789045</c:v>
                </c:pt>
                <c:pt idx="45">
                  <c:v>0.0426212006954896</c:v>
                </c:pt>
                <c:pt idx="46">
                  <c:v>0.042529148654813</c:v>
                </c:pt>
                <c:pt idx="47">
                  <c:v>0.042541932630148</c:v>
                </c:pt>
                <c:pt idx="48">
                  <c:v>0.0423990181947464</c:v>
                </c:pt>
                <c:pt idx="49">
                  <c:v>0.042385557345397</c:v>
                </c:pt>
                <c:pt idx="50">
                  <c:v>0.0423728525136537</c:v>
                </c:pt>
                <c:pt idx="51">
                  <c:v>0.0422938801276346</c:v>
                </c:pt>
                <c:pt idx="52">
                  <c:v>0.0422942196711811</c:v>
                </c:pt>
                <c:pt idx="53">
                  <c:v>0.0421254620570352</c:v>
                </c:pt>
                <c:pt idx="54">
                  <c:v>0.0420732098384416</c:v>
                </c:pt>
                <c:pt idx="55">
                  <c:v>0.041902968252378</c:v>
                </c:pt>
                <c:pt idx="56">
                  <c:v>0.0421513446738463</c:v>
                </c:pt>
                <c:pt idx="57">
                  <c:v>0.041981020581964</c:v>
                </c:pt>
                <c:pt idx="58">
                  <c:v>0.0418771397254151</c:v>
                </c:pt>
                <c:pt idx="59">
                  <c:v>0.0418646905147933</c:v>
                </c:pt>
                <c:pt idx="60">
                  <c:v>0.0417725413165167</c:v>
                </c:pt>
              </c:numCache>
            </c:numRef>
          </c:yVal>
          <c:smooth val="0"/>
        </c:ser>
        <c:ser>
          <c:idx val="9"/>
          <c:order val="5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4'!$F$6:$F$66</c:f>
              <c:numCache>
                <c:formatCode>0.0000_ </c:formatCode>
                <c:ptCount val="61"/>
                <c:pt idx="0">
                  <c:v>1.0</c:v>
                </c:pt>
                <c:pt idx="1">
                  <c:v>0.974195436003625</c:v>
                </c:pt>
                <c:pt idx="2">
                  <c:v>0.97414632069094</c:v>
                </c:pt>
                <c:pt idx="3">
                  <c:v>0.975284038091506</c:v>
                </c:pt>
                <c:pt idx="4">
                  <c:v>0.974885180494716</c:v>
                </c:pt>
                <c:pt idx="5">
                  <c:v>0.974671622346713</c:v>
                </c:pt>
                <c:pt idx="6">
                  <c:v>0.974812208871442</c:v>
                </c:pt>
                <c:pt idx="7">
                  <c:v>0.973135310304867</c:v>
                </c:pt>
                <c:pt idx="8">
                  <c:v>0.974324444304572</c:v>
                </c:pt>
                <c:pt idx="9">
                  <c:v>0.974496260226702</c:v>
                </c:pt>
                <c:pt idx="10">
                  <c:v>0.973040294037968</c:v>
                </c:pt>
                <c:pt idx="11">
                  <c:v>0.972932764138556</c:v>
                </c:pt>
                <c:pt idx="12">
                  <c:v>0.972090503984578</c:v>
                </c:pt>
                <c:pt idx="13">
                  <c:v>0.972925887993364</c:v>
                </c:pt>
                <c:pt idx="14">
                  <c:v>0.97244256879507</c:v>
                </c:pt>
                <c:pt idx="15">
                  <c:v>0.972298994625671</c:v>
                </c:pt>
                <c:pt idx="16">
                  <c:v>0.971056626423267</c:v>
                </c:pt>
                <c:pt idx="17">
                  <c:v>0.972351745771123</c:v>
                </c:pt>
                <c:pt idx="18">
                  <c:v>0.972126535338085</c:v>
                </c:pt>
                <c:pt idx="19">
                  <c:v>0.971820776097744</c:v>
                </c:pt>
                <c:pt idx="20">
                  <c:v>0.971532669283637</c:v>
                </c:pt>
                <c:pt idx="21">
                  <c:v>0.971014680383495</c:v>
                </c:pt>
                <c:pt idx="22">
                  <c:v>0.971483770463388</c:v>
                </c:pt>
                <c:pt idx="23">
                  <c:v>0.970662527844702</c:v>
                </c:pt>
                <c:pt idx="24">
                  <c:v>0.970516611858012</c:v>
                </c:pt>
                <c:pt idx="25">
                  <c:v>0.967326110849175</c:v>
                </c:pt>
                <c:pt idx="26">
                  <c:v>0.959711210834166</c:v>
                </c:pt>
                <c:pt idx="27">
                  <c:v>0.930885141535508</c:v>
                </c:pt>
                <c:pt idx="28">
                  <c:v>0.866663309216496</c:v>
                </c:pt>
                <c:pt idx="29">
                  <c:v>0.78015413038801</c:v>
                </c:pt>
                <c:pt idx="30">
                  <c:v>0.68275852408664</c:v>
                </c:pt>
                <c:pt idx="31">
                  <c:v>0.584769448019295</c:v>
                </c:pt>
                <c:pt idx="32">
                  <c:v>0.490272317945856</c:v>
                </c:pt>
                <c:pt idx="33">
                  <c:v>0.40421864555616</c:v>
                </c:pt>
                <c:pt idx="34">
                  <c:v>0.329242228236337</c:v>
                </c:pt>
                <c:pt idx="35">
                  <c:v>0.266336007185951</c:v>
                </c:pt>
                <c:pt idx="36">
                  <c:v>0.21437571941076</c:v>
                </c:pt>
                <c:pt idx="37">
                  <c:v>0.172783796514452</c:v>
                </c:pt>
                <c:pt idx="38">
                  <c:v>0.139549219046943</c:v>
                </c:pt>
                <c:pt idx="39">
                  <c:v>0.114227378327056</c:v>
                </c:pt>
                <c:pt idx="40">
                  <c:v>0.0948945998342965</c:v>
                </c:pt>
                <c:pt idx="41">
                  <c:v>0.0804547968102554</c:v>
                </c:pt>
                <c:pt idx="42">
                  <c:v>0.0696105771069371</c:v>
                </c:pt>
                <c:pt idx="43">
                  <c:v>0.0617102190450089</c:v>
                </c:pt>
                <c:pt idx="44">
                  <c:v>0.0561237967552629</c:v>
                </c:pt>
                <c:pt idx="45">
                  <c:v>0.0521866347316076</c:v>
                </c:pt>
                <c:pt idx="46">
                  <c:v>0.0493617444853207</c:v>
                </c:pt>
                <c:pt idx="47">
                  <c:v>0.0471633053640655</c:v>
                </c:pt>
                <c:pt idx="48">
                  <c:v>0.0458281684461405</c:v>
                </c:pt>
                <c:pt idx="49">
                  <c:v>0.0449395247606359</c:v>
                </c:pt>
                <c:pt idx="50">
                  <c:v>0.0443246339618283</c:v>
                </c:pt>
                <c:pt idx="51">
                  <c:v>0.0436446740885095</c:v>
                </c:pt>
                <c:pt idx="52">
                  <c:v>0.0434345305496858</c:v>
                </c:pt>
                <c:pt idx="53">
                  <c:v>0.0430686102928089</c:v>
                </c:pt>
                <c:pt idx="54">
                  <c:v>0.0428984445859785</c:v>
                </c:pt>
                <c:pt idx="55">
                  <c:v>0.0428073036945593</c:v>
                </c:pt>
                <c:pt idx="56">
                  <c:v>0.0425581690143014</c:v>
                </c:pt>
                <c:pt idx="57">
                  <c:v>0.042531887663705</c:v>
                </c:pt>
                <c:pt idx="58">
                  <c:v>0.0425457175150742</c:v>
                </c:pt>
                <c:pt idx="59">
                  <c:v>0.0424020119866771</c:v>
                </c:pt>
                <c:pt idx="60">
                  <c:v>0.04228428084691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1415296"/>
        <c:axId val="1861419088"/>
      </c:scatterChart>
      <c:valAx>
        <c:axId val="1861415296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one"/>
        <c:crossAx val="1861419088"/>
        <c:crosses val="autoZero"/>
        <c:crossBetween val="midCat"/>
      </c:valAx>
      <c:valAx>
        <c:axId val="1861419088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one"/>
        <c:crossAx val="186141529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38637900552716"/>
          <c:y val="0.12264122696504"/>
          <c:w val="0.857956330642001"/>
          <c:h val="0.764149183397554"/>
        </c:manualLayout>
      </c:layout>
      <c:scatterChart>
        <c:scatterStyle val="lineMarker"/>
        <c:varyColors val="0"/>
        <c:ser>
          <c:idx val="8"/>
          <c:order val="0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4'!$C$6:$C$66</c:f>
              <c:numCache>
                <c:formatCode>0.0000_ </c:formatCode>
                <c:ptCount val="61"/>
                <c:pt idx="0">
                  <c:v>1.0</c:v>
                </c:pt>
                <c:pt idx="1">
                  <c:v>0.97048673265375</c:v>
                </c:pt>
                <c:pt idx="2">
                  <c:v>0.971194002247574</c:v>
                </c:pt>
                <c:pt idx="3">
                  <c:v>0.971219027883156</c:v>
                </c:pt>
                <c:pt idx="4">
                  <c:v>0.970369688400983</c:v>
                </c:pt>
                <c:pt idx="5">
                  <c:v>0.96632671948263</c:v>
                </c:pt>
                <c:pt idx="6">
                  <c:v>0.958844505707667</c:v>
                </c:pt>
                <c:pt idx="7">
                  <c:v>0.937439298152161</c:v>
                </c:pt>
                <c:pt idx="8">
                  <c:v>0.901849961355795</c:v>
                </c:pt>
                <c:pt idx="9">
                  <c:v>0.855698054298978</c:v>
                </c:pt>
                <c:pt idx="10">
                  <c:v>0.803490192527418</c:v>
                </c:pt>
                <c:pt idx="11">
                  <c:v>0.745816642643249</c:v>
                </c:pt>
                <c:pt idx="12">
                  <c:v>0.683045429276956</c:v>
                </c:pt>
                <c:pt idx="13">
                  <c:v>0.618880897205563</c:v>
                </c:pt>
                <c:pt idx="14">
                  <c:v>0.555390271244623</c:v>
                </c:pt>
                <c:pt idx="15">
                  <c:v>0.495004549293706</c:v>
                </c:pt>
                <c:pt idx="16">
                  <c:v>0.436014617807666</c:v>
                </c:pt>
                <c:pt idx="17">
                  <c:v>0.381012608455783</c:v>
                </c:pt>
                <c:pt idx="18">
                  <c:v>0.330410791554412</c:v>
                </c:pt>
                <c:pt idx="19">
                  <c:v>0.28489532736668</c:v>
                </c:pt>
                <c:pt idx="20">
                  <c:v>0.244636725142503</c:v>
                </c:pt>
                <c:pt idx="21">
                  <c:v>0.209385008740048</c:v>
                </c:pt>
                <c:pt idx="22">
                  <c:v>0.178845073091565</c:v>
                </c:pt>
                <c:pt idx="23">
                  <c:v>0.152909455550035</c:v>
                </c:pt>
                <c:pt idx="24">
                  <c:v>0.131305042173508</c:v>
                </c:pt>
                <c:pt idx="25">
                  <c:v>0.113313322233424</c:v>
                </c:pt>
                <c:pt idx="26">
                  <c:v>0.0983091027088035</c:v>
                </c:pt>
                <c:pt idx="27">
                  <c:v>0.0862022029688433</c:v>
                </c:pt>
                <c:pt idx="28">
                  <c:v>0.0765462481461147</c:v>
                </c:pt>
                <c:pt idx="29">
                  <c:v>0.0689010546204257</c:v>
                </c:pt>
                <c:pt idx="30">
                  <c:v>0.0627813172552383</c:v>
                </c:pt>
                <c:pt idx="31">
                  <c:v>0.0579012082436794</c:v>
                </c:pt>
                <c:pt idx="32">
                  <c:v>0.0542998704934465</c:v>
                </c:pt>
                <c:pt idx="33">
                  <c:v>0.0512465911016228</c:v>
                </c:pt>
                <c:pt idx="34">
                  <c:v>0.0493544013690041</c:v>
                </c:pt>
                <c:pt idx="35">
                  <c:v>0.0475018243115183</c:v>
                </c:pt>
                <c:pt idx="36">
                  <c:v>0.0462487339593921</c:v>
                </c:pt>
                <c:pt idx="37">
                  <c:v>0.0454136289576835</c:v>
                </c:pt>
                <c:pt idx="38">
                  <c:v>0.0446821628703735</c:v>
                </c:pt>
                <c:pt idx="39">
                  <c:v>0.0440563057667591</c:v>
                </c:pt>
                <c:pt idx="40">
                  <c:v>0.0436770991705449</c:v>
                </c:pt>
                <c:pt idx="41">
                  <c:v>0.0433258404724184</c:v>
                </c:pt>
                <c:pt idx="42">
                  <c:v>0.0431950497357393</c:v>
                </c:pt>
                <c:pt idx="43">
                  <c:v>0.0429993019487232</c:v>
                </c:pt>
                <c:pt idx="44">
                  <c:v>0.0428297488789045</c:v>
                </c:pt>
                <c:pt idx="45">
                  <c:v>0.0426212006954896</c:v>
                </c:pt>
                <c:pt idx="46">
                  <c:v>0.042529148654813</c:v>
                </c:pt>
                <c:pt idx="47">
                  <c:v>0.042541932630148</c:v>
                </c:pt>
                <c:pt idx="48">
                  <c:v>0.0423990181947464</c:v>
                </c:pt>
                <c:pt idx="49">
                  <c:v>0.042385557345397</c:v>
                </c:pt>
                <c:pt idx="50">
                  <c:v>0.0423728525136537</c:v>
                </c:pt>
                <c:pt idx="51">
                  <c:v>0.0422938801276346</c:v>
                </c:pt>
                <c:pt idx="52">
                  <c:v>0.0422942196711811</c:v>
                </c:pt>
                <c:pt idx="53">
                  <c:v>0.0421254620570352</c:v>
                </c:pt>
                <c:pt idx="54">
                  <c:v>0.0420732098384416</c:v>
                </c:pt>
                <c:pt idx="55">
                  <c:v>0.041902968252378</c:v>
                </c:pt>
                <c:pt idx="56">
                  <c:v>0.0421513446738463</c:v>
                </c:pt>
                <c:pt idx="57">
                  <c:v>0.041981020581964</c:v>
                </c:pt>
                <c:pt idx="58">
                  <c:v>0.0418771397254151</c:v>
                </c:pt>
                <c:pt idx="59">
                  <c:v>0.0418646905147933</c:v>
                </c:pt>
                <c:pt idx="60">
                  <c:v>0.0417725413165167</c:v>
                </c:pt>
              </c:numCache>
            </c:numRef>
          </c:yVal>
          <c:smooth val="0"/>
        </c:ser>
        <c:ser>
          <c:idx val="9"/>
          <c:order val="1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4'!$F$6:$F$66</c:f>
              <c:numCache>
                <c:formatCode>0.0000_ </c:formatCode>
                <c:ptCount val="61"/>
                <c:pt idx="0">
                  <c:v>1.0</c:v>
                </c:pt>
                <c:pt idx="1">
                  <c:v>0.974195436003625</c:v>
                </c:pt>
                <c:pt idx="2">
                  <c:v>0.97414632069094</c:v>
                </c:pt>
                <c:pt idx="3">
                  <c:v>0.975284038091506</c:v>
                </c:pt>
                <c:pt idx="4">
                  <c:v>0.974885180494716</c:v>
                </c:pt>
                <c:pt idx="5">
                  <c:v>0.974671622346713</c:v>
                </c:pt>
                <c:pt idx="6">
                  <c:v>0.974812208871442</c:v>
                </c:pt>
                <c:pt idx="7">
                  <c:v>0.973135310304867</c:v>
                </c:pt>
                <c:pt idx="8">
                  <c:v>0.974324444304572</c:v>
                </c:pt>
                <c:pt idx="9">
                  <c:v>0.974496260226702</c:v>
                </c:pt>
                <c:pt idx="10">
                  <c:v>0.973040294037968</c:v>
                </c:pt>
                <c:pt idx="11">
                  <c:v>0.972932764138556</c:v>
                </c:pt>
                <c:pt idx="12">
                  <c:v>0.972090503984578</c:v>
                </c:pt>
                <c:pt idx="13">
                  <c:v>0.972925887993364</c:v>
                </c:pt>
                <c:pt idx="14">
                  <c:v>0.97244256879507</c:v>
                </c:pt>
                <c:pt idx="15">
                  <c:v>0.972298994625671</c:v>
                </c:pt>
                <c:pt idx="16">
                  <c:v>0.971056626423267</c:v>
                </c:pt>
                <c:pt idx="17">
                  <c:v>0.972351745771123</c:v>
                </c:pt>
                <c:pt idx="18">
                  <c:v>0.972126535338085</c:v>
                </c:pt>
                <c:pt idx="19">
                  <c:v>0.971820776097744</c:v>
                </c:pt>
                <c:pt idx="20">
                  <c:v>0.971532669283637</c:v>
                </c:pt>
                <c:pt idx="21">
                  <c:v>0.971014680383495</c:v>
                </c:pt>
                <c:pt idx="22">
                  <c:v>0.971483770463388</c:v>
                </c:pt>
                <c:pt idx="23">
                  <c:v>0.970662527844702</c:v>
                </c:pt>
                <c:pt idx="24">
                  <c:v>0.970516611858012</c:v>
                </c:pt>
                <c:pt idx="25">
                  <c:v>0.967326110849175</c:v>
                </c:pt>
                <c:pt idx="26">
                  <c:v>0.959711210834166</c:v>
                </c:pt>
                <c:pt idx="27">
                  <c:v>0.930885141535508</c:v>
                </c:pt>
                <c:pt idx="28">
                  <c:v>0.866663309216496</c:v>
                </c:pt>
                <c:pt idx="29">
                  <c:v>0.78015413038801</c:v>
                </c:pt>
                <c:pt idx="30">
                  <c:v>0.68275852408664</c:v>
                </c:pt>
                <c:pt idx="31">
                  <c:v>0.584769448019295</c:v>
                </c:pt>
                <c:pt idx="32">
                  <c:v>0.490272317945856</c:v>
                </c:pt>
                <c:pt idx="33">
                  <c:v>0.40421864555616</c:v>
                </c:pt>
                <c:pt idx="34">
                  <c:v>0.329242228236337</c:v>
                </c:pt>
                <c:pt idx="35">
                  <c:v>0.266336007185951</c:v>
                </c:pt>
                <c:pt idx="36">
                  <c:v>0.21437571941076</c:v>
                </c:pt>
                <c:pt idx="37">
                  <c:v>0.172783796514452</c:v>
                </c:pt>
                <c:pt idx="38">
                  <c:v>0.139549219046943</c:v>
                </c:pt>
                <c:pt idx="39">
                  <c:v>0.114227378327056</c:v>
                </c:pt>
                <c:pt idx="40">
                  <c:v>0.0948945998342965</c:v>
                </c:pt>
                <c:pt idx="41">
                  <c:v>0.0804547968102554</c:v>
                </c:pt>
                <c:pt idx="42">
                  <c:v>0.0696105771069371</c:v>
                </c:pt>
                <c:pt idx="43">
                  <c:v>0.0617102190450089</c:v>
                </c:pt>
                <c:pt idx="44">
                  <c:v>0.0561237967552629</c:v>
                </c:pt>
                <c:pt idx="45">
                  <c:v>0.0521866347316076</c:v>
                </c:pt>
                <c:pt idx="46">
                  <c:v>0.0493617444853207</c:v>
                </c:pt>
                <c:pt idx="47">
                  <c:v>0.0471633053640655</c:v>
                </c:pt>
                <c:pt idx="48">
                  <c:v>0.0458281684461405</c:v>
                </c:pt>
                <c:pt idx="49">
                  <c:v>0.0449395247606359</c:v>
                </c:pt>
                <c:pt idx="50">
                  <c:v>0.0443246339618283</c:v>
                </c:pt>
                <c:pt idx="51">
                  <c:v>0.0436446740885095</c:v>
                </c:pt>
                <c:pt idx="52">
                  <c:v>0.0434345305496858</c:v>
                </c:pt>
                <c:pt idx="53">
                  <c:v>0.0430686102928089</c:v>
                </c:pt>
                <c:pt idx="54">
                  <c:v>0.0428984445859785</c:v>
                </c:pt>
                <c:pt idx="55">
                  <c:v>0.0428073036945593</c:v>
                </c:pt>
                <c:pt idx="56">
                  <c:v>0.0425581690143014</c:v>
                </c:pt>
                <c:pt idx="57">
                  <c:v>0.042531887663705</c:v>
                </c:pt>
                <c:pt idx="58">
                  <c:v>0.0425457175150742</c:v>
                </c:pt>
                <c:pt idx="59">
                  <c:v>0.0424020119866771</c:v>
                </c:pt>
                <c:pt idx="60">
                  <c:v>0.04228428084691</c:v>
                </c:pt>
              </c:numCache>
            </c:numRef>
          </c:yVal>
          <c:smooth val="0"/>
        </c:ser>
        <c:ser>
          <c:idx val="0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2'!$AP$7:$AP$67</c:f>
              <c:numCache>
                <c:formatCode>0.000_ </c:formatCode>
                <c:ptCount val="61"/>
                <c:pt idx="0">
                  <c:v>1.0</c:v>
                </c:pt>
                <c:pt idx="1">
                  <c:v>0.948949854286001</c:v>
                </c:pt>
                <c:pt idx="2">
                  <c:v>0.93186614410612</c:v>
                </c:pt>
                <c:pt idx="3">
                  <c:v>0.908250427092754</c:v>
                </c:pt>
                <c:pt idx="4">
                  <c:v>0.878052457039493</c:v>
                </c:pt>
                <c:pt idx="5">
                  <c:v>0.840217063611697</c:v>
                </c:pt>
                <c:pt idx="6">
                  <c:v>0.793739322681137</c:v>
                </c:pt>
                <c:pt idx="7">
                  <c:v>0.742689176967139</c:v>
                </c:pt>
                <c:pt idx="8">
                  <c:v>0.691237061601849</c:v>
                </c:pt>
                <c:pt idx="9">
                  <c:v>0.636418450406994</c:v>
                </c:pt>
                <c:pt idx="10">
                  <c:v>0.577228419254346</c:v>
                </c:pt>
                <c:pt idx="11">
                  <c:v>0.518540850165813</c:v>
                </c:pt>
                <c:pt idx="12">
                  <c:v>0.461762636920912</c:v>
                </c:pt>
                <c:pt idx="13">
                  <c:v>0.407848457441463</c:v>
                </c:pt>
                <c:pt idx="14">
                  <c:v>0.357150035172344</c:v>
                </c:pt>
                <c:pt idx="15">
                  <c:v>0.308461461159682</c:v>
                </c:pt>
                <c:pt idx="16">
                  <c:v>0.266254647774093</c:v>
                </c:pt>
                <c:pt idx="17">
                  <c:v>0.228720731584765</c:v>
                </c:pt>
                <c:pt idx="18">
                  <c:v>0.195156265701939</c:v>
                </c:pt>
                <c:pt idx="19">
                  <c:v>0.166164204602552</c:v>
                </c:pt>
                <c:pt idx="20">
                  <c:v>0.141543563460959</c:v>
                </c:pt>
                <c:pt idx="21">
                  <c:v>0.120892372625867</c:v>
                </c:pt>
                <c:pt idx="22">
                  <c:v>0.104411616922922</c:v>
                </c:pt>
                <c:pt idx="23">
                  <c:v>0.0904431715405487</c:v>
                </c:pt>
                <c:pt idx="24">
                  <c:v>0.0794392523364486</c:v>
                </c:pt>
                <c:pt idx="25">
                  <c:v>0.0706964124208622</c:v>
                </c:pt>
                <c:pt idx="26">
                  <c:v>0.0637624359360868</c:v>
                </c:pt>
                <c:pt idx="27">
                  <c:v>0.0582353532308311</c:v>
                </c:pt>
                <c:pt idx="28">
                  <c:v>0.0538639332730379</c:v>
                </c:pt>
                <c:pt idx="29">
                  <c:v>0.0508491608883529</c:v>
                </c:pt>
                <c:pt idx="30">
                  <c:v>0.0479348809164908</c:v>
                </c:pt>
                <c:pt idx="31">
                  <c:v>0.0462767561049141</c:v>
                </c:pt>
                <c:pt idx="32">
                  <c:v>0.0448698623253944</c:v>
                </c:pt>
                <c:pt idx="33">
                  <c:v>0.0435634609586976</c:v>
                </c:pt>
                <c:pt idx="34">
                  <c:v>0.0429605064817606</c:v>
                </c:pt>
                <c:pt idx="35">
                  <c:v>0.0425082906240579</c:v>
                </c:pt>
                <c:pt idx="36">
                  <c:v>0.042156567179178</c:v>
                </c:pt>
                <c:pt idx="37">
                  <c:v>0.0416038589086524</c:v>
                </c:pt>
                <c:pt idx="38">
                  <c:v>0.0413526278765953</c:v>
                </c:pt>
                <c:pt idx="39">
                  <c:v>0.0411013968445382</c:v>
                </c:pt>
                <c:pt idx="40">
                  <c:v>0.0411516430509496</c:v>
                </c:pt>
                <c:pt idx="41">
                  <c:v>0.0408501658124812</c:v>
                </c:pt>
                <c:pt idx="42">
                  <c:v>0.0409004120188926</c:v>
                </c:pt>
                <c:pt idx="43">
                  <c:v>0.040347703748367</c:v>
                </c:pt>
                <c:pt idx="44">
                  <c:v>0.0404984423676012</c:v>
                </c:pt>
                <c:pt idx="45">
                  <c:v>0.0406994271932469</c:v>
                </c:pt>
                <c:pt idx="46">
                  <c:v>0.0404984423676012</c:v>
                </c:pt>
                <c:pt idx="47">
                  <c:v>0.0407496733996583</c:v>
                </c:pt>
                <c:pt idx="48">
                  <c:v>0.040347703748367</c:v>
                </c:pt>
                <c:pt idx="49">
                  <c:v>0.0404481961611898</c:v>
                </c:pt>
                <c:pt idx="50">
                  <c:v>0.0402472113355442</c:v>
                </c:pt>
                <c:pt idx="51">
                  <c:v>0.0400964727163099</c:v>
                </c:pt>
                <c:pt idx="52">
                  <c:v>0.0402974575419556</c:v>
                </c:pt>
                <c:pt idx="53">
                  <c:v>0.0401467189227213</c:v>
                </c:pt>
                <c:pt idx="54">
                  <c:v>0.0402974575419556</c:v>
                </c:pt>
                <c:pt idx="55">
                  <c:v>0.0400964727163099</c:v>
                </c:pt>
                <c:pt idx="56">
                  <c:v>0.0401467189227213</c:v>
                </c:pt>
                <c:pt idx="57">
                  <c:v>0.0400462265098985</c:v>
                </c:pt>
                <c:pt idx="58">
                  <c:v>0.0399959803034871</c:v>
                </c:pt>
                <c:pt idx="59">
                  <c:v>0.0400462265098985</c:v>
                </c:pt>
                <c:pt idx="60">
                  <c:v>0.0399457340970757</c:v>
                </c:pt>
              </c:numCache>
            </c:numRef>
          </c:yVal>
          <c:smooth val="0"/>
        </c:ser>
        <c:ser>
          <c:idx val="1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2'!$AQ$7:$AQ$67</c:f>
              <c:numCache>
                <c:formatCode>0.000_ </c:formatCode>
                <c:ptCount val="61"/>
                <c:pt idx="0">
                  <c:v>1.0</c:v>
                </c:pt>
                <c:pt idx="1">
                  <c:v>0.944019210565811</c:v>
                </c:pt>
                <c:pt idx="2">
                  <c:v>0.928560708389614</c:v>
                </c:pt>
                <c:pt idx="3">
                  <c:v>0.906998849367152</c:v>
                </c:pt>
                <c:pt idx="4">
                  <c:v>0.874280854469958</c:v>
                </c:pt>
                <c:pt idx="5">
                  <c:v>0.835809695332433</c:v>
                </c:pt>
                <c:pt idx="6">
                  <c:v>0.789384161288709</c:v>
                </c:pt>
                <c:pt idx="7">
                  <c:v>0.740207113912652</c:v>
                </c:pt>
                <c:pt idx="8">
                  <c:v>0.687027865325929</c:v>
                </c:pt>
                <c:pt idx="9">
                  <c:v>0.63134724098254</c:v>
                </c:pt>
                <c:pt idx="10">
                  <c:v>0.572514883185752</c:v>
                </c:pt>
                <c:pt idx="11">
                  <c:v>0.516434038721297</c:v>
                </c:pt>
                <c:pt idx="12">
                  <c:v>0.460353194256841</c:v>
                </c:pt>
                <c:pt idx="13">
                  <c:v>0.405473010155586</c:v>
                </c:pt>
                <c:pt idx="14">
                  <c:v>0.354094752113662</c:v>
                </c:pt>
                <c:pt idx="15">
                  <c:v>0.306718695282405</c:v>
                </c:pt>
                <c:pt idx="16">
                  <c:v>0.264895692630947</c:v>
                </c:pt>
                <c:pt idx="17">
                  <c:v>0.226724698584221</c:v>
                </c:pt>
                <c:pt idx="18">
                  <c:v>0.193706538596228</c:v>
                </c:pt>
                <c:pt idx="19">
                  <c:v>0.164340387212967</c:v>
                </c:pt>
                <c:pt idx="20">
                  <c:v>0.140527290009505</c:v>
                </c:pt>
                <c:pt idx="21">
                  <c:v>0.120016008804843</c:v>
                </c:pt>
                <c:pt idx="22">
                  <c:v>0.103556956325979</c:v>
                </c:pt>
                <c:pt idx="23">
                  <c:v>0.0898494171794487</c:v>
                </c:pt>
                <c:pt idx="24">
                  <c:v>0.0783931162139177</c:v>
                </c:pt>
                <c:pt idx="25">
                  <c:v>0.0697383560958527</c:v>
                </c:pt>
                <c:pt idx="26">
                  <c:v>0.0630346690679874</c:v>
                </c:pt>
                <c:pt idx="27">
                  <c:v>0.0575816699184551</c:v>
                </c:pt>
                <c:pt idx="28">
                  <c:v>0.053379358647256</c:v>
                </c:pt>
                <c:pt idx="29">
                  <c:v>0.0501775976787233</c:v>
                </c:pt>
                <c:pt idx="30">
                  <c:v>0.0478263044674571</c:v>
                </c:pt>
                <c:pt idx="31">
                  <c:v>0.0459252588923908</c:v>
                </c:pt>
                <c:pt idx="32">
                  <c:v>0.0447746260443244</c:v>
                </c:pt>
                <c:pt idx="33">
                  <c:v>0.0436740207113913</c:v>
                </c:pt>
                <c:pt idx="34">
                  <c:v>0.0426734704087248</c:v>
                </c:pt>
                <c:pt idx="35">
                  <c:v>0.0422732502876582</c:v>
                </c:pt>
                <c:pt idx="36">
                  <c:v>0.0418230026514583</c:v>
                </c:pt>
                <c:pt idx="37">
                  <c:v>0.0413227275001251</c:v>
                </c:pt>
                <c:pt idx="38">
                  <c:v>0.0413727550152584</c:v>
                </c:pt>
                <c:pt idx="39">
                  <c:v>0.0411226174395918</c:v>
                </c:pt>
                <c:pt idx="40">
                  <c:v>0.0409725348941918</c:v>
                </c:pt>
                <c:pt idx="41">
                  <c:v>0.0407724248336585</c:v>
                </c:pt>
                <c:pt idx="42">
                  <c:v>0.0407223973185252</c:v>
                </c:pt>
                <c:pt idx="43">
                  <c:v>0.0406223422882585</c:v>
                </c:pt>
                <c:pt idx="44">
                  <c:v>0.0406223422882585</c:v>
                </c:pt>
                <c:pt idx="45">
                  <c:v>0.0405222872579919</c:v>
                </c:pt>
                <c:pt idx="46">
                  <c:v>0.0405723147731252</c:v>
                </c:pt>
                <c:pt idx="47">
                  <c:v>0.0403221771974586</c:v>
                </c:pt>
                <c:pt idx="48">
                  <c:v>0.0401720946520586</c:v>
                </c:pt>
                <c:pt idx="49">
                  <c:v>0.0402221221671919</c:v>
                </c:pt>
                <c:pt idx="50">
                  <c:v>0.0402721496823253</c:v>
                </c:pt>
                <c:pt idx="51">
                  <c:v>0.0399719845915253</c:v>
                </c:pt>
                <c:pt idx="52">
                  <c:v>0.0402221221671919</c:v>
                </c:pt>
                <c:pt idx="53">
                  <c:v>0.040072039621792</c:v>
                </c:pt>
                <c:pt idx="54">
                  <c:v>0.0398719295612587</c:v>
                </c:pt>
                <c:pt idx="55">
                  <c:v>0.0402221221671919</c:v>
                </c:pt>
                <c:pt idx="56">
                  <c:v>0.0397218470158587</c:v>
                </c:pt>
                <c:pt idx="57">
                  <c:v>0.039921957076392</c:v>
                </c:pt>
                <c:pt idx="58">
                  <c:v>0.039921957076392</c:v>
                </c:pt>
                <c:pt idx="59">
                  <c:v>0.0396718195007254</c:v>
                </c:pt>
                <c:pt idx="60">
                  <c:v>0.0398719295612587</c:v>
                </c:pt>
              </c:numCache>
            </c:numRef>
          </c:yVal>
          <c:smooth val="0"/>
        </c:ser>
        <c:ser>
          <c:idx val="2"/>
          <c:order val="4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2'!$AR$7:$AR$67</c:f>
              <c:numCache>
                <c:formatCode>0.000_ </c:formatCode>
                <c:ptCount val="61"/>
                <c:pt idx="0">
                  <c:v>1.0</c:v>
                </c:pt>
                <c:pt idx="1">
                  <c:v>0.943171630640502</c:v>
                </c:pt>
                <c:pt idx="2">
                  <c:v>0.928429126407013</c:v>
                </c:pt>
                <c:pt idx="3">
                  <c:v>0.904123916724773</c:v>
                </c:pt>
                <c:pt idx="4">
                  <c:v>0.873692598864429</c:v>
                </c:pt>
                <c:pt idx="5">
                  <c:v>0.835790417372248</c:v>
                </c:pt>
                <c:pt idx="6">
                  <c:v>0.79111465285387</c:v>
                </c:pt>
                <c:pt idx="7">
                  <c:v>0.742454427731846</c:v>
                </c:pt>
                <c:pt idx="8">
                  <c:v>0.686970813826078</c:v>
                </c:pt>
                <c:pt idx="9">
                  <c:v>0.633429624464588</c:v>
                </c:pt>
                <c:pt idx="10">
                  <c:v>0.576053391772089</c:v>
                </c:pt>
                <c:pt idx="11">
                  <c:v>0.519424245442773</c:v>
                </c:pt>
                <c:pt idx="12">
                  <c:v>0.462496264568184</c:v>
                </c:pt>
                <c:pt idx="13">
                  <c:v>0.409851578842514</c:v>
                </c:pt>
                <c:pt idx="14">
                  <c:v>0.359199123418667</c:v>
                </c:pt>
                <c:pt idx="15">
                  <c:v>0.312082876780556</c:v>
                </c:pt>
                <c:pt idx="16">
                  <c:v>0.269100508018727</c:v>
                </c:pt>
                <c:pt idx="17">
                  <c:v>0.23104890925391</c:v>
                </c:pt>
                <c:pt idx="18">
                  <c:v>0.198077497758741</c:v>
                </c:pt>
                <c:pt idx="19">
                  <c:v>0.168592489291762</c:v>
                </c:pt>
                <c:pt idx="20">
                  <c:v>0.144337085367068</c:v>
                </c:pt>
                <c:pt idx="21">
                  <c:v>0.123518278713019</c:v>
                </c:pt>
                <c:pt idx="22">
                  <c:v>0.106783544177707</c:v>
                </c:pt>
                <c:pt idx="23">
                  <c:v>0.0928379320649467</c:v>
                </c:pt>
                <c:pt idx="24">
                  <c:v>0.0808347444964638</c:v>
                </c:pt>
                <c:pt idx="25">
                  <c:v>0.0717700966231696</c:v>
                </c:pt>
                <c:pt idx="26">
                  <c:v>0.0649965135969718</c:v>
                </c:pt>
                <c:pt idx="27">
                  <c:v>0.0591194342065943</c:v>
                </c:pt>
                <c:pt idx="28">
                  <c:v>0.0550353620878573</c:v>
                </c:pt>
                <c:pt idx="29">
                  <c:v>0.0514493475445761</c:v>
                </c:pt>
                <c:pt idx="30">
                  <c:v>0.0486602251220241</c:v>
                </c:pt>
                <c:pt idx="31">
                  <c:v>0.0466181890626556</c:v>
                </c:pt>
                <c:pt idx="32">
                  <c:v>0.0454726566391075</c:v>
                </c:pt>
                <c:pt idx="33">
                  <c:v>0.0442773184580137</c:v>
                </c:pt>
                <c:pt idx="34">
                  <c:v>0.0433310090646479</c:v>
                </c:pt>
                <c:pt idx="35">
                  <c:v>0.0428329514891921</c:v>
                </c:pt>
                <c:pt idx="36">
                  <c:v>0.0423348939137364</c:v>
                </c:pt>
                <c:pt idx="37">
                  <c:v>0.0420858651260086</c:v>
                </c:pt>
                <c:pt idx="38">
                  <c:v>0.0418368363382807</c:v>
                </c:pt>
                <c:pt idx="39">
                  <c:v>0.0414881960354617</c:v>
                </c:pt>
                <c:pt idx="40">
                  <c:v>0.0411893614901883</c:v>
                </c:pt>
                <c:pt idx="41">
                  <c:v>0.0411893614901883</c:v>
                </c:pt>
                <c:pt idx="42">
                  <c:v>0.040990138460006</c:v>
                </c:pt>
                <c:pt idx="43">
                  <c:v>0.0408407211873693</c:v>
                </c:pt>
                <c:pt idx="44">
                  <c:v>0.0407909154298237</c:v>
                </c:pt>
                <c:pt idx="45">
                  <c:v>0.0408905269449148</c:v>
                </c:pt>
                <c:pt idx="46">
                  <c:v>0.0407909154298237</c:v>
                </c:pt>
                <c:pt idx="47">
                  <c:v>0.0408407211873693</c:v>
                </c:pt>
                <c:pt idx="48">
                  <c:v>0.0406913039147325</c:v>
                </c:pt>
                <c:pt idx="49">
                  <c:v>0.0405418866420958</c:v>
                </c:pt>
                <c:pt idx="50">
                  <c:v>0.0407909154298237</c:v>
                </c:pt>
                <c:pt idx="51">
                  <c:v>0.040292857854368</c:v>
                </c:pt>
                <c:pt idx="52">
                  <c:v>0.0404920808845502</c:v>
                </c:pt>
                <c:pt idx="53">
                  <c:v>0.040292857854368</c:v>
                </c:pt>
                <c:pt idx="54">
                  <c:v>0.040292857854368</c:v>
                </c:pt>
                <c:pt idx="55">
                  <c:v>0.040292857854368</c:v>
                </c:pt>
                <c:pt idx="56">
                  <c:v>0.0402430520968224</c:v>
                </c:pt>
                <c:pt idx="57">
                  <c:v>0.0404422751270047</c:v>
                </c:pt>
                <c:pt idx="58">
                  <c:v>0.040292857854368</c:v>
                </c:pt>
                <c:pt idx="59">
                  <c:v>0.0402430520968224</c:v>
                </c:pt>
                <c:pt idx="60">
                  <c:v>0.0401932463392768</c:v>
                </c:pt>
              </c:numCache>
            </c:numRef>
          </c:yVal>
          <c:smooth val="0"/>
        </c:ser>
        <c:ser>
          <c:idx val="3"/>
          <c:order val="5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2'!$AS$7:$AS$67</c:f>
              <c:numCache>
                <c:formatCode>0.000_ </c:formatCode>
                <c:ptCount val="61"/>
                <c:pt idx="0">
                  <c:v>1.0</c:v>
                </c:pt>
                <c:pt idx="1">
                  <c:v>0.946230598669623</c:v>
                </c:pt>
                <c:pt idx="2">
                  <c:v>0.92788752267688</c:v>
                </c:pt>
                <c:pt idx="3">
                  <c:v>0.906117718201975</c:v>
                </c:pt>
                <c:pt idx="4">
                  <c:v>0.873412618423705</c:v>
                </c:pt>
                <c:pt idx="5">
                  <c:v>0.831787945978633</c:v>
                </c:pt>
                <c:pt idx="6">
                  <c:v>0.788651481556138</c:v>
                </c:pt>
                <c:pt idx="7">
                  <c:v>0.738107236444265</c:v>
                </c:pt>
                <c:pt idx="8">
                  <c:v>0.685144124168514</c:v>
                </c:pt>
                <c:pt idx="9">
                  <c:v>0.628653497278774</c:v>
                </c:pt>
                <c:pt idx="10">
                  <c:v>0.572213263454949</c:v>
                </c:pt>
                <c:pt idx="11">
                  <c:v>0.514664382181012</c:v>
                </c:pt>
                <c:pt idx="12">
                  <c:v>0.459836726466438</c:v>
                </c:pt>
                <c:pt idx="13">
                  <c:v>0.405966539004233</c:v>
                </c:pt>
                <c:pt idx="14">
                  <c:v>0.356329369078815</c:v>
                </c:pt>
                <c:pt idx="15">
                  <c:v>0.308959887119532</c:v>
                </c:pt>
                <c:pt idx="16">
                  <c:v>0.267234428542632</c:v>
                </c:pt>
                <c:pt idx="17">
                  <c:v>0.230044345898004</c:v>
                </c:pt>
                <c:pt idx="18">
                  <c:v>0.196583350131022</c:v>
                </c:pt>
                <c:pt idx="19">
                  <c:v>0.168111267889538</c:v>
                </c:pt>
                <c:pt idx="20">
                  <c:v>0.143317879459786</c:v>
                </c:pt>
                <c:pt idx="21">
                  <c:v>0.123463011489619</c:v>
                </c:pt>
                <c:pt idx="22">
                  <c:v>0.105825438419673</c:v>
                </c:pt>
                <c:pt idx="23">
                  <c:v>0.0922193106228583</c:v>
                </c:pt>
                <c:pt idx="24">
                  <c:v>0.0807296915944366</c:v>
                </c:pt>
                <c:pt idx="25">
                  <c:v>0.0718101189276356</c:v>
                </c:pt>
                <c:pt idx="26">
                  <c:v>0.0643015521064301</c:v>
                </c:pt>
                <c:pt idx="27">
                  <c:v>0.0588087079217899</c:v>
                </c:pt>
                <c:pt idx="28">
                  <c:v>0.0544749042531748</c:v>
                </c:pt>
                <c:pt idx="29">
                  <c:v>0.0509977827050998</c:v>
                </c:pt>
                <c:pt idx="30">
                  <c:v>0.0484781294093933</c:v>
                </c:pt>
                <c:pt idx="31">
                  <c:v>0.0468655513001411</c:v>
                </c:pt>
                <c:pt idx="32">
                  <c:v>0.0451017939931465</c:v>
                </c:pt>
                <c:pt idx="33">
                  <c:v>0.0439931465430357</c:v>
                </c:pt>
                <c:pt idx="34">
                  <c:v>0.0430356782906672</c:v>
                </c:pt>
                <c:pt idx="35">
                  <c:v>0.04258214069744</c:v>
                </c:pt>
                <c:pt idx="36">
                  <c:v>0.042178996170127</c:v>
                </c:pt>
                <c:pt idx="37">
                  <c:v>0.0415238863132433</c:v>
                </c:pt>
                <c:pt idx="38">
                  <c:v>0.0413223140495868</c:v>
                </c:pt>
                <c:pt idx="39">
                  <c:v>0.0411207417859302</c:v>
                </c:pt>
                <c:pt idx="40">
                  <c:v>0.0410703487200161</c:v>
                </c:pt>
                <c:pt idx="41">
                  <c:v>0.0409695625881879</c:v>
                </c:pt>
                <c:pt idx="42">
                  <c:v>0.0405160249949607</c:v>
                </c:pt>
                <c:pt idx="43">
                  <c:v>0.0405664180608748</c:v>
                </c:pt>
                <c:pt idx="44">
                  <c:v>0.0405664180608748</c:v>
                </c:pt>
                <c:pt idx="45">
                  <c:v>0.0404656319290466</c:v>
                </c:pt>
                <c:pt idx="46">
                  <c:v>0.0404656319290466</c:v>
                </c:pt>
                <c:pt idx="47">
                  <c:v>0.0403144527313042</c:v>
                </c:pt>
                <c:pt idx="48">
                  <c:v>0.0404656319290466</c:v>
                </c:pt>
                <c:pt idx="49">
                  <c:v>0.0401632735335618</c:v>
                </c:pt>
                <c:pt idx="50">
                  <c:v>0.0403144527313042</c:v>
                </c:pt>
                <c:pt idx="51">
                  <c:v>0.0401632735335618</c:v>
                </c:pt>
                <c:pt idx="52">
                  <c:v>0.0400120943358194</c:v>
                </c:pt>
                <c:pt idx="53">
                  <c:v>0.0402136665994759</c:v>
                </c:pt>
                <c:pt idx="54">
                  <c:v>0.0400624874017335</c:v>
                </c:pt>
                <c:pt idx="55">
                  <c:v>0.0401128804676476</c:v>
                </c:pt>
                <c:pt idx="56">
                  <c:v>0.0396593428744205</c:v>
                </c:pt>
                <c:pt idx="57">
                  <c:v>0.0399617012699053</c:v>
                </c:pt>
                <c:pt idx="58">
                  <c:v>0.0399617012699053</c:v>
                </c:pt>
                <c:pt idx="59">
                  <c:v>0.0401632735335618</c:v>
                </c:pt>
                <c:pt idx="60">
                  <c:v>0.039860915138077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1509168"/>
        <c:axId val="1861512384"/>
      </c:scatterChart>
      <c:valAx>
        <c:axId val="1861509168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one"/>
        <c:crossAx val="1861512384"/>
        <c:crosses val="autoZero"/>
        <c:crossBetween val="midCat"/>
      </c:valAx>
      <c:valAx>
        <c:axId val="1861512384"/>
        <c:scaling>
          <c:orientation val="minMax"/>
        </c:scaling>
        <c:delete val="1"/>
        <c:axPos val="l"/>
        <c:numFmt formatCode="0.0000_ " sourceLinked="1"/>
        <c:majorTickMark val="out"/>
        <c:minorTickMark val="none"/>
        <c:tickLblPos val="none"/>
        <c:crossAx val="186150916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0235003533619"/>
          <c:y val="0.12264122696504"/>
          <c:w val="0.853802388583911"/>
          <c:h val="0.76414918339755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2'!$AT$7:$AT$67</c:f>
              <c:numCache>
                <c:formatCode>0.000_ </c:formatCode>
                <c:ptCount val="61"/>
                <c:pt idx="0">
                  <c:v>1.0</c:v>
                </c:pt>
                <c:pt idx="1">
                  <c:v>0.948870812913656</c:v>
                </c:pt>
                <c:pt idx="2">
                  <c:v>0.93144040822513</c:v>
                </c:pt>
                <c:pt idx="3">
                  <c:v>0.908048299904006</c:v>
                </c:pt>
                <c:pt idx="4">
                  <c:v>0.876673571464659</c:v>
                </c:pt>
                <c:pt idx="5">
                  <c:v>0.837770929116354</c:v>
                </c:pt>
                <c:pt idx="6">
                  <c:v>0.791289849946951</c:v>
                </c:pt>
                <c:pt idx="7">
                  <c:v>0.742636285555499</c:v>
                </c:pt>
                <c:pt idx="8">
                  <c:v>0.688829384125701</c:v>
                </c:pt>
                <c:pt idx="9">
                  <c:v>0.632951043298136</c:v>
                </c:pt>
                <c:pt idx="10">
                  <c:v>0.575051785984944</c:v>
                </c:pt>
                <c:pt idx="11">
                  <c:v>0.515030566361845</c:v>
                </c:pt>
                <c:pt idx="12">
                  <c:v>0.459859546304249</c:v>
                </c:pt>
                <c:pt idx="13">
                  <c:v>0.405850553225888</c:v>
                </c:pt>
                <c:pt idx="14">
                  <c:v>0.354519274490982</c:v>
                </c:pt>
                <c:pt idx="15">
                  <c:v>0.307482443288031</c:v>
                </c:pt>
                <c:pt idx="16">
                  <c:v>0.263931693022786</c:v>
                </c:pt>
                <c:pt idx="17">
                  <c:v>0.226645783862982</c:v>
                </c:pt>
                <c:pt idx="18">
                  <c:v>0.193553276410852</c:v>
                </c:pt>
                <c:pt idx="19">
                  <c:v>0.164755216490679</c:v>
                </c:pt>
                <c:pt idx="20">
                  <c:v>0.140706310311726</c:v>
                </c:pt>
                <c:pt idx="21">
                  <c:v>0.120749760016167</c:v>
                </c:pt>
                <c:pt idx="22">
                  <c:v>0.10402667609761</c:v>
                </c:pt>
                <c:pt idx="23">
                  <c:v>0.0906886272924771</c:v>
                </c:pt>
                <c:pt idx="24">
                  <c:v>0.0794725407972515</c:v>
                </c:pt>
                <c:pt idx="25">
                  <c:v>0.0703784166119335</c:v>
                </c:pt>
                <c:pt idx="26">
                  <c:v>0.0641135755064922</c:v>
                </c:pt>
                <c:pt idx="27">
                  <c:v>0.0583539635224574</c:v>
                </c:pt>
                <c:pt idx="28">
                  <c:v>0.0545142221997676</c:v>
                </c:pt>
                <c:pt idx="29">
                  <c:v>0.051078664174203</c:v>
                </c:pt>
                <c:pt idx="30">
                  <c:v>0.0489567018642954</c:v>
                </c:pt>
                <c:pt idx="31">
                  <c:v>0.0469357853786692</c:v>
                </c:pt>
                <c:pt idx="32">
                  <c:v>0.0457737583994341</c:v>
                </c:pt>
                <c:pt idx="33">
                  <c:v>0.0444601626837771</c:v>
                </c:pt>
                <c:pt idx="34">
                  <c:v>0.0437528419138079</c:v>
                </c:pt>
                <c:pt idx="35">
                  <c:v>0.0429949982316981</c:v>
                </c:pt>
                <c:pt idx="36">
                  <c:v>0.0425402920224322</c:v>
                </c:pt>
                <c:pt idx="37">
                  <c:v>0.0424392461981509</c:v>
                </c:pt>
                <c:pt idx="38">
                  <c:v>0.041984539988885</c:v>
                </c:pt>
                <c:pt idx="39">
                  <c:v>0.041984539988885</c:v>
                </c:pt>
                <c:pt idx="40">
                  <c:v>0.0417319254281817</c:v>
                </c:pt>
                <c:pt idx="41">
                  <c:v>0.0417319254281817</c:v>
                </c:pt>
                <c:pt idx="42">
                  <c:v>0.041832971252463</c:v>
                </c:pt>
                <c:pt idx="43">
                  <c:v>0.0413277421310564</c:v>
                </c:pt>
                <c:pt idx="44">
                  <c:v>0.0413277421310564</c:v>
                </c:pt>
                <c:pt idx="45">
                  <c:v>0.0413782650431971</c:v>
                </c:pt>
                <c:pt idx="46">
                  <c:v>0.0412772192189158</c:v>
                </c:pt>
                <c:pt idx="47">
                  <c:v>0.0412772192189158</c:v>
                </c:pt>
                <c:pt idx="48">
                  <c:v>0.0409740817460718</c:v>
                </c:pt>
                <c:pt idx="49">
                  <c:v>0.0409740817460718</c:v>
                </c:pt>
                <c:pt idx="50">
                  <c:v>0.0410751275703531</c:v>
                </c:pt>
                <c:pt idx="51">
                  <c:v>0.0411256504824938</c:v>
                </c:pt>
                <c:pt idx="52">
                  <c:v>0.0408730359217905</c:v>
                </c:pt>
                <c:pt idx="53">
                  <c:v>0.0410246046582125</c:v>
                </c:pt>
                <c:pt idx="54">
                  <c:v>0.0408225130096499</c:v>
                </c:pt>
                <c:pt idx="55">
                  <c:v>0.0407719900975092</c:v>
                </c:pt>
                <c:pt idx="56">
                  <c:v>0.0408730359217905</c:v>
                </c:pt>
                <c:pt idx="57">
                  <c:v>0.0408225130096499</c:v>
                </c:pt>
                <c:pt idx="58">
                  <c:v>0.0407214671853686</c:v>
                </c:pt>
                <c:pt idx="59">
                  <c:v>0.0408225130096499</c:v>
                </c:pt>
                <c:pt idx="60">
                  <c:v>0.0406709442732279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2'!$AU$7:$AU$67</c:f>
              <c:numCache>
                <c:formatCode>0.000_ </c:formatCode>
                <c:ptCount val="61"/>
                <c:pt idx="0">
                  <c:v>1.0</c:v>
                </c:pt>
                <c:pt idx="1">
                  <c:v>0.955713780740292</c:v>
                </c:pt>
                <c:pt idx="2">
                  <c:v>0.936221784578094</c:v>
                </c:pt>
                <c:pt idx="3">
                  <c:v>0.915315861233146</c:v>
                </c:pt>
                <c:pt idx="4">
                  <c:v>0.883552997020653</c:v>
                </c:pt>
                <c:pt idx="5">
                  <c:v>0.845578952683937</c:v>
                </c:pt>
                <c:pt idx="6">
                  <c:v>0.799727314043327</c:v>
                </c:pt>
                <c:pt idx="7">
                  <c:v>0.749785386052618</c:v>
                </c:pt>
                <c:pt idx="8">
                  <c:v>0.698783012674847</c:v>
                </c:pt>
                <c:pt idx="9">
                  <c:v>0.641771448770388</c:v>
                </c:pt>
                <c:pt idx="10">
                  <c:v>0.585062869262233</c:v>
                </c:pt>
                <c:pt idx="11">
                  <c:v>0.526788870373176</c:v>
                </c:pt>
                <c:pt idx="12">
                  <c:v>0.471191233651467</c:v>
                </c:pt>
                <c:pt idx="13">
                  <c:v>0.416755037115589</c:v>
                </c:pt>
                <c:pt idx="14">
                  <c:v>0.364288239155683</c:v>
                </c:pt>
                <c:pt idx="15">
                  <c:v>0.317578144725547</c:v>
                </c:pt>
                <c:pt idx="16">
                  <c:v>0.27369590466091</c:v>
                </c:pt>
                <c:pt idx="17">
                  <c:v>0.235570368126041</c:v>
                </c:pt>
                <c:pt idx="18">
                  <c:v>0.201484623541888</c:v>
                </c:pt>
                <c:pt idx="19">
                  <c:v>0.171943644902288</c:v>
                </c:pt>
                <c:pt idx="20">
                  <c:v>0.147856385396152</c:v>
                </c:pt>
                <c:pt idx="21">
                  <c:v>0.126647477654901</c:v>
                </c:pt>
                <c:pt idx="22">
                  <c:v>0.109074382669293</c:v>
                </c:pt>
                <c:pt idx="23">
                  <c:v>0.0944301368479523</c:v>
                </c:pt>
                <c:pt idx="24">
                  <c:v>0.0825632479927284</c:v>
                </c:pt>
                <c:pt idx="25">
                  <c:v>0.0736252083017724</c:v>
                </c:pt>
                <c:pt idx="26">
                  <c:v>0.0664040801898702</c:v>
                </c:pt>
                <c:pt idx="27">
                  <c:v>0.0606978740594859</c:v>
                </c:pt>
                <c:pt idx="28">
                  <c:v>0.0559511185173963</c:v>
                </c:pt>
                <c:pt idx="29">
                  <c:v>0.0524163005605211</c:v>
                </c:pt>
                <c:pt idx="30">
                  <c:v>0.0500934201888603</c:v>
                </c:pt>
                <c:pt idx="31">
                  <c:v>0.0480230268141191</c:v>
                </c:pt>
                <c:pt idx="32">
                  <c:v>0.046609099631369</c:v>
                </c:pt>
                <c:pt idx="33">
                  <c:v>0.0453971620461546</c:v>
                </c:pt>
                <c:pt idx="34">
                  <c:v>0.044387214058476</c:v>
                </c:pt>
                <c:pt idx="35">
                  <c:v>0.0440337322627885</c:v>
                </c:pt>
                <c:pt idx="36">
                  <c:v>0.0434277634701813</c:v>
                </c:pt>
                <c:pt idx="37">
                  <c:v>0.0430742816744938</c:v>
                </c:pt>
                <c:pt idx="38">
                  <c:v>0.0425693076806544</c:v>
                </c:pt>
                <c:pt idx="39">
                  <c:v>0.0425693076806544</c:v>
                </c:pt>
                <c:pt idx="40">
                  <c:v>0.0424683128818866</c:v>
                </c:pt>
                <c:pt idx="41">
                  <c:v>0.042165328485583</c:v>
                </c:pt>
                <c:pt idx="42">
                  <c:v>0.0421148310861991</c:v>
                </c:pt>
                <c:pt idx="43">
                  <c:v>0.0419633388880473</c:v>
                </c:pt>
                <c:pt idx="44">
                  <c:v>0.0420643336868151</c:v>
                </c:pt>
                <c:pt idx="45">
                  <c:v>0.0421148310861991</c:v>
                </c:pt>
                <c:pt idx="46">
                  <c:v>0.0418623440892794</c:v>
                </c:pt>
                <c:pt idx="47">
                  <c:v>0.0418118466898955</c:v>
                </c:pt>
                <c:pt idx="48">
                  <c:v>0.0418623440892794</c:v>
                </c:pt>
                <c:pt idx="49">
                  <c:v>0.0418623440892794</c:v>
                </c:pt>
                <c:pt idx="50">
                  <c:v>0.0417108518911276</c:v>
                </c:pt>
                <c:pt idx="51">
                  <c:v>0.0416098570923597</c:v>
                </c:pt>
                <c:pt idx="52">
                  <c:v>0.0415593596929758</c:v>
                </c:pt>
                <c:pt idx="53">
                  <c:v>0.0417108518911276</c:v>
                </c:pt>
                <c:pt idx="54">
                  <c:v>0.0416098570923597</c:v>
                </c:pt>
                <c:pt idx="55">
                  <c:v>0.0418118466898955</c:v>
                </c:pt>
                <c:pt idx="56">
                  <c:v>0.0415593596929758</c:v>
                </c:pt>
                <c:pt idx="57">
                  <c:v>0.041407867494824</c:v>
                </c:pt>
                <c:pt idx="58">
                  <c:v>0.0413573700954401</c:v>
                </c:pt>
                <c:pt idx="59">
                  <c:v>0.0416098570923597</c:v>
                </c:pt>
                <c:pt idx="60">
                  <c:v>0.0413068726960561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2'!$AV$7:$AV$67</c:f>
              <c:numCache>
                <c:formatCode>0.000_ </c:formatCode>
                <c:ptCount val="61"/>
                <c:pt idx="0">
                  <c:v>1.0</c:v>
                </c:pt>
                <c:pt idx="1">
                  <c:v>0.950231885503416</c:v>
                </c:pt>
                <c:pt idx="2">
                  <c:v>0.935121926893732</c:v>
                </c:pt>
                <c:pt idx="3">
                  <c:v>0.909838926843864</c:v>
                </c:pt>
                <c:pt idx="4">
                  <c:v>0.880616366628435</c:v>
                </c:pt>
                <c:pt idx="5">
                  <c:v>0.84042287936967</c:v>
                </c:pt>
                <c:pt idx="6">
                  <c:v>0.797087717548496</c:v>
                </c:pt>
                <c:pt idx="7">
                  <c:v>0.744676606991473</c:v>
                </c:pt>
                <c:pt idx="8">
                  <c:v>0.693262853438388</c:v>
                </c:pt>
                <c:pt idx="9">
                  <c:v>0.63596469356206</c:v>
                </c:pt>
                <c:pt idx="10">
                  <c:v>0.579115344337506</c:v>
                </c:pt>
                <c:pt idx="11">
                  <c:v>0.522365730813345</c:v>
                </c:pt>
                <c:pt idx="12">
                  <c:v>0.464668628135441</c:v>
                </c:pt>
                <c:pt idx="13">
                  <c:v>0.411260160574478</c:v>
                </c:pt>
                <c:pt idx="14">
                  <c:v>0.359946142721787</c:v>
                </c:pt>
                <c:pt idx="15">
                  <c:v>0.313070363536628</c:v>
                </c:pt>
                <c:pt idx="16">
                  <c:v>0.269984540966439</c:v>
                </c:pt>
                <c:pt idx="17">
                  <c:v>0.232134842666933</c:v>
                </c:pt>
                <c:pt idx="18">
                  <c:v>0.19867351518476</c:v>
                </c:pt>
                <c:pt idx="19">
                  <c:v>0.169550690669725</c:v>
                </c:pt>
                <c:pt idx="20">
                  <c:v>0.144118087069266</c:v>
                </c:pt>
                <c:pt idx="21">
                  <c:v>0.123522664937915</c:v>
                </c:pt>
                <c:pt idx="22">
                  <c:v>0.106467860170548</c:v>
                </c:pt>
                <c:pt idx="23">
                  <c:v>0.0928040692165761</c:v>
                </c:pt>
                <c:pt idx="24">
                  <c:v>0.0808856530194983</c:v>
                </c:pt>
                <c:pt idx="25">
                  <c:v>0.0715603650326634</c:v>
                </c:pt>
                <c:pt idx="26">
                  <c:v>0.0646786017054805</c:v>
                </c:pt>
                <c:pt idx="27">
                  <c:v>0.058943798932828</c:v>
                </c:pt>
                <c:pt idx="28">
                  <c:v>0.0546551638158879</c:v>
                </c:pt>
                <c:pt idx="29">
                  <c:v>0.0510646786017055</c:v>
                </c:pt>
                <c:pt idx="30">
                  <c:v>0.0485214182416596</c:v>
                </c:pt>
                <c:pt idx="31">
                  <c:v>0.0468757791851593</c:v>
                </c:pt>
                <c:pt idx="32">
                  <c:v>0.045280007978856</c:v>
                </c:pt>
                <c:pt idx="33">
                  <c:v>0.0441330474243255</c:v>
                </c:pt>
                <c:pt idx="34">
                  <c:v>0.0432354261207799</c:v>
                </c:pt>
                <c:pt idx="35">
                  <c:v>0.0426370119184162</c:v>
                </c:pt>
                <c:pt idx="36">
                  <c:v>0.0422879369670373</c:v>
                </c:pt>
                <c:pt idx="37">
                  <c:v>0.0418889941654615</c:v>
                </c:pt>
                <c:pt idx="38">
                  <c:v>0.0412905799630978</c:v>
                </c:pt>
                <c:pt idx="39">
                  <c:v>0.0411409764125068</c:v>
                </c:pt>
                <c:pt idx="40">
                  <c:v>0.0412407121129008</c:v>
                </c:pt>
                <c:pt idx="41">
                  <c:v>0.0410412407121129</c:v>
                </c:pt>
                <c:pt idx="42">
                  <c:v>0.0410412407121129</c:v>
                </c:pt>
                <c:pt idx="43">
                  <c:v>0.040841769311325</c:v>
                </c:pt>
                <c:pt idx="44">
                  <c:v>0.040791901461128</c:v>
                </c:pt>
                <c:pt idx="45">
                  <c:v>0.040841769311325</c:v>
                </c:pt>
                <c:pt idx="46">
                  <c:v>0.0406422979105371</c:v>
                </c:pt>
                <c:pt idx="47">
                  <c:v>0.0405924300603401</c:v>
                </c:pt>
                <c:pt idx="48">
                  <c:v>0.0405425622101431</c:v>
                </c:pt>
                <c:pt idx="49">
                  <c:v>0.0405425622101431</c:v>
                </c:pt>
                <c:pt idx="50">
                  <c:v>0.0404428265097492</c:v>
                </c:pt>
                <c:pt idx="51">
                  <c:v>0.0402433551089612</c:v>
                </c:pt>
                <c:pt idx="52">
                  <c:v>0.0404428265097492</c:v>
                </c:pt>
                <c:pt idx="53">
                  <c:v>0.0400937515583703</c:v>
                </c:pt>
                <c:pt idx="54">
                  <c:v>0.0402433551089612</c:v>
                </c:pt>
                <c:pt idx="55">
                  <c:v>0.0400937515583703</c:v>
                </c:pt>
                <c:pt idx="56">
                  <c:v>0.0403430908093552</c:v>
                </c:pt>
                <c:pt idx="57">
                  <c:v>0.0401934872587643</c:v>
                </c:pt>
                <c:pt idx="58">
                  <c:v>0.0401436194085673</c:v>
                </c:pt>
                <c:pt idx="59">
                  <c:v>0.0397945444571884</c:v>
                </c:pt>
                <c:pt idx="60">
                  <c:v>0.0401436194085673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2'!$AW$7:$AW$67</c:f>
              <c:numCache>
                <c:formatCode>0.000_ </c:formatCode>
                <c:ptCount val="61"/>
                <c:pt idx="0">
                  <c:v>1.0</c:v>
                </c:pt>
                <c:pt idx="1">
                  <c:v>0.941238038277512</c:v>
                </c:pt>
                <c:pt idx="2">
                  <c:v>0.922747208931419</c:v>
                </c:pt>
                <c:pt idx="3">
                  <c:v>0.898674242424242</c:v>
                </c:pt>
                <c:pt idx="4">
                  <c:v>0.869517543859649</c:v>
                </c:pt>
                <c:pt idx="5">
                  <c:v>0.828897527910686</c:v>
                </c:pt>
                <c:pt idx="6">
                  <c:v>0.781798245614035</c:v>
                </c:pt>
                <c:pt idx="7">
                  <c:v>0.733104066985646</c:v>
                </c:pt>
                <c:pt idx="8">
                  <c:v>0.680821371610845</c:v>
                </c:pt>
                <c:pt idx="9">
                  <c:v>0.625398724082935</c:v>
                </c:pt>
                <c:pt idx="10">
                  <c:v>0.568231658692185</c:v>
                </c:pt>
                <c:pt idx="11">
                  <c:v>0.512260765550239</c:v>
                </c:pt>
                <c:pt idx="12">
                  <c:v>0.45619019138756</c:v>
                </c:pt>
                <c:pt idx="13">
                  <c:v>0.404655103668262</c:v>
                </c:pt>
                <c:pt idx="14">
                  <c:v>0.354366028708134</c:v>
                </c:pt>
                <c:pt idx="15">
                  <c:v>0.308213716108453</c:v>
                </c:pt>
                <c:pt idx="16">
                  <c:v>0.265749601275917</c:v>
                </c:pt>
                <c:pt idx="17">
                  <c:v>0.228568580542265</c:v>
                </c:pt>
                <c:pt idx="18">
                  <c:v>0.196172248803828</c:v>
                </c:pt>
                <c:pt idx="19">
                  <c:v>0.167214912280702</c:v>
                </c:pt>
                <c:pt idx="20">
                  <c:v>0.143191786283892</c:v>
                </c:pt>
                <c:pt idx="21">
                  <c:v>0.122408293460925</c:v>
                </c:pt>
                <c:pt idx="22">
                  <c:v>0.105761562998405</c:v>
                </c:pt>
                <c:pt idx="23">
                  <c:v>0.0918062200956938</c:v>
                </c:pt>
                <c:pt idx="24">
                  <c:v>0.0806419457735247</c:v>
                </c:pt>
                <c:pt idx="25">
                  <c:v>0.071670653907496</c:v>
                </c:pt>
                <c:pt idx="26">
                  <c:v>0.0644437799043062</c:v>
                </c:pt>
                <c:pt idx="27">
                  <c:v>0.0588616427432217</c:v>
                </c:pt>
                <c:pt idx="28">
                  <c:v>0.0543759968102073</c:v>
                </c:pt>
                <c:pt idx="29">
                  <c:v>0.0510865231259968</c:v>
                </c:pt>
                <c:pt idx="30">
                  <c:v>0.0485944976076555</c:v>
                </c:pt>
                <c:pt idx="31">
                  <c:v>0.0466008771929824</c:v>
                </c:pt>
                <c:pt idx="32">
                  <c:v>0.045305023923445</c:v>
                </c:pt>
                <c:pt idx="33">
                  <c:v>0.0437599681020734</c:v>
                </c:pt>
                <c:pt idx="34">
                  <c:v>0.043012360446571</c:v>
                </c:pt>
                <c:pt idx="35">
                  <c:v>0.0424641148325359</c:v>
                </c:pt>
                <c:pt idx="36">
                  <c:v>0.041866028708134</c:v>
                </c:pt>
                <c:pt idx="37">
                  <c:v>0.0417165071770335</c:v>
                </c:pt>
                <c:pt idx="38">
                  <c:v>0.0410685805422647</c:v>
                </c:pt>
                <c:pt idx="39">
                  <c:v>0.0410187400318979</c:v>
                </c:pt>
                <c:pt idx="40">
                  <c:v>0.0408692185007974</c:v>
                </c:pt>
                <c:pt idx="41">
                  <c:v>0.0405701754385965</c:v>
                </c:pt>
                <c:pt idx="42">
                  <c:v>0.0408193779904306</c:v>
                </c:pt>
                <c:pt idx="43">
                  <c:v>0.0404704944178628</c:v>
                </c:pt>
                <c:pt idx="44">
                  <c:v>0.040719696969697</c:v>
                </c:pt>
                <c:pt idx="45">
                  <c:v>0.0405701754385965</c:v>
                </c:pt>
                <c:pt idx="46">
                  <c:v>0.0403209728867624</c:v>
                </c:pt>
                <c:pt idx="47">
                  <c:v>0.0403209728867624</c:v>
                </c:pt>
                <c:pt idx="48">
                  <c:v>0.0402212918660287</c:v>
                </c:pt>
                <c:pt idx="49">
                  <c:v>0.0401216108452951</c:v>
                </c:pt>
                <c:pt idx="50">
                  <c:v>0.0401216108452951</c:v>
                </c:pt>
                <c:pt idx="51">
                  <c:v>0.0402711323763955</c:v>
                </c:pt>
                <c:pt idx="52">
                  <c:v>0.0399720893141946</c:v>
                </c:pt>
                <c:pt idx="53">
                  <c:v>0.0399222488038277</c:v>
                </c:pt>
                <c:pt idx="54">
                  <c:v>0.0398225677830941</c:v>
                </c:pt>
                <c:pt idx="55">
                  <c:v>0.0400219298245614</c:v>
                </c:pt>
                <c:pt idx="56">
                  <c:v>0.0397727272727273</c:v>
                </c:pt>
                <c:pt idx="57">
                  <c:v>0.0397727272727273</c:v>
                </c:pt>
                <c:pt idx="58">
                  <c:v>0.0398225677830941</c:v>
                </c:pt>
                <c:pt idx="59">
                  <c:v>0.0398724082934609</c:v>
                </c:pt>
                <c:pt idx="60">
                  <c:v>0.0400717703349282</c:v>
                </c:pt>
              </c:numCache>
            </c:numRef>
          </c:yVal>
          <c:smooth val="0"/>
        </c:ser>
        <c:ser>
          <c:idx val="8"/>
          <c:order val="4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4'!$C$6:$C$66</c:f>
              <c:numCache>
                <c:formatCode>0.0000_ </c:formatCode>
                <c:ptCount val="61"/>
                <c:pt idx="0">
                  <c:v>1.0</c:v>
                </c:pt>
                <c:pt idx="1">
                  <c:v>0.97048673265375</c:v>
                </c:pt>
                <c:pt idx="2">
                  <c:v>0.971194002247574</c:v>
                </c:pt>
                <c:pt idx="3">
                  <c:v>0.971219027883156</c:v>
                </c:pt>
                <c:pt idx="4">
                  <c:v>0.970369688400983</c:v>
                </c:pt>
                <c:pt idx="5">
                  <c:v>0.96632671948263</c:v>
                </c:pt>
                <c:pt idx="6">
                  <c:v>0.958844505707667</c:v>
                </c:pt>
                <c:pt idx="7">
                  <c:v>0.937439298152161</c:v>
                </c:pt>
                <c:pt idx="8">
                  <c:v>0.901849961355795</c:v>
                </c:pt>
                <c:pt idx="9">
                  <c:v>0.855698054298978</c:v>
                </c:pt>
                <c:pt idx="10">
                  <c:v>0.803490192527418</c:v>
                </c:pt>
                <c:pt idx="11">
                  <c:v>0.745816642643249</c:v>
                </c:pt>
                <c:pt idx="12">
                  <c:v>0.683045429276956</c:v>
                </c:pt>
                <c:pt idx="13">
                  <c:v>0.618880897205563</c:v>
                </c:pt>
                <c:pt idx="14">
                  <c:v>0.555390271244623</c:v>
                </c:pt>
                <c:pt idx="15">
                  <c:v>0.495004549293706</c:v>
                </c:pt>
                <c:pt idx="16">
                  <c:v>0.436014617807666</c:v>
                </c:pt>
                <c:pt idx="17">
                  <c:v>0.381012608455783</c:v>
                </c:pt>
                <c:pt idx="18">
                  <c:v>0.330410791554412</c:v>
                </c:pt>
                <c:pt idx="19">
                  <c:v>0.28489532736668</c:v>
                </c:pt>
                <c:pt idx="20">
                  <c:v>0.244636725142503</c:v>
                </c:pt>
                <c:pt idx="21">
                  <c:v>0.209385008740048</c:v>
                </c:pt>
                <c:pt idx="22">
                  <c:v>0.178845073091565</c:v>
                </c:pt>
                <c:pt idx="23">
                  <c:v>0.152909455550035</c:v>
                </c:pt>
                <c:pt idx="24">
                  <c:v>0.131305042173508</c:v>
                </c:pt>
                <c:pt idx="25">
                  <c:v>0.113313322233424</c:v>
                </c:pt>
                <c:pt idx="26">
                  <c:v>0.0983091027088035</c:v>
                </c:pt>
                <c:pt idx="27">
                  <c:v>0.0862022029688433</c:v>
                </c:pt>
                <c:pt idx="28">
                  <c:v>0.0765462481461147</c:v>
                </c:pt>
                <c:pt idx="29">
                  <c:v>0.0689010546204257</c:v>
                </c:pt>
                <c:pt idx="30">
                  <c:v>0.0627813172552383</c:v>
                </c:pt>
                <c:pt idx="31">
                  <c:v>0.0579012082436794</c:v>
                </c:pt>
                <c:pt idx="32">
                  <c:v>0.0542998704934465</c:v>
                </c:pt>
                <c:pt idx="33">
                  <c:v>0.0512465911016228</c:v>
                </c:pt>
                <c:pt idx="34">
                  <c:v>0.0493544013690041</c:v>
                </c:pt>
                <c:pt idx="35">
                  <c:v>0.0475018243115183</c:v>
                </c:pt>
                <c:pt idx="36">
                  <c:v>0.0462487339593921</c:v>
                </c:pt>
                <c:pt idx="37">
                  <c:v>0.0454136289576835</c:v>
                </c:pt>
                <c:pt idx="38">
                  <c:v>0.0446821628703735</c:v>
                </c:pt>
                <c:pt idx="39">
                  <c:v>0.0440563057667591</c:v>
                </c:pt>
                <c:pt idx="40">
                  <c:v>0.0436770991705449</c:v>
                </c:pt>
                <c:pt idx="41">
                  <c:v>0.0433258404724184</c:v>
                </c:pt>
                <c:pt idx="42">
                  <c:v>0.0431950497357393</c:v>
                </c:pt>
                <c:pt idx="43">
                  <c:v>0.0429993019487232</c:v>
                </c:pt>
                <c:pt idx="44">
                  <c:v>0.0428297488789045</c:v>
                </c:pt>
                <c:pt idx="45">
                  <c:v>0.0426212006954896</c:v>
                </c:pt>
                <c:pt idx="46">
                  <c:v>0.042529148654813</c:v>
                </c:pt>
                <c:pt idx="47">
                  <c:v>0.042541932630148</c:v>
                </c:pt>
                <c:pt idx="48">
                  <c:v>0.0423990181947464</c:v>
                </c:pt>
                <c:pt idx="49">
                  <c:v>0.042385557345397</c:v>
                </c:pt>
                <c:pt idx="50">
                  <c:v>0.0423728525136537</c:v>
                </c:pt>
                <c:pt idx="51">
                  <c:v>0.0422938801276346</c:v>
                </c:pt>
                <c:pt idx="52">
                  <c:v>0.0422942196711811</c:v>
                </c:pt>
                <c:pt idx="53">
                  <c:v>0.0421254620570352</c:v>
                </c:pt>
                <c:pt idx="54">
                  <c:v>0.0420732098384416</c:v>
                </c:pt>
                <c:pt idx="55">
                  <c:v>0.041902968252378</c:v>
                </c:pt>
                <c:pt idx="56">
                  <c:v>0.0421513446738463</c:v>
                </c:pt>
                <c:pt idx="57">
                  <c:v>0.041981020581964</c:v>
                </c:pt>
                <c:pt idx="58">
                  <c:v>0.0418771397254151</c:v>
                </c:pt>
                <c:pt idx="59">
                  <c:v>0.0418646905147933</c:v>
                </c:pt>
                <c:pt idx="60">
                  <c:v>0.0417725413165167</c:v>
                </c:pt>
              </c:numCache>
            </c:numRef>
          </c:yVal>
          <c:smooth val="0"/>
        </c:ser>
        <c:ser>
          <c:idx val="9"/>
          <c:order val="5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4'!$F$6:$F$66</c:f>
              <c:numCache>
                <c:formatCode>0.0000_ </c:formatCode>
                <c:ptCount val="61"/>
                <c:pt idx="0">
                  <c:v>1.0</c:v>
                </c:pt>
                <c:pt idx="1">
                  <c:v>0.974195436003625</c:v>
                </c:pt>
                <c:pt idx="2">
                  <c:v>0.97414632069094</c:v>
                </c:pt>
                <c:pt idx="3">
                  <c:v>0.975284038091506</c:v>
                </c:pt>
                <c:pt idx="4">
                  <c:v>0.974885180494716</c:v>
                </c:pt>
                <c:pt idx="5">
                  <c:v>0.974671622346713</c:v>
                </c:pt>
                <c:pt idx="6">
                  <c:v>0.974812208871442</c:v>
                </c:pt>
                <c:pt idx="7">
                  <c:v>0.973135310304867</c:v>
                </c:pt>
                <c:pt idx="8">
                  <c:v>0.974324444304572</c:v>
                </c:pt>
                <c:pt idx="9">
                  <c:v>0.974496260226702</c:v>
                </c:pt>
                <c:pt idx="10">
                  <c:v>0.973040294037968</c:v>
                </c:pt>
                <c:pt idx="11">
                  <c:v>0.972932764138556</c:v>
                </c:pt>
                <c:pt idx="12">
                  <c:v>0.972090503984578</c:v>
                </c:pt>
                <c:pt idx="13">
                  <c:v>0.972925887993364</c:v>
                </c:pt>
                <c:pt idx="14">
                  <c:v>0.97244256879507</c:v>
                </c:pt>
                <c:pt idx="15">
                  <c:v>0.972298994625671</c:v>
                </c:pt>
                <c:pt idx="16">
                  <c:v>0.971056626423267</c:v>
                </c:pt>
                <c:pt idx="17">
                  <c:v>0.972351745771123</c:v>
                </c:pt>
                <c:pt idx="18">
                  <c:v>0.972126535338085</c:v>
                </c:pt>
                <c:pt idx="19">
                  <c:v>0.971820776097744</c:v>
                </c:pt>
                <c:pt idx="20">
                  <c:v>0.971532669283637</c:v>
                </c:pt>
                <c:pt idx="21">
                  <c:v>0.971014680383495</c:v>
                </c:pt>
                <c:pt idx="22">
                  <c:v>0.971483770463388</c:v>
                </c:pt>
                <c:pt idx="23">
                  <c:v>0.970662527844702</c:v>
                </c:pt>
                <c:pt idx="24">
                  <c:v>0.970516611858012</c:v>
                </c:pt>
                <c:pt idx="25">
                  <c:v>0.967326110849175</c:v>
                </c:pt>
                <c:pt idx="26">
                  <c:v>0.959711210834166</c:v>
                </c:pt>
                <c:pt idx="27">
                  <c:v>0.930885141535508</c:v>
                </c:pt>
                <c:pt idx="28">
                  <c:v>0.866663309216496</c:v>
                </c:pt>
                <c:pt idx="29">
                  <c:v>0.78015413038801</c:v>
                </c:pt>
                <c:pt idx="30">
                  <c:v>0.68275852408664</c:v>
                </c:pt>
                <c:pt idx="31">
                  <c:v>0.584769448019295</c:v>
                </c:pt>
                <c:pt idx="32">
                  <c:v>0.490272317945856</c:v>
                </c:pt>
                <c:pt idx="33">
                  <c:v>0.40421864555616</c:v>
                </c:pt>
                <c:pt idx="34">
                  <c:v>0.329242228236337</c:v>
                </c:pt>
                <c:pt idx="35">
                  <c:v>0.266336007185951</c:v>
                </c:pt>
                <c:pt idx="36">
                  <c:v>0.21437571941076</c:v>
                </c:pt>
                <c:pt idx="37">
                  <c:v>0.172783796514452</c:v>
                </c:pt>
                <c:pt idx="38">
                  <c:v>0.139549219046943</c:v>
                </c:pt>
                <c:pt idx="39">
                  <c:v>0.114227378327056</c:v>
                </c:pt>
                <c:pt idx="40">
                  <c:v>0.0948945998342965</c:v>
                </c:pt>
                <c:pt idx="41">
                  <c:v>0.0804547968102554</c:v>
                </c:pt>
                <c:pt idx="42">
                  <c:v>0.0696105771069371</c:v>
                </c:pt>
                <c:pt idx="43">
                  <c:v>0.0617102190450089</c:v>
                </c:pt>
                <c:pt idx="44">
                  <c:v>0.0561237967552629</c:v>
                </c:pt>
                <c:pt idx="45">
                  <c:v>0.0521866347316076</c:v>
                </c:pt>
                <c:pt idx="46">
                  <c:v>0.0493617444853207</c:v>
                </c:pt>
                <c:pt idx="47">
                  <c:v>0.0471633053640655</c:v>
                </c:pt>
                <c:pt idx="48">
                  <c:v>0.0458281684461405</c:v>
                </c:pt>
                <c:pt idx="49">
                  <c:v>0.0449395247606359</c:v>
                </c:pt>
                <c:pt idx="50">
                  <c:v>0.0443246339618283</c:v>
                </c:pt>
                <c:pt idx="51">
                  <c:v>0.0436446740885095</c:v>
                </c:pt>
                <c:pt idx="52">
                  <c:v>0.0434345305496858</c:v>
                </c:pt>
                <c:pt idx="53">
                  <c:v>0.0430686102928089</c:v>
                </c:pt>
                <c:pt idx="54">
                  <c:v>0.0428984445859785</c:v>
                </c:pt>
                <c:pt idx="55">
                  <c:v>0.0428073036945593</c:v>
                </c:pt>
                <c:pt idx="56">
                  <c:v>0.0425581690143014</c:v>
                </c:pt>
                <c:pt idx="57">
                  <c:v>0.042531887663705</c:v>
                </c:pt>
                <c:pt idx="58">
                  <c:v>0.0425457175150742</c:v>
                </c:pt>
                <c:pt idx="59">
                  <c:v>0.0424020119866771</c:v>
                </c:pt>
                <c:pt idx="60">
                  <c:v>0.04228428084691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1592400"/>
        <c:axId val="1861596192"/>
      </c:scatterChart>
      <c:valAx>
        <c:axId val="1861592400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one"/>
        <c:crossAx val="1861596192"/>
        <c:crosses val="autoZero"/>
        <c:crossBetween val="midCat"/>
      </c:valAx>
      <c:valAx>
        <c:axId val="1861596192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one"/>
        <c:crossAx val="186159240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9229657986926"/>
          <c:y val="0.123808948061067"/>
          <c:w val="0.852069775000903"/>
          <c:h val="0.76190121883733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2'!$AX$7:$AX$67</c:f>
              <c:numCache>
                <c:formatCode>0.000_ </c:formatCode>
                <c:ptCount val="61"/>
                <c:pt idx="0">
                  <c:v>1.0</c:v>
                </c:pt>
                <c:pt idx="1">
                  <c:v>0.945593638331068</c:v>
                </c:pt>
                <c:pt idx="2">
                  <c:v>0.931300015098898</c:v>
                </c:pt>
                <c:pt idx="3">
                  <c:v>0.907796064220645</c:v>
                </c:pt>
                <c:pt idx="4">
                  <c:v>0.875987719563139</c:v>
                </c:pt>
                <c:pt idx="5">
                  <c:v>0.837535859882229</c:v>
                </c:pt>
                <c:pt idx="6">
                  <c:v>0.793296089385475</c:v>
                </c:pt>
                <c:pt idx="7">
                  <c:v>0.746539835925311</c:v>
                </c:pt>
                <c:pt idx="8">
                  <c:v>0.691378529367356</c:v>
                </c:pt>
                <c:pt idx="9">
                  <c:v>0.634807992349892</c:v>
                </c:pt>
                <c:pt idx="10">
                  <c:v>0.575871961346822</c:v>
                </c:pt>
                <c:pt idx="11">
                  <c:v>0.519905380240576</c:v>
                </c:pt>
                <c:pt idx="12">
                  <c:v>0.463284513563843</c:v>
                </c:pt>
                <c:pt idx="13">
                  <c:v>0.407569580753938</c:v>
                </c:pt>
                <c:pt idx="14">
                  <c:v>0.357139262167195</c:v>
                </c:pt>
                <c:pt idx="15">
                  <c:v>0.309829382455081</c:v>
                </c:pt>
                <c:pt idx="16">
                  <c:v>0.267653127988323</c:v>
                </c:pt>
                <c:pt idx="17">
                  <c:v>0.229201268307414</c:v>
                </c:pt>
                <c:pt idx="18">
                  <c:v>0.195430066938447</c:v>
                </c:pt>
                <c:pt idx="19">
                  <c:v>0.166742161155569</c:v>
                </c:pt>
                <c:pt idx="20">
                  <c:v>0.142130957773416</c:v>
                </c:pt>
                <c:pt idx="21">
                  <c:v>0.121898434747597</c:v>
                </c:pt>
                <c:pt idx="22">
                  <c:v>0.104836680255675</c:v>
                </c:pt>
                <c:pt idx="23">
                  <c:v>0.0913483315717952</c:v>
                </c:pt>
                <c:pt idx="24">
                  <c:v>0.0796718506215713</c:v>
                </c:pt>
                <c:pt idx="25">
                  <c:v>0.0711661382052443</c:v>
                </c:pt>
                <c:pt idx="26">
                  <c:v>0.0639689969298908</c:v>
                </c:pt>
                <c:pt idx="27">
                  <c:v>0.0584830640696562</c:v>
                </c:pt>
                <c:pt idx="28">
                  <c:v>0.054054054054054</c:v>
                </c:pt>
                <c:pt idx="29">
                  <c:v>0.0509839448386934</c:v>
                </c:pt>
                <c:pt idx="30">
                  <c:v>0.0485177915345513</c:v>
                </c:pt>
                <c:pt idx="31">
                  <c:v>0.0464542755045548</c:v>
                </c:pt>
                <c:pt idx="32">
                  <c:v>0.0451457043635814</c:v>
                </c:pt>
                <c:pt idx="33">
                  <c:v>0.0437868035633399</c:v>
                </c:pt>
                <c:pt idx="34">
                  <c:v>0.0432835069706578</c:v>
                </c:pt>
                <c:pt idx="35">
                  <c:v>0.0426795510594393</c:v>
                </c:pt>
                <c:pt idx="36">
                  <c:v>0.0422769137852937</c:v>
                </c:pt>
                <c:pt idx="37">
                  <c:v>0.0417232875333434</c:v>
                </c:pt>
                <c:pt idx="38">
                  <c:v>0.041622628214807</c:v>
                </c:pt>
                <c:pt idx="39">
                  <c:v>0.0414213095777341</c:v>
                </c:pt>
                <c:pt idx="40">
                  <c:v>0.0411193316221249</c:v>
                </c:pt>
                <c:pt idx="41">
                  <c:v>0.0412703205999295</c:v>
                </c:pt>
                <c:pt idx="42">
                  <c:v>0.040666364688711</c:v>
                </c:pt>
                <c:pt idx="43">
                  <c:v>0.0409180129850521</c:v>
                </c:pt>
                <c:pt idx="44">
                  <c:v>0.0408173536665157</c:v>
                </c:pt>
                <c:pt idx="45">
                  <c:v>0.0408676833257839</c:v>
                </c:pt>
                <c:pt idx="46">
                  <c:v>0.04041471639237</c:v>
                </c:pt>
                <c:pt idx="47">
                  <c:v>0.040666364688711</c:v>
                </c:pt>
                <c:pt idx="48">
                  <c:v>0.0405657053701746</c:v>
                </c:pt>
                <c:pt idx="49">
                  <c:v>0.0405153757109064</c:v>
                </c:pt>
                <c:pt idx="50">
                  <c:v>0.0406160350294428</c:v>
                </c:pt>
                <c:pt idx="51">
                  <c:v>0.0403140570738336</c:v>
                </c:pt>
                <c:pt idx="52">
                  <c:v>0.040666364688711</c:v>
                </c:pt>
                <c:pt idx="53">
                  <c:v>0.0405153757109064</c:v>
                </c:pt>
                <c:pt idx="54">
                  <c:v>0.0402133977552972</c:v>
                </c:pt>
                <c:pt idx="55">
                  <c:v>0.0401127384367608</c:v>
                </c:pt>
                <c:pt idx="56">
                  <c:v>0.0404650460516382</c:v>
                </c:pt>
                <c:pt idx="57">
                  <c:v>0.0401127384367608</c:v>
                </c:pt>
                <c:pt idx="58">
                  <c:v>0.0402133977552972</c:v>
                </c:pt>
                <c:pt idx="59">
                  <c:v>0.0402637274145654</c:v>
                </c:pt>
                <c:pt idx="60">
                  <c:v>0.0402133977552972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2'!$AY$7:$AY$67</c:f>
              <c:numCache>
                <c:formatCode>0.000_ </c:formatCode>
                <c:ptCount val="61"/>
                <c:pt idx="0">
                  <c:v>1.0</c:v>
                </c:pt>
                <c:pt idx="1">
                  <c:v>0.947302697302697</c:v>
                </c:pt>
                <c:pt idx="2">
                  <c:v>0.932617382617383</c:v>
                </c:pt>
                <c:pt idx="3">
                  <c:v>0.905244755244755</c:v>
                </c:pt>
                <c:pt idx="4">
                  <c:v>0.876823176823177</c:v>
                </c:pt>
                <c:pt idx="5">
                  <c:v>0.837112887112887</c:v>
                </c:pt>
                <c:pt idx="6">
                  <c:v>0.792357642357642</c:v>
                </c:pt>
                <c:pt idx="7">
                  <c:v>0.740859140859141</c:v>
                </c:pt>
                <c:pt idx="8">
                  <c:v>0.689010989010989</c:v>
                </c:pt>
                <c:pt idx="9">
                  <c:v>0.633666333666334</c:v>
                </c:pt>
                <c:pt idx="10">
                  <c:v>0.574775224775225</c:v>
                </c:pt>
                <c:pt idx="11">
                  <c:v>0.518231768231768</c:v>
                </c:pt>
                <c:pt idx="12">
                  <c:v>0.46003996003996</c:v>
                </c:pt>
                <c:pt idx="13">
                  <c:v>0.405644355644356</c:v>
                </c:pt>
                <c:pt idx="14">
                  <c:v>0.355444555444555</c:v>
                </c:pt>
                <c:pt idx="15">
                  <c:v>0.308041958041958</c:v>
                </c:pt>
                <c:pt idx="16">
                  <c:v>0.264185814185814</c:v>
                </c:pt>
                <c:pt idx="17">
                  <c:v>0.226623376623377</c:v>
                </c:pt>
                <c:pt idx="18">
                  <c:v>0.193806193806194</c:v>
                </c:pt>
                <c:pt idx="19">
                  <c:v>0.165434565434565</c:v>
                </c:pt>
                <c:pt idx="20">
                  <c:v>0.141108891108891</c:v>
                </c:pt>
                <c:pt idx="21">
                  <c:v>0.12047952047952</c:v>
                </c:pt>
                <c:pt idx="22">
                  <c:v>0.103746253746254</c:v>
                </c:pt>
                <c:pt idx="23">
                  <c:v>0.0902097902097902</c:v>
                </c:pt>
                <c:pt idx="24">
                  <c:v>0.0793706293706294</c:v>
                </c:pt>
                <c:pt idx="25">
                  <c:v>0.0702797202797203</c:v>
                </c:pt>
                <c:pt idx="26">
                  <c:v>0.0633366633366633</c:v>
                </c:pt>
                <c:pt idx="27">
                  <c:v>0.058041958041958</c:v>
                </c:pt>
                <c:pt idx="28">
                  <c:v>0.0541458541458541</c:v>
                </c:pt>
                <c:pt idx="29">
                  <c:v>0.0509490509490509</c:v>
                </c:pt>
                <c:pt idx="30">
                  <c:v>0.0484015984015984</c:v>
                </c:pt>
                <c:pt idx="31">
                  <c:v>0.0466533466533466</c:v>
                </c:pt>
                <c:pt idx="32">
                  <c:v>0.0453046953046953</c:v>
                </c:pt>
                <c:pt idx="33">
                  <c:v>0.0442557442557442</c:v>
                </c:pt>
                <c:pt idx="34">
                  <c:v>0.0434065934065934</c:v>
                </c:pt>
                <c:pt idx="35">
                  <c:v>0.0427572427572427</c:v>
                </c:pt>
                <c:pt idx="36">
                  <c:v>0.0425074925074925</c:v>
                </c:pt>
                <c:pt idx="37">
                  <c:v>0.0421078921078921</c:v>
                </c:pt>
                <c:pt idx="38">
                  <c:v>0.0418581418581418</c:v>
                </c:pt>
                <c:pt idx="39">
                  <c:v>0.0416583416583417</c:v>
                </c:pt>
                <c:pt idx="40">
                  <c:v>0.0416583416583417</c:v>
                </c:pt>
                <c:pt idx="41">
                  <c:v>0.0414085914085914</c:v>
                </c:pt>
                <c:pt idx="42">
                  <c:v>0.0413086913086913</c:v>
                </c:pt>
                <c:pt idx="43">
                  <c:v>0.0414085914085914</c:v>
                </c:pt>
                <c:pt idx="44">
                  <c:v>0.0410589410589411</c:v>
                </c:pt>
                <c:pt idx="45">
                  <c:v>0.0411588411588411</c:v>
                </c:pt>
                <c:pt idx="46">
                  <c:v>0.0411088911088911</c:v>
                </c:pt>
                <c:pt idx="47">
                  <c:v>0.041008991008991</c:v>
                </c:pt>
                <c:pt idx="48">
                  <c:v>0.0408091908091908</c:v>
                </c:pt>
                <c:pt idx="49">
                  <c:v>0.041008991008991</c:v>
                </c:pt>
                <c:pt idx="50">
                  <c:v>0.041008991008991</c:v>
                </c:pt>
                <c:pt idx="51">
                  <c:v>0.0407592407592408</c:v>
                </c:pt>
                <c:pt idx="52">
                  <c:v>0.0407092907092907</c:v>
                </c:pt>
                <c:pt idx="53">
                  <c:v>0.0408591408591408</c:v>
                </c:pt>
                <c:pt idx="54">
                  <c:v>0.0407092907092907</c:v>
                </c:pt>
                <c:pt idx="55">
                  <c:v>0.0406093906093906</c:v>
                </c:pt>
                <c:pt idx="56">
                  <c:v>0.0406093906093906</c:v>
                </c:pt>
                <c:pt idx="57">
                  <c:v>0.0404595404595404</c:v>
                </c:pt>
                <c:pt idx="58">
                  <c:v>0.0405594405594406</c:v>
                </c:pt>
                <c:pt idx="59">
                  <c:v>0.0405094905094905</c:v>
                </c:pt>
                <c:pt idx="60">
                  <c:v>0.0406593406593407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2'!$AZ$7:$AZ$67</c:f>
              <c:numCache>
                <c:formatCode>0.000_ </c:formatCode>
                <c:ptCount val="61"/>
                <c:pt idx="0">
                  <c:v>1.0</c:v>
                </c:pt>
                <c:pt idx="1">
                  <c:v>0.947379011973036</c:v>
                </c:pt>
                <c:pt idx="2">
                  <c:v>0.929520072441896</c:v>
                </c:pt>
                <c:pt idx="3">
                  <c:v>0.907686890029178</c:v>
                </c:pt>
                <c:pt idx="4">
                  <c:v>0.875037730153939</c:v>
                </c:pt>
                <c:pt idx="5">
                  <c:v>0.83735788308683</c:v>
                </c:pt>
                <c:pt idx="6">
                  <c:v>0.78996880973941</c:v>
                </c:pt>
                <c:pt idx="7">
                  <c:v>0.743082805111178</c:v>
                </c:pt>
                <c:pt idx="8">
                  <c:v>0.689958748365027</c:v>
                </c:pt>
                <c:pt idx="9">
                  <c:v>0.633011369353053</c:v>
                </c:pt>
                <c:pt idx="10">
                  <c:v>0.576768286547942</c:v>
                </c:pt>
                <c:pt idx="11">
                  <c:v>0.518211087634571</c:v>
                </c:pt>
                <c:pt idx="12">
                  <c:v>0.461766777341785</c:v>
                </c:pt>
                <c:pt idx="13">
                  <c:v>0.408039038132609</c:v>
                </c:pt>
                <c:pt idx="14">
                  <c:v>0.35712848375088</c:v>
                </c:pt>
                <c:pt idx="15">
                  <c:v>0.310091558506892</c:v>
                </c:pt>
                <c:pt idx="16">
                  <c:v>0.267632558607506</c:v>
                </c:pt>
                <c:pt idx="17">
                  <c:v>0.229600563436965</c:v>
                </c:pt>
                <c:pt idx="18">
                  <c:v>0.195844652379515</c:v>
                </c:pt>
                <c:pt idx="19">
                  <c:v>0.167370962873528</c:v>
                </c:pt>
                <c:pt idx="20">
                  <c:v>0.142770902505282</c:v>
                </c:pt>
                <c:pt idx="21">
                  <c:v>0.122648153737801</c:v>
                </c:pt>
                <c:pt idx="22">
                  <c:v>0.105895965388872</c:v>
                </c:pt>
                <c:pt idx="23">
                  <c:v>0.0917597343797162</c:v>
                </c:pt>
                <c:pt idx="24">
                  <c:v>0.0801891538384143</c:v>
                </c:pt>
                <c:pt idx="25">
                  <c:v>0.0716369856122346</c:v>
                </c:pt>
                <c:pt idx="26">
                  <c:v>0.0649964785189657</c:v>
                </c:pt>
                <c:pt idx="27">
                  <c:v>0.0589596538887212</c:v>
                </c:pt>
                <c:pt idx="28">
                  <c:v>0.055086024750981</c:v>
                </c:pt>
                <c:pt idx="29">
                  <c:v>0.0513633162289969</c:v>
                </c:pt>
                <c:pt idx="30">
                  <c:v>0.0490995069926552</c:v>
                </c:pt>
                <c:pt idx="31">
                  <c:v>0.0472884596035818</c:v>
                </c:pt>
                <c:pt idx="32">
                  <c:v>0.0458798671898581</c:v>
                </c:pt>
                <c:pt idx="33">
                  <c:v>0.0448234228795653</c:v>
                </c:pt>
                <c:pt idx="34">
                  <c:v>0.0439682060569474</c:v>
                </c:pt>
                <c:pt idx="35">
                  <c:v>0.0434651373377603</c:v>
                </c:pt>
                <c:pt idx="36">
                  <c:v>0.0430626823624107</c:v>
                </c:pt>
                <c:pt idx="37">
                  <c:v>0.0425596136432237</c:v>
                </c:pt>
                <c:pt idx="38">
                  <c:v>0.0422577724117114</c:v>
                </c:pt>
                <c:pt idx="39">
                  <c:v>0.042157158667874</c:v>
                </c:pt>
                <c:pt idx="40">
                  <c:v>0.042157158667874</c:v>
                </c:pt>
                <c:pt idx="41">
                  <c:v>0.0414528624610122</c:v>
                </c:pt>
                <c:pt idx="42">
                  <c:v>0.0417043968206057</c:v>
                </c:pt>
                <c:pt idx="43">
                  <c:v>0.0417547036925244</c:v>
                </c:pt>
                <c:pt idx="44">
                  <c:v>0.0415534762048496</c:v>
                </c:pt>
                <c:pt idx="45">
                  <c:v>0.0412013281014186</c:v>
                </c:pt>
                <c:pt idx="46">
                  <c:v>0.0415031693329309</c:v>
                </c:pt>
                <c:pt idx="47">
                  <c:v>0.0411510212294999</c:v>
                </c:pt>
                <c:pt idx="48">
                  <c:v>0.0411007143575812</c:v>
                </c:pt>
                <c:pt idx="49">
                  <c:v>0.0411510212294999</c:v>
                </c:pt>
                <c:pt idx="50">
                  <c:v>0.0412516349733373</c:v>
                </c:pt>
                <c:pt idx="51">
                  <c:v>0.0414025555890935</c:v>
                </c:pt>
                <c:pt idx="52">
                  <c:v>0.0411510212294999</c:v>
                </c:pt>
                <c:pt idx="53">
                  <c:v>0.0412013281014186</c:v>
                </c:pt>
                <c:pt idx="54">
                  <c:v>0.0411510212294999</c:v>
                </c:pt>
                <c:pt idx="55">
                  <c:v>0.0412516349733373</c:v>
                </c:pt>
                <c:pt idx="56">
                  <c:v>0.0410504074856625</c:v>
                </c:pt>
                <c:pt idx="57">
                  <c:v>0.0410504074856625</c:v>
                </c:pt>
                <c:pt idx="58">
                  <c:v>0.0412516349733373</c:v>
                </c:pt>
                <c:pt idx="59">
                  <c:v>0.0410504074856625</c:v>
                </c:pt>
                <c:pt idx="60">
                  <c:v>0.0408491799979877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2'!$BA$7:$BA$67</c:f>
              <c:numCache>
                <c:formatCode>0.000_ </c:formatCode>
                <c:ptCount val="61"/>
                <c:pt idx="0">
                  <c:v>1.0</c:v>
                </c:pt>
                <c:pt idx="1">
                  <c:v>0.947275121555916</c:v>
                </c:pt>
                <c:pt idx="2">
                  <c:v>0.930358589951378</c:v>
                </c:pt>
                <c:pt idx="3">
                  <c:v>0.905135737439222</c:v>
                </c:pt>
                <c:pt idx="4">
                  <c:v>0.874392220421394</c:v>
                </c:pt>
                <c:pt idx="5">
                  <c:v>0.835443679092382</c:v>
                </c:pt>
                <c:pt idx="6">
                  <c:v>0.78986021069692</c:v>
                </c:pt>
                <c:pt idx="7">
                  <c:v>0.73976904376013</c:v>
                </c:pt>
                <c:pt idx="8">
                  <c:v>0.684207860615883</c:v>
                </c:pt>
                <c:pt idx="9">
                  <c:v>0.630166126418152</c:v>
                </c:pt>
                <c:pt idx="10">
                  <c:v>0.572275121555916</c:v>
                </c:pt>
                <c:pt idx="11">
                  <c:v>0.513928282009725</c:v>
                </c:pt>
                <c:pt idx="12">
                  <c:v>0.457911264181523</c:v>
                </c:pt>
                <c:pt idx="13">
                  <c:v>0.404173419773096</c:v>
                </c:pt>
                <c:pt idx="14">
                  <c:v>0.354183549432739</c:v>
                </c:pt>
                <c:pt idx="15">
                  <c:v>0.307688411669368</c:v>
                </c:pt>
                <c:pt idx="16">
                  <c:v>0.264485413290113</c:v>
                </c:pt>
                <c:pt idx="17">
                  <c:v>0.226448541329011</c:v>
                </c:pt>
                <c:pt idx="18">
                  <c:v>0.194236223662885</c:v>
                </c:pt>
                <c:pt idx="19">
                  <c:v>0.166278363047002</c:v>
                </c:pt>
                <c:pt idx="20">
                  <c:v>0.141764586709887</c:v>
                </c:pt>
                <c:pt idx="21">
                  <c:v>0.121657212317666</c:v>
                </c:pt>
                <c:pt idx="22">
                  <c:v>0.104588735818476</c:v>
                </c:pt>
                <c:pt idx="23">
                  <c:v>0.0914708265802269</c:v>
                </c:pt>
                <c:pt idx="24">
                  <c:v>0.0802775526742301</c:v>
                </c:pt>
                <c:pt idx="25">
                  <c:v>0.0712621555915721</c:v>
                </c:pt>
                <c:pt idx="26">
                  <c:v>0.0642726904376013</c:v>
                </c:pt>
                <c:pt idx="27">
                  <c:v>0.0590559157212318</c:v>
                </c:pt>
                <c:pt idx="28">
                  <c:v>0.0551053484602917</c:v>
                </c:pt>
                <c:pt idx="29">
                  <c:v>0.0516106158833063</c:v>
                </c:pt>
                <c:pt idx="30">
                  <c:v>0.0491288492706645</c:v>
                </c:pt>
                <c:pt idx="31">
                  <c:v>0.047305510534846</c:v>
                </c:pt>
                <c:pt idx="32">
                  <c:v>0.0459380064829822</c:v>
                </c:pt>
                <c:pt idx="33">
                  <c:v>0.044773095623987</c:v>
                </c:pt>
                <c:pt idx="34">
                  <c:v>0.0440133711507293</c:v>
                </c:pt>
                <c:pt idx="35">
                  <c:v>0.0430004051863857</c:v>
                </c:pt>
                <c:pt idx="36">
                  <c:v>0.0429497568881685</c:v>
                </c:pt>
                <c:pt idx="37">
                  <c:v>0.0425952188006483</c:v>
                </c:pt>
                <c:pt idx="38">
                  <c:v>0.0420887358184765</c:v>
                </c:pt>
                <c:pt idx="39">
                  <c:v>0.0421393841166937</c:v>
                </c:pt>
                <c:pt idx="40">
                  <c:v>0.0416835494327391</c:v>
                </c:pt>
                <c:pt idx="41">
                  <c:v>0.0416835494327391</c:v>
                </c:pt>
                <c:pt idx="42">
                  <c:v>0.0415316045380875</c:v>
                </c:pt>
                <c:pt idx="43">
                  <c:v>0.0414303079416531</c:v>
                </c:pt>
                <c:pt idx="44">
                  <c:v>0.0414809562398703</c:v>
                </c:pt>
                <c:pt idx="45">
                  <c:v>0.0413290113452188</c:v>
                </c:pt>
                <c:pt idx="46">
                  <c:v>0.0411770664505673</c:v>
                </c:pt>
                <c:pt idx="47">
                  <c:v>0.0415316045380875</c:v>
                </c:pt>
                <c:pt idx="48">
                  <c:v>0.0411770664505673</c:v>
                </c:pt>
                <c:pt idx="49">
                  <c:v>0.0410757698541329</c:v>
                </c:pt>
                <c:pt idx="50">
                  <c:v>0.0409744732576985</c:v>
                </c:pt>
                <c:pt idx="51">
                  <c:v>0.0410251215559157</c:v>
                </c:pt>
                <c:pt idx="52">
                  <c:v>0.0409238249594814</c:v>
                </c:pt>
                <c:pt idx="53">
                  <c:v>0.0407212317666126</c:v>
                </c:pt>
                <c:pt idx="54">
                  <c:v>0.0410251215559157</c:v>
                </c:pt>
                <c:pt idx="55">
                  <c:v>0.0408731766612642</c:v>
                </c:pt>
                <c:pt idx="56">
                  <c:v>0.0407718800648298</c:v>
                </c:pt>
                <c:pt idx="57">
                  <c:v>0.0406705834683955</c:v>
                </c:pt>
                <c:pt idx="58">
                  <c:v>0.0405186385737439</c:v>
                </c:pt>
                <c:pt idx="59">
                  <c:v>0.0408731766612642</c:v>
                </c:pt>
                <c:pt idx="60">
                  <c:v>0.0407718800648298</c:v>
                </c:pt>
              </c:numCache>
            </c:numRef>
          </c:yVal>
          <c:smooth val="0"/>
        </c:ser>
        <c:ser>
          <c:idx val="8"/>
          <c:order val="4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4'!$C$6:$C$66</c:f>
              <c:numCache>
                <c:formatCode>0.0000_ </c:formatCode>
                <c:ptCount val="61"/>
                <c:pt idx="0">
                  <c:v>1.0</c:v>
                </c:pt>
                <c:pt idx="1">
                  <c:v>0.97048673265375</c:v>
                </c:pt>
                <c:pt idx="2">
                  <c:v>0.971194002247574</c:v>
                </c:pt>
                <c:pt idx="3">
                  <c:v>0.971219027883156</c:v>
                </c:pt>
                <c:pt idx="4">
                  <c:v>0.970369688400983</c:v>
                </c:pt>
                <c:pt idx="5">
                  <c:v>0.96632671948263</c:v>
                </c:pt>
                <c:pt idx="6">
                  <c:v>0.958844505707667</c:v>
                </c:pt>
                <c:pt idx="7">
                  <c:v>0.937439298152161</c:v>
                </c:pt>
                <c:pt idx="8">
                  <c:v>0.901849961355795</c:v>
                </c:pt>
                <c:pt idx="9">
                  <c:v>0.855698054298978</c:v>
                </c:pt>
                <c:pt idx="10">
                  <c:v>0.803490192527418</c:v>
                </c:pt>
                <c:pt idx="11">
                  <c:v>0.745816642643249</c:v>
                </c:pt>
                <c:pt idx="12">
                  <c:v>0.683045429276956</c:v>
                </c:pt>
                <c:pt idx="13">
                  <c:v>0.618880897205563</c:v>
                </c:pt>
                <c:pt idx="14">
                  <c:v>0.555390271244623</c:v>
                </c:pt>
                <c:pt idx="15">
                  <c:v>0.495004549293706</c:v>
                </c:pt>
                <c:pt idx="16">
                  <c:v>0.436014617807666</c:v>
                </c:pt>
                <c:pt idx="17">
                  <c:v>0.381012608455783</c:v>
                </c:pt>
                <c:pt idx="18">
                  <c:v>0.330410791554412</c:v>
                </c:pt>
                <c:pt idx="19">
                  <c:v>0.28489532736668</c:v>
                </c:pt>
                <c:pt idx="20">
                  <c:v>0.244636725142503</c:v>
                </c:pt>
                <c:pt idx="21">
                  <c:v>0.209385008740048</c:v>
                </c:pt>
                <c:pt idx="22">
                  <c:v>0.178845073091565</c:v>
                </c:pt>
                <c:pt idx="23">
                  <c:v>0.152909455550035</c:v>
                </c:pt>
                <c:pt idx="24">
                  <c:v>0.131305042173508</c:v>
                </c:pt>
                <c:pt idx="25">
                  <c:v>0.113313322233424</c:v>
                </c:pt>
                <c:pt idx="26">
                  <c:v>0.0983091027088035</c:v>
                </c:pt>
                <c:pt idx="27">
                  <c:v>0.0862022029688433</c:v>
                </c:pt>
                <c:pt idx="28">
                  <c:v>0.0765462481461147</c:v>
                </c:pt>
                <c:pt idx="29">
                  <c:v>0.0689010546204257</c:v>
                </c:pt>
                <c:pt idx="30">
                  <c:v>0.0627813172552383</c:v>
                </c:pt>
                <c:pt idx="31">
                  <c:v>0.0579012082436794</c:v>
                </c:pt>
                <c:pt idx="32">
                  <c:v>0.0542998704934465</c:v>
                </c:pt>
                <c:pt idx="33">
                  <c:v>0.0512465911016228</c:v>
                </c:pt>
                <c:pt idx="34">
                  <c:v>0.0493544013690041</c:v>
                </c:pt>
                <c:pt idx="35">
                  <c:v>0.0475018243115183</c:v>
                </c:pt>
                <c:pt idx="36">
                  <c:v>0.0462487339593921</c:v>
                </c:pt>
                <c:pt idx="37">
                  <c:v>0.0454136289576835</c:v>
                </c:pt>
                <c:pt idx="38">
                  <c:v>0.0446821628703735</c:v>
                </c:pt>
                <c:pt idx="39">
                  <c:v>0.0440563057667591</c:v>
                </c:pt>
                <c:pt idx="40">
                  <c:v>0.0436770991705449</c:v>
                </c:pt>
                <c:pt idx="41">
                  <c:v>0.0433258404724184</c:v>
                </c:pt>
                <c:pt idx="42">
                  <c:v>0.0431950497357393</c:v>
                </c:pt>
                <c:pt idx="43">
                  <c:v>0.0429993019487232</c:v>
                </c:pt>
                <c:pt idx="44">
                  <c:v>0.0428297488789045</c:v>
                </c:pt>
                <c:pt idx="45">
                  <c:v>0.0426212006954896</c:v>
                </c:pt>
                <c:pt idx="46">
                  <c:v>0.042529148654813</c:v>
                </c:pt>
                <c:pt idx="47">
                  <c:v>0.042541932630148</c:v>
                </c:pt>
                <c:pt idx="48">
                  <c:v>0.0423990181947464</c:v>
                </c:pt>
                <c:pt idx="49">
                  <c:v>0.042385557345397</c:v>
                </c:pt>
                <c:pt idx="50">
                  <c:v>0.0423728525136537</c:v>
                </c:pt>
                <c:pt idx="51">
                  <c:v>0.0422938801276346</c:v>
                </c:pt>
                <c:pt idx="52">
                  <c:v>0.0422942196711811</c:v>
                </c:pt>
                <c:pt idx="53">
                  <c:v>0.0421254620570352</c:v>
                </c:pt>
                <c:pt idx="54">
                  <c:v>0.0420732098384416</c:v>
                </c:pt>
                <c:pt idx="55">
                  <c:v>0.041902968252378</c:v>
                </c:pt>
                <c:pt idx="56">
                  <c:v>0.0421513446738463</c:v>
                </c:pt>
                <c:pt idx="57">
                  <c:v>0.041981020581964</c:v>
                </c:pt>
                <c:pt idx="58">
                  <c:v>0.0418771397254151</c:v>
                </c:pt>
                <c:pt idx="59">
                  <c:v>0.0418646905147933</c:v>
                </c:pt>
                <c:pt idx="60">
                  <c:v>0.0417725413165167</c:v>
                </c:pt>
              </c:numCache>
            </c:numRef>
          </c:yVal>
          <c:smooth val="0"/>
        </c:ser>
        <c:ser>
          <c:idx val="9"/>
          <c:order val="5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4'!$F$6:$F$66</c:f>
              <c:numCache>
                <c:formatCode>0.0000_ </c:formatCode>
                <c:ptCount val="61"/>
                <c:pt idx="0">
                  <c:v>1.0</c:v>
                </c:pt>
                <c:pt idx="1">
                  <c:v>0.974195436003625</c:v>
                </c:pt>
                <c:pt idx="2">
                  <c:v>0.97414632069094</c:v>
                </c:pt>
                <c:pt idx="3">
                  <c:v>0.975284038091506</c:v>
                </c:pt>
                <c:pt idx="4">
                  <c:v>0.974885180494716</c:v>
                </c:pt>
                <c:pt idx="5">
                  <c:v>0.974671622346713</c:v>
                </c:pt>
                <c:pt idx="6">
                  <c:v>0.974812208871442</c:v>
                </c:pt>
                <c:pt idx="7">
                  <c:v>0.973135310304867</c:v>
                </c:pt>
                <c:pt idx="8">
                  <c:v>0.974324444304572</c:v>
                </c:pt>
                <c:pt idx="9">
                  <c:v>0.974496260226702</c:v>
                </c:pt>
                <c:pt idx="10">
                  <c:v>0.973040294037968</c:v>
                </c:pt>
                <c:pt idx="11">
                  <c:v>0.972932764138556</c:v>
                </c:pt>
                <c:pt idx="12">
                  <c:v>0.972090503984578</c:v>
                </c:pt>
                <c:pt idx="13">
                  <c:v>0.972925887993364</c:v>
                </c:pt>
                <c:pt idx="14">
                  <c:v>0.97244256879507</c:v>
                </c:pt>
                <c:pt idx="15">
                  <c:v>0.972298994625671</c:v>
                </c:pt>
                <c:pt idx="16">
                  <c:v>0.971056626423267</c:v>
                </c:pt>
                <c:pt idx="17">
                  <c:v>0.972351745771123</c:v>
                </c:pt>
                <c:pt idx="18">
                  <c:v>0.972126535338085</c:v>
                </c:pt>
                <c:pt idx="19">
                  <c:v>0.971820776097744</c:v>
                </c:pt>
                <c:pt idx="20">
                  <c:v>0.971532669283637</c:v>
                </c:pt>
                <c:pt idx="21">
                  <c:v>0.971014680383495</c:v>
                </c:pt>
                <c:pt idx="22">
                  <c:v>0.971483770463388</c:v>
                </c:pt>
                <c:pt idx="23">
                  <c:v>0.970662527844702</c:v>
                </c:pt>
                <c:pt idx="24">
                  <c:v>0.970516611858012</c:v>
                </c:pt>
                <c:pt idx="25">
                  <c:v>0.967326110849175</c:v>
                </c:pt>
                <c:pt idx="26">
                  <c:v>0.959711210834166</c:v>
                </c:pt>
                <c:pt idx="27">
                  <c:v>0.930885141535508</c:v>
                </c:pt>
                <c:pt idx="28">
                  <c:v>0.866663309216496</c:v>
                </c:pt>
                <c:pt idx="29">
                  <c:v>0.78015413038801</c:v>
                </c:pt>
                <c:pt idx="30">
                  <c:v>0.68275852408664</c:v>
                </c:pt>
                <c:pt idx="31">
                  <c:v>0.584769448019295</c:v>
                </c:pt>
                <c:pt idx="32">
                  <c:v>0.490272317945856</c:v>
                </c:pt>
                <c:pt idx="33">
                  <c:v>0.40421864555616</c:v>
                </c:pt>
                <c:pt idx="34">
                  <c:v>0.329242228236337</c:v>
                </c:pt>
                <c:pt idx="35">
                  <c:v>0.266336007185951</c:v>
                </c:pt>
                <c:pt idx="36">
                  <c:v>0.21437571941076</c:v>
                </c:pt>
                <c:pt idx="37">
                  <c:v>0.172783796514452</c:v>
                </c:pt>
                <c:pt idx="38">
                  <c:v>0.139549219046943</c:v>
                </c:pt>
                <c:pt idx="39">
                  <c:v>0.114227378327056</c:v>
                </c:pt>
                <c:pt idx="40">
                  <c:v>0.0948945998342965</c:v>
                </c:pt>
                <c:pt idx="41">
                  <c:v>0.0804547968102554</c:v>
                </c:pt>
                <c:pt idx="42">
                  <c:v>0.0696105771069371</c:v>
                </c:pt>
                <c:pt idx="43">
                  <c:v>0.0617102190450089</c:v>
                </c:pt>
                <c:pt idx="44">
                  <c:v>0.0561237967552629</c:v>
                </c:pt>
                <c:pt idx="45">
                  <c:v>0.0521866347316076</c:v>
                </c:pt>
                <c:pt idx="46">
                  <c:v>0.0493617444853207</c:v>
                </c:pt>
                <c:pt idx="47">
                  <c:v>0.0471633053640655</c:v>
                </c:pt>
                <c:pt idx="48">
                  <c:v>0.0458281684461405</c:v>
                </c:pt>
                <c:pt idx="49">
                  <c:v>0.0449395247606359</c:v>
                </c:pt>
                <c:pt idx="50">
                  <c:v>0.0443246339618283</c:v>
                </c:pt>
                <c:pt idx="51">
                  <c:v>0.0436446740885095</c:v>
                </c:pt>
                <c:pt idx="52">
                  <c:v>0.0434345305496858</c:v>
                </c:pt>
                <c:pt idx="53">
                  <c:v>0.0430686102928089</c:v>
                </c:pt>
                <c:pt idx="54">
                  <c:v>0.0428984445859785</c:v>
                </c:pt>
                <c:pt idx="55">
                  <c:v>0.0428073036945593</c:v>
                </c:pt>
                <c:pt idx="56">
                  <c:v>0.0425581690143014</c:v>
                </c:pt>
                <c:pt idx="57">
                  <c:v>0.042531887663705</c:v>
                </c:pt>
                <c:pt idx="58">
                  <c:v>0.0425457175150742</c:v>
                </c:pt>
                <c:pt idx="59">
                  <c:v>0.0424020119866771</c:v>
                </c:pt>
                <c:pt idx="60">
                  <c:v>0.04228428084691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6718272"/>
        <c:axId val="1854345744"/>
      </c:scatterChart>
      <c:valAx>
        <c:axId val="1856718272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one"/>
        <c:crossAx val="1854345744"/>
        <c:crosses val="autoZero"/>
        <c:crossBetween val="midCat"/>
      </c:valAx>
      <c:valAx>
        <c:axId val="1854345744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one"/>
        <c:crossAx val="185671827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0235003533619"/>
          <c:y val="0.123808948061067"/>
          <c:w val="0.853802388583911"/>
          <c:h val="0.76190121883733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2'!$B$7:$B$52</c:f>
              <c:numCache>
                <c:formatCode>0.000_ </c:formatCode>
                <c:ptCount val="46"/>
                <c:pt idx="0">
                  <c:v>1.0</c:v>
                </c:pt>
                <c:pt idx="1">
                  <c:v>0.954386326194399</c:v>
                </c:pt>
                <c:pt idx="2">
                  <c:v>0.93631589785832</c:v>
                </c:pt>
                <c:pt idx="3">
                  <c:v>0.912376441515651</c:v>
                </c:pt>
                <c:pt idx="4">
                  <c:v>0.877728583196046</c:v>
                </c:pt>
                <c:pt idx="5">
                  <c:v>0.835461285008237</c:v>
                </c:pt>
                <c:pt idx="6">
                  <c:v>0.789435749588138</c:v>
                </c:pt>
                <c:pt idx="7">
                  <c:v>0.737901565074135</c:v>
                </c:pt>
                <c:pt idx="8">
                  <c:v>0.68255766062603</c:v>
                </c:pt>
                <c:pt idx="9">
                  <c:v>0.623661449752883</c:v>
                </c:pt>
                <c:pt idx="10">
                  <c:v>0.566515650741351</c:v>
                </c:pt>
                <c:pt idx="11">
                  <c:v>0.508288714991763</c:v>
                </c:pt>
                <c:pt idx="12">
                  <c:v>0.452944810543657</c:v>
                </c:pt>
                <c:pt idx="13">
                  <c:v>0.399042421746293</c:v>
                </c:pt>
                <c:pt idx="14">
                  <c:v>0.35033978583196</c:v>
                </c:pt>
                <c:pt idx="15">
                  <c:v>0.303181630971993</c:v>
                </c:pt>
                <c:pt idx="16">
                  <c:v>0.263179571663921</c:v>
                </c:pt>
                <c:pt idx="17">
                  <c:v>0.226987232289951</c:v>
                </c:pt>
                <c:pt idx="18">
                  <c:v>0.194862026359143</c:v>
                </c:pt>
                <c:pt idx="19">
                  <c:v>0.167421746293245</c:v>
                </c:pt>
                <c:pt idx="20">
                  <c:v>0.143224876441516</c:v>
                </c:pt>
                <c:pt idx="21">
                  <c:v>0.123970345963756</c:v>
                </c:pt>
                <c:pt idx="22">
                  <c:v>0.10785626029654</c:v>
                </c:pt>
                <c:pt idx="23">
                  <c:v>0.0941618616144975</c:v>
                </c:pt>
                <c:pt idx="24">
                  <c:v>0.0828871499176277</c:v>
                </c:pt>
                <c:pt idx="25">
                  <c:v>0.0747014003294893</c:v>
                </c:pt>
                <c:pt idx="26">
                  <c:v>0.0679571663920922</c:v>
                </c:pt>
                <c:pt idx="27">
                  <c:v>0.0625</c:v>
                </c:pt>
                <c:pt idx="28">
                  <c:v>0.0580724876441516</c:v>
                </c:pt>
                <c:pt idx="29">
                  <c:v>0.0545201812191104</c:v>
                </c:pt>
                <c:pt idx="30">
                  <c:v>0.0520490115321252</c:v>
                </c:pt>
                <c:pt idx="31">
                  <c:v>0.0501956342668863</c:v>
                </c:pt>
                <c:pt idx="32">
                  <c:v>0.0485481878088962</c:v>
                </c:pt>
                <c:pt idx="33">
                  <c:v>0.0472611202635914</c:v>
                </c:pt>
                <c:pt idx="34">
                  <c:v>0.0463859143327842</c:v>
                </c:pt>
                <c:pt idx="35">
                  <c:v>0.0456651565074135</c:v>
                </c:pt>
                <c:pt idx="36">
                  <c:v>0.045253294892916</c:v>
                </c:pt>
                <c:pt idx="37">
                  <c:v>0.0448929159802306</c:v>
                </c:pt>
                <c:pt idx="38">
                  <c:v>0.0443266062602965</c:v>
                </c:pt>
                <c:pt idx="39">
                  <c:v>0.0441206754530478</c:v>
                </c:pt>
                <c:pt idx="40">
                  <c:v>0.0440691927512356</c:v>
                </c:pt>
                <c:pt idx="41">
                  <c:v>0.043914744645799</c:v>
                </c:pt>
                <c:pt idx="42">
                  <c:v>0.0435028830313015</c:v>
                </c:pt>
                <c:pt idx="43">
                  <c:v>0.0437602965403624</c:v>
                </c:pt>
                <c:pt idx="44">
                  <c:v>0.0437088138385502</c:v>
                </c:pt>
                <c:pt idx="45">
                  <c:v>0.0433999176276771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2'!$C$7:$C$52</c:f>
              <c:numCache>
                <c:formatCode>0.000_ </c:formatCode>
                <c:ptCount val="46"/>
                <c:pt idx="0">
                  <c:v>1.0</c:v>
                </c:pt>
                <c:pt idx="1">
                  <c:v>0.953575380724034</c:v>
                </c:pt>
                <c:pt idx="2">
                  <c:v>0.933867313063182</c:v>
                </c:pt>
                <c:pt idx="3">
                  <c:v>0.905938767982294</c:v>
                </c:pt>
                <c:pt idx="4">
                  <c:v>0.868946619592138</c:v>
                </c:pt>
                <c:pt idx="5">
                  <c:v>0.827159192706961</c:v>
                </c:pt>
                <c:pt idx="6">
                  <c:v>0.777362069874058</c:v>
                </c:pt>
                <c:pt idx="7">
                  <c:v>0.722611582441903</c:v>
                </c:pt>
                <c:pt idx="8">
                  <c:v>0.663276597987037</c:v>
                </c:pt>
                <c:pt idx="9">
                  <c:v>0.605048216261791</c:v>
                </c:pt>
                <c:pt idx="10">
                  <c:v>0.545555145702693</c:v>
                </c:pt>
                <c:pt idx="11">
                  <c:v>0.485429730726669</c:v>
                </c:pt>
                <c:pt idx="12">
                  <c:v>0.428097170258734</c:v>
                </c:pt>
                <c:pt idx="13">
                  <c:v>0.374927543868894</c:v>
                </c:pt>
                <c:pt idx="14">
                  <c:v>0.32644780523792</c:v>
                </c:pt>
                <c:pt idx="15">
                  <c:v>0.281287874795805</c:v>
                </c:pt>
                <c:pt idx="16">
                  <c:v>0.240607050640249</c:v>
                </c:pt>
                <c:pt idx="17">
                  <c:v>0.205986193813564</c:v>
                </c:pt>
                <c:pt idx="18">
                  <c:v>0.176002529377668</c:v>
                </c:pt>
                <c:pt idx="19">
                  <c:v>0.150234494387943</c:v>
                </c:pt>
                <c:pt idx="20">
                  <c:v>0.128365916635928</c:v>
                </c:pt>
                <c:pt idx="21">
                  <c:v>0.110712968330084</c:v>
                </c:pt>
                <c:pt idx="22">
                  <c:v>0.0955893976919429</c:v>
                </c:pt>
                <c:pt idx="23">
                  <c:v>0.0842071981872793</c:v>
                </c:pt>
                <c:pt idx="24">
                  <c:v>0.0749855087737788</c:v>
                </c:pt>
                <c:pt idx="25">
                  <c:v>0.067502766506824</c:v>
                </c:pt>
                <c:pt idx="26">
                  <c:v>0.062075143594878</c:v>
                </c:pt>
                <c:pt idx="27">
                  <c:v>0.0573325604679349</c:v>
                </c:pt>
                <c:pt idx="28">
                  <c:v>0.0542235337513832</c:v>
                </c:pt>
                <c:pt idx="29">
                  <c:v>0.0514833746113716</c:v>
                </c:pt>
                <c:pt idx="30">
                  <c:v>0.0495336459925172</c:v>
                </c:pt>
                <c:pt idx="31">
                  <c:v>0.0481635664225115</c:v>
                </c:pt>
                <c:pt idx="32">
                  <c:v>0.0472150497971228</c:v>
                </c:pt>
                <c:pt idx="33">
                  <c:v>0.046213837803657</c:v>
                </c:pt>
                <c:pt idx="34">
                  <c:v>0.0453707119144227</c:v>
                </c:pt>
                <c:pt idx="35">
                  <c:v>0.0449491489698055</c:v>
                </c:pt>
                <c:pt idx="36">
                  <c:v>0.0448964536017284</c:v>
                </c:pt>
                <c:pt idx="37">
                  <c:v>0.0445802813932655</c:v>
                </c:pt>
                <c:pt idx="38">
                  <c:v>0.0442114138167255</c:v>
                </c:pt>
                <c:pt idx="39">
                  <c:v>0.0440533277124941</c:v>
                </c:pt>
                <c:pt idx="40">
                  <c:v>0.0439479369763398</c:v>
                </c:pt>
                <c:pt idx="41">
                  <c:v>0.0440006323444169</c:v>
                </c:pt>
                <c:pt idx="42">
                  <c:v>0.0437898508721083</c:v>
                </c:pt>
                <c:pt idx="43">
                  <c:v>0.043684460135954</c:v>
                </c:pt>
                <c:pt idx="44">
                  <c:v>0.0436317647678769</c:v>
                </c:pt>
                <c:pt idx="45">
                  <c:v>0.0434736786636455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2'!$D$7:$D$52</c:f>
              <c:numCache>
                <c:formatCode>0.000_ </c:formatCode>
                <c:ptCount val="46"/>
                <c:pt idx="0">
                  <c:v>1.0</c:v>
                </c:pt>
                <c:pt idx="1">
                  <c:v>0.948932365625329</c:v>
                </c:pt>
                <c:pt idx="2">
                  <c:v>0.927632270958241</c:v>
                </c:pt>
                <c:pt idx="3">
                  <c:v>0.897338802987272</c:v>
                </c:pt>
                <c:pt idx="4">
                  <c:v>0.862732723256548</c:v>
                </c:pt>
                <c:pt idx="5">
                  <c:v>0.820290312401388</c:v>
                </c:pt>
                <c:pt idx="6">
                  <c:v>0.772115283475334</c:v>
                </c:pt>
                <c:pt idx="7">
                  <c:v>0.716735037340907</c:v>
                </c:pt>
                <c:pt idx="8">
                  <c:v>0.661775533817187</c:v>
                </c:pt>
                <c:pt idx="9">
                  <c:v>0.605606395287683</c:v>
                </c:pt>
                <c:pt idx="10">
                  <c:v>0.548858735668455</c:v>
                </c:pt>
                <c:pt idx="11">
                  <c:v>0.492847375617966</c:v>
                </c:pt>
                <c:pt idx="12">
                  <c:v>0.436836015567477</c:v>
                </c:pt>
                <c:pt idx="13">
                  <c:v>0.38524245292942</c:v>
                </c:pt>
                <c:pt idx="14">
                  <c:v>0.337803723572105</c:v>
                </c:pt>
                <c:pt idx="15">
                  <c:v>0.293573156621437</c:v>
                </c:pt>
                <c:pt idx="16">
                  <c:v>0.254391500999264</c:v>
                </c:pt>
                <c:pt idx="17">
                  <c:v>0.21941727148417</c:v>
                </c:pt>
                <c:pt idx="18">
                  <c:v>0.189439360471232</c:v>
                </c:pt>
                <c:pt idx="19">
                  <c:v>0.162617019038603</c:v>
                </c:pt>
                <c:pt idx="20">
                  <c:v>0.140212475018407</c:v>
                </c:pt>
                <c:pt idx="21">
                  <c:v>0.121226464710214</c:v>
                </c:pt>
                <c:pt idx="22">
                  <c:v>0.105606395287683</c:v>
                </c:pt>
                <c:pt idx="23">
                  <c:v>0.0929841169664458</c:v>
                </c:pt>
                <c:pt idx="24">
                  <c:v>0.0825707373514253</c:v>
                </c:pt>
                <c:pt idx="25">
                  <c:v>0.0736825497002209</c:v>
                </c:pt>
                <c:pt idx="26">
                  <c:v>0.0670558535815715</c:v>
                </c:pt>
                <c:pt idx="27">
                  <c:v>0.0616387924687073</c:v>
                </c:pt>
                <c:pt idx="28">
                  <c:v>0.0574839591879667</c:v>
                </c:pt>
                <c:pt idx="29">
                  <c:v>0.0543283896076575</c:v>
                </c:pt>
                <c:pt idx="30">
                  <c:v>0.0515409698117177</c:v>
                </c:pt>
                <c:pt idx="31">
                  <c:v>0.0493320711055012</c:v>
                </c:pt>
                <c:pt idx="32">
                  <c:v>0.048122436099716</c:v>
                </c:pt>
                <c:pt idx="33">
                  <c:v>0.0467024297885768</c:v>
                </c:pt>
                <c:pt idx="34">
                  <c:v>0.0457557589144841</c:v>
                </c:pt>
                <c:pt idx="35">
                  <c:v>0.0451246449984222</c:v>
                </c:pt>
                <c:pt idx="36">
                  <c:v>0.0448616808667298</c:v>
                </c:pt>
                <c:pt idx="37">
                  <c:v>0.0443883454296834</c:v>
                </c:pt>
                <c:pt idx="38">
                  <c:v>0.0440727884716525</c:v>
                </c:pt>
                <c:pt idx="39">
                  <c:v>0.0438624171662985</c:v>
                </c:pt>
                <c:pt idx="40">
                  <c:v>0.0433890817292521</c:v>
                </c:pt>
                <c:pt idx="41">
                  <c:v>0.0432313032502367</c:v>
                </c:pt>
                <c:pt idx="42">
                  <c:v>0.0432313032502367</c:v>
                </c:pt>
                <c:pt idx="43">
                  <c:v>0.0430209319448827</c:v>
                </c:pt>
                <c:pt idx="44">
                  <c:v>0.0427053749868518</c:v>
                </c:pt>
                <c:pt idx="45">
                  <c:v>0.0428105606395288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2'!$E$7:$E$52</c:f>
              <c:numCache>
                <c:formatCode>0.000_ </c:formatCode>
                <c:ptCount val="46"/>
                <c:pt idx="0">
                  <c:v>1.0</c:v>
                </c:pt>
                <c:pt idx="1">
                  <c:v>0.941337834986284</c:v>
                </c:pt>
                <c:pt idx="2">
                  <c:v>0.921185904199198</c:v>
                </c:pt>
                <c:pt idx="3">
                  <c:v>0.893120911584722</c:v>
                </c:pt>
                <c:pt idx="4">
                  <c:v>0.854505169867061</c:v>
                </c:pt>
                <c:pt idx="5">
                  <c:v>0.811036083561933</c:v>
                </c:pt>
                <c:pt idx="6">
                  <c:v>0.760550749103186</c:v>
                </c:pt>
                <c:pt idx="7">
                  <c:v>0.706003376239713</c:v>
                </c:pt>
                <c:pt idx="8">
                  <c:v>0.64807976366322</c:v>
                </c:pt>
                <c:pt idx="9">
                  <c:v>0.59115847225153</c:v>
                </c:pt>
                <c:pt idx="10">
                  <c:v>0.530808187381304</c:v>
                </c:pt>
                <c:pt idx="11">
                  <c:v>0.474467187170289</c:v>
                </c:pt>
                <c:pt idx="12">
                  <c:v>0.418600970668917</c:v>
                </c:pt>
                <c:pt idx="13">
                  <c:v>0.366849546317788</c:v>
                </c:pt>
                <c:pt idx="14">
                  <c:v>0.318316100443131</c:v>
                </c:pt>
                <c:pt idx="15">
                  <c:v>0.27489976788352</c:v>
                </c:pt>
                <c:pt idx="16">
                  <c:v>0.235598227474151</c:v>
                </c:pt>
                <c:pt idx="17">
                  <c:v>0.201835830343954</c:v>
                </c:pt>
                <c:pt idx="18">
                  <c:v>0.172240979109517</c:v>
                </c:pt>
                <c:pt idx="19">
                  <c:v>0.147763241190124</c:v>
                </c:pt>
                <c:pt idx="20">
                  <c:v>0.126503481747204</c:v>
                </c:pt>
                <c:pt idx="21">
                  <c:v>0.109411268200042</c:v>
                </c:pt>
                <c:pt idx="22">
                  <c:v>0.0955370331293522</c:v>
                </c:pt>
                <c:pt idx="23">
                  <c:v>0.0836146866427516</c:v>
                </c:pt>
                <c:pt idx="24">
                  <c:v>0.0749103186326229</c:v>
                </c:pt>
                <c:pt idx="25">
                  <c:v>0.0676303017514243</c:v>
                </c:pt>
                <c:pt idx="26">
                  <c:v>0.0622494197087993</c:v>
                </c:pt>
                <c:pt idx="27">
                  <c:v>0.0575543363578814</c:v>
                </c:pt>
                <c:pt idx="28">
                  <c:v>0.0543363578814096</c:v>
                </c:pt>
                <c:pt idx="29">
                  <c:v>0.0518041780966449</c:v>
                </c:pt>
                <c:pt idx="30">
                  <c:v>0.0497467820215235</c:v>
                </c:pt>
                <c:pt idx="31">
                  <c:v>0.0481114159105296</c:v>
                </c:pt>
                <c:pt idx="32">
                  <c:v>0.0468980797636632</c:v>
                </c:pt>
                <c:pt idx="33">
                  <c:v>0.0461595273264402</c:v>
                </c:pt>
                <c:pt idx="34">
                  <c:v>0.0456319898712808</c:v>
                </c:pt>
                <c:pt idx="35">
                  <c:v>0.0449989449250897</c:v>
                </c:pt>
                <c:pt idx="36">
                  <c:v>0.0444186537244144</c:v>
                </c:pt>
                <c:pt idx="37">
                  <c:v>0.0441548849968348</c:v>
                </c:pt>
                <c:pt idx="38">
                  <c:v>0.0442076387423507</c:v>
                </c:pt>
                <c:pt idx="39">
                  <c:v>0.043996623760287</c:v>
                </c:pt>
                <c:pt idx="40">
                  <c:v>0.0436801012871914</c:v>
                </c:pt>
                <c:pt idx="41">
                  <c:v>0.0434690863051277</c:v>
                </c:pt>
                <c:pt idx="42">
                  <c:v>0.0433108250685799</c:v>
                </c:pt>
                <c:pt idx="43">
                  <c:v>0.0436273475416754</c:v>
                </c:pt>
                <c:pt idx="44">
                  <c:v>0.0435218400506436</c:v>
                </c:pt>
                <c:pt idx="45">
                  <c:v>0.0434690863051277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8707296"/>
        <c:axId val="1858715936"/>
      </c:scatterChart>
      <c:valAx>
        <c:axId val="1858707296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one"/>
        <c:crossAx val="1858715936"/>
        <c:crosses val="autoZero"/>
        <c:crossBetween val="midCat"/>
      </c:valAx>
      <c:valAx>
        <c:axId val="1858715936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one"/>
        <c:crossAx val="185870729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38637900552716"/>
          <c:y val="0.12264122696504"/>
          <c:w val="0.857956330642001"/>
          <c:h val="0.764149183397554"/>
        </c:manualLayout>
      </c:layout>
      <c:scatterChart>
        <c:scatterStyle val="lineMarker"/>
        <c:varyColors val="0"/>
        <c:ser>
          <c:idx val="8"/>
          <c:order val="0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4'!$C$6:$C$66</c:f>
              <c:numCache>
                <c:formatCode>0.0000_ </c:formatCode>
                <c:ptCount val="61"/>
                <c:pt idx="0">
                  <c:v>1.0</c:v>
                </c:pt>
                <c:pt idx="1">
                  <c:v>0.97048673265375</c:v>
                </c:pt>
                <c:pt idx="2">
                  <c:v>0.971194002247574</c:v>
                </c:pt>
                <c:pt idx="3">
                  <c:v>0.971219027883156</c:v>
                </c:pt>
                <c:pt idx="4">
                  <c:v>0.970369688400983</c:v>
                </c:pt>
                <c:pt idx="5">
                  <c:v>0.96632671948263</c:v>
                </c:pt>
                <c:pt idx="6">
                  <c:v>0.958844505707667</c:v>
                </c:pt>
                <c:pt idx="7">
                  <c:v>0.937439298152161</c:v>
                </c:pt>
                <c:pt idx="8">
                  <c:v>0.901849961355795</c:v>
                </c:pt>
                <c:pt idx="9">
                  <c:v>0.855698054298978</c:v>
                </c:pt>
                <c:pt idx="10">
                  <c:v>0.803490192527418</c:v>
                </c:pt>
                <c:pt idx="11">
                  <c:v>0.745816642643249</c:v>
                </c:pt>
                <c:pt idx="12">
                  <c:v>0.683045429276956</c:v>
                </c:pt>
                <c:pt idx="13">
                  <c:v>0.618880897205563</c:v>
                </c:pt>
                <c:pt idx="14">
                  <c:v>0.555390271244623</c:v>
                </c:pt>
                <c:pt idx="15">
                  <c:v>0.495004549293706</c:v>
                </c:pt>
                <c:pt idx="16">
                  <c:v>0.436014617807666</c:v>
                </c:pt>
                <c:pt idx="17">
                  <c:v>0.381012608455783</c:v>
                </c:pt>
                <c:pt idx="18">
                  <c:v>0.330410791554412</c:v>
                </c:pt>
                <c:pt idx="19">
                  <c:v>0.28489532736668</c:v>
                </c:pt>
                <c:pt idx="20">
                  <c:v>0.244636725142503</c:v>
                </c:pt>
                <c:pt idx="21">
                  <c:v>0.209385008740048</c:v>
                </c:pt>
                <c:pt idx="22">
                  <c:v>0.178845073091565</c:v>
                </c:pt>
                <c:pt idx="23">
                  <c:v>0.152909455550035</c:v>
                </c:pt>
                <c:pt idx="24">
                  <c:v>0.131305042173508</c:v>
                </c:pt>
                <c:pt idx="25">
                  <c:v>0.113313322233424</c:v>
                </c:pt>
                <c:pt idx="26">
                  <c:v>0.0983091027088035</c:v>
                </c:pt>
                <c:pt idx="27">
                  <c:v>0.0862022029688433</c:v>
                </c:pt>
                <c:pt idx="28">
                  <c:v>0.0765462481461147</c:v>
                </c:pt>
                <c:pt idx="29">
                  <c:v>0.0689010546204257</c:v>
                </c:pt>
                <c:pt idx="30">
                  <c:v>0.0627813172552383</c:v>
                </c:pt>
                <c:pt idx="31">
                  <c:v>0.0579012082436794</c:v>
                </c:pt>
                <c:pt idx="32">
                  <c:v>0.0542998704934465</c:v>
                </c:pt>
                <c:pt idx="33">
                  <c:v>0.0512465911016228</c:v>
                </c:pt>
                <c:pt idx="34">
                  <c:v>0.0493544013690041</c:v>
                </c:pt>
                <c:pt idx="35">
                  <c:v>0.0475018243115183</c:v>
                </c:pt>
                <c:pt idx="36">
                  <c:v>0.0462487339593921</c:v>
                </c:pt>
                <c:pt idx="37">
                  <c:v>0.0454136289576835</c:v>
                </c:pt>
                <c:pt idx="38">
                  <c:v>0.0446821628703735</c:v>
                </c:pt>
                <c:pt idx="39">
                  <c:v>0.0440563057667591</c:v>
                </c:pt>
                <c:pt idx="40">
                  <c:v>0.0436770991705449</c:v>
                </c:pt>
                <c:pt idx="41">
                  <c:v>0.0433258404724184</c:v>
                </c:pt>
                <c:pt idx="42">
                  <c:v>0.0431950497357393</c:v>
                </c:pt>
                <c:pt idx="43">
                  <c:v>0.0429993019487232</c:v>
                </c:pt>
                <c:pt idx="44">
                  <c:v>0.0428297488789045</c:v>
                </c:pt>
                <c:pt idx="45">
                  <c:v>0.0426212006954896</c:v>
                </c:pt>
                <c:pt idx="46">
                  <c:v>0.042529148654813</c:v>
                </c:pt>
                <c:pt idx="47">
                  <c:v>0.042541932630148</c:v>
                </c:pt>
                <c:pt idx="48">
                  <c:v>0.0423990181947464</c:v>
                </c:pt>
                <c:pt idx="49">
                  <c:v>0.042385557345397</c:v>
                </c:pt>
                <c:pt idx="50">
                  <c:v>0.0423728525136537</c:v>
                </c:pt>
                <c:pt idx="51">
                  <c:v>0.0422938801276346</c:v>
                </c:pt>
                <c:pt idx="52">
                  <c:v>0.0422942196711811</c:v>
                </c:pt>
                <c:pt idx="53">
                  <c:v>0.0421254620570352</c:v>
                </c:pt>
                <c:pt idx="54">
                  <c:v>0.0420732098384416</c:v>
                </c:pt>
                <c:pt idx="55">
                  <c:v>0.041902968252378</c:v>
                </c:pt>
                <c:pt idx="56">
                  <c:v>0.0421513446738463</c:v>
                </c:pt>
                <c:pt idx="57">
                  <c:v>0.041981020581964</c:v>
                </c:pt>
                <c:pt idx="58">
                  <c:v>0.0418771397254151</c:v>
                </c:pt>
                <c:pt idx="59">
                  <c:v>0.0418646905147933</c:v>
                </c:pt>
                <c:pt idx="60">
                  <c:v>0.0417725413165167</c:v>
                </c:pt>
              </c:numCache>
            </c:numRef>
          </c:yVal>
          <c:smooth val="0"/>
        </c:ser>
        <c:ser>
          <c:idx val="9"/>
          <c:order val="1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4'!$F$6:$F$66</c:f>
              <c:numCache>
                <c:formatCode>0.0000_ </c:formatCode>
                <c:ptCount val="61"/>
                <c:pt idx="0">
                  <c:v>1.0</c:v>
                </c:pt>
                <c:pt idx="1">
                  <c:v>0.974195436003625</c:v>
                </c:pt>
                <c:pt idx="2">
                  <c:v>0.97414632069094</c:v>
                </c:pt>
                <c:pt idx="3">
                  <c:v>0.975284038091506</c:v>
                </c:pt>
                <c:pt idx="4">
                  <c:v>0.974885180494716</c:v>
                </c:pt>
                <c:pt idx="5">
                  <c:v>0.974671622346713</c:v>
                </c:pt>
                <c:pt idx="6">
                  <c:v>0.974812208871442</c:v>
                </c:pt>
                <c:pt idx="7">
                  <c:v>0.973135310304867</c:v>
                </c:pt>
                <c:pt idx="8">
                  <c:v>0.974324444304572</c:v>
                </c:pt>
                <c:pt idx="9">
                  <c:v>0.974496260226702</c:v>
                </c:pt>
                <c:pt idx="10">
                  <c:v>0.973040294037968</c:v>
                </c:pt>
                <c:pt idx="11">
                  <c:v>0.972932764138556</c:v>
                </c:pt>
                <c:pt idx="12">
                  <c:v>0.972090503984578</c:v>
                </c:pt>
                <c:pt idx="13">
                  <c:v>0.972925887993364</c:v>
                </c:pt>
                <c:pt idx="14">
                  <c:v>0.97244256879507</c:v>
                </c:pt>
                <c:pt idx="15">
                  <c:v>0.972298994625671</c:v>
                </c:pt>
                <c:pt idx="16">
                  <c:v>0.971056626423267</c:v>
                </c:pt>
                <c:pt idx="17">
                  <c:v>0.972351745771123</c:v>
                </c:pt>
                <c:pt idx="18">
                  <c:v>0.972126535338085</c:v>
                </c:pt>
                <c:pt idx="19">
                  <c:v>0.971820776097744</c:v>
                </c:pt>
                <c:pt idx="20">
                  <c:v>0.971532669283637</c:v>
                </c:pt>
                <c:pt idx="21">
                  <c:v>0.971014680383495</c:v>
                </c:pt>
                <c:pt idx="22">
                  <c:v>0.971483770463388</c:v>
                </c:pt>
                <c:pt idx="23">
                  <c:v>0.970662527844702</c:v>
                </c:pt>
                <c:pt idx="24">
                  <c:v>0.970516611858012</c:v>
                </c:pt>
                <c:pt idx="25">
                  <c:v>0.967326110849175</c:v>
                </c:pt>
                <c:pt idx="26">
                  <c:v>0.959711210834166</c:v>
                </c:pt>
                <c:pt idx="27">
                  <c:v>0.930885141535508</c:v>
                </c:pt>
                <c:pt idx="28">
                  <c:v>0.866663309216496</c:v>
                </c:pt>
                <c:pt idx="29">
                  <c:v>0.78015413038801</c:v>
                </c:pt>
                <c:pt idx="30">
                  <c:v>0.68275852408664</c:v>
                </c:pt>
                <c:pt idx="31">
                  <c:v>0.584769448019295</c:v>
                </c:pt>
                <c:pt idx="32">
                  <c:v>0.490272317945856</c:v>
                </c:pt>
                <c:pt idx="33">
                  <c:v>0.40421864555616</c:v>
                </c:pt>
                <c:pt idx="34">
                  <c:v>0.329242228236337</c:v>
                </c:pt>
                <c:pt idx="35">
                  <c:v>0.266336007185951</c:v>
                </c:pt>
                <c:pt idx="36">
                  <c:v>0.21437571941076</c:v>
                </c:pt>
                <c:pt idx="37">
                  <c:v>0.172783796514452</c:v>
                </c:pt>
                <c:pt idx="38">
                  <c:v>0.139549219046943</c:v>
                </c:pt>
                <c:pt idx="39">
                  <c:v>0.114227378327056</c:v>
                </c:pt>
                <c:pt idx="40">
                  <c:v>0.0948945998342965</c:v>
                </c:pt>
                <c:pt idx="41">
                  <c:v>0.0804547968102554</c:v>
                </c:pt>
                <c:pt idx="42">
                  <c:v>0.0696105771069371</c:v>
                </c:pt>
                <c:pt idx="43">
                  <c:v>0.0617102190450089</c:v>
                </c:pt>
                <c:pt idx="44">
                  <c:v>0.0561237967552629</c:v>
                </c:pt>
                <c:pt idx="45">
                  <c:v>0.0521866347316076</c:v>
                </c:pt>
                <c:pt idx="46">
                  <c:v>0.0493617444853207</c:v>
                </c:pt>
                <c:pt idx="47">
                  <c:v>0.0471633053640655</c:v>
                </c:pt>
                <c:pt idx="48">
                  <c:v>0.0458281684461405</c:v>
                </c:pt>
                <c:pt idx="49">
                  <c:v>0.0449395247606359</c:v>
                </c:pt>
                <c:pt idx="50">
                  <c:v>0.0443246339618283</c:v>
                </c:pt>
                <c:pt idx="51">
                  <c:v>0.0436446740885095</c:v>
                </c:pt>
                <c:pt idx="52">
                  <c:v>0.0434345305496858</c:v>
                </c:pt>
                <c:pt idx="53">
                  <c:v>0.0430686102928089</c:v>
                </c:pt>
                <c:pt idx="54">
                  <c:v>0.0428984445859785</c:v>
                </c:pt>
                <c:pt idx="55">
                  <c:v>0.0428073036945593</c:v>
                </c:pt>
                <c:pt idx="56">
                  <c:v>0.0425581690143014</c:v>
                </c:pt>
                <c:pt idx="57">
                  <c:v>0.042531887663705</c:v>
                </c:pt>
                <c:pt idx="58">
                  <c:v>0.0425457175150742</c:v>
                </c:pt>
                <c:pt idx="59">
                  <c:v>0.0424020119866771</c:v>
                </c:pt>
                <c:pt idx="60">
                  <c:v>0.04228428084691</c:v>
                </c:pt>
              </c:numCache>
            </c:numRef>
          </c:yVal>
          <c:smooth val="0"/>
        </c:ser>
        <c:ser>
          <c:idx val="0"/>
          <c:order val="2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2'!$BB$7:$BB$67</c:f>
              <c:numCache>
                <c:formatCode>0.000_ </c:formatCode>
                <c:ptCount val="61"/>
                <c:pt idx="0">
                  <c:v>1.0</c:v>
                </c:pt>
                <c:pt idx="1">
                  <c:v>0.948897040349731</c:v>
                </c:pt>
                <c:pt idx="2">
                  <c:v>0.933772172252651</c:v>
                </c:pt>
                <c:pt idx="3">
                  <c:v>0.910708004622883</c:v>
                </c:pt>
                <c:pt idx="4">
                  <c:v>0.878800060298477</c:v>
                </c:pt>
                <c:pt idx="5">
                  <c:v>0.839003065172604</c:v>
                </c:pt>
                <c:pt idx="6">
                  <c:v>0.795286669011607</c:v>
                </c:pt>
                <c:pt idx="7">
                  <c:v>0.745691171297925</c:v>
                </c:pt>
                <c:pt idx="8">
                  <c:v>0.689864830913019</c:v>
                </c:pt>
                <c:pt idx="9">
                  <c:v>0.631978292548113</c:v>
                </c:pt>
                <c:pt idx="10">
                  <c:v>0.572433546052962</c:v>
                </c:pt>
                <c:pt idx="11">
                  <c:v>0.515652479774886</c:v>
                </c:pt>
                <c:pt idx="12">
                  <c:v>0.458167931259736</c:v>
                </c:pt>
                <c:pt idx="13">
                  <c:v>0.402643083262148</c:v>
                </c:pt>
                <c:pt idx="14">
                  <c:v>0.351037636299683</c:v>
                </c:pt>
                <c:pt idx="15">
                  <c:v>0.304507311190392</c:v>
                </c:pt>
                <c:pt idx="16">
                  <c:v>0.26134365107281</c:v>
                </c:pt>
                <c:pt idx="17">
                  <c:v>0.223606853926938</c:v>
                </c:pt>
                <c:pt idx="18">
                  <c:v>0.191196422290337</c:v>
                </c:pt>
                <c:pt idx="19">
                  <c:v>0.16265514295764</c:v>
                </c:pt>
                <c:pt idx="20">
                  <c:v>0.13883724435958</c:v>
                </c:pt>
                <c:pt idx="21">
                  <c:v>0.118938746796643</c:v>
                </c:pt>
                <c:pt idx="22">
                  <c:v>0.102658157881513</c:v>
                </c:pt>
                <c:pt idx="23">
                  <c:v>0.0894929903019948</c:v>
                </c:pt>
                <c:pt idx="24">
                  <c:v>0.078739761821014</c:v>
                </c:pt>
                <c:pt idx="25">
                  <c:v>0.0702477262449123</c:v>
                </c:pt>
                <c:pt idx="26">
                  <c:v>0.0638158886488116</c:v>
                </c:pt>
                <c:pt idx="27">
                  <c:v>0.0582885282146626</c:v>
                </c:pt>
                <c:pt idx="28">
                  <c:v>0.0546203708356364</c:v>
                </c:pt>
                <c:pt idx="29">
                  <c:v>0.051404452037586</c:v>
                </c:pt>
                <c:pt idx="30">
                  <c:v>0.0490427616702678</c:v>
                </c:pt>
                <c:pt idx="31">
                  <c:v>0.0473343048088036</c:v>
                </c:pt>
                <c:pt idx="32">
                  <c:v>0.045877091603437</c:v>
                </c:pt>
                <c:pt idx="33">
                  <c:v>0.0448721169790463</c:v>
                </c:pt>
                <c:pt idx="34">
                  <c:v>0.0440681372795337</c:v>
                </c:pt>
                <c:pt idx="35">
                  <c:v>0.0436158986985579</c:v>
                </c:pt>
                <c:pt idx="36">
                  <c:v>0.0430631626551429</c:v>
                </c:pt>
                <c:pt idx="37">
                  <c:v>0.0429124164614843</c:v>
                </c:pt>
                <c:pt idx="38">
                  <c:v>0.0425606753429476</c:v>
                </c:pt>
                <c:pt idx="39">
                  <c:v>0.0423596804180694</c:v>
                </c:pt>
                <c:pt idx="40">
                  <c:v>0.0421586854931913</c:v>
                </c:pt>
                <c:pt idx="41">
                  <c:v>0.0422591829556304</c:v>
                </c:pt>
                <c:pt idx="42">
                  <c:v>0.0419576905683131</c:v>
                </c:pt>
                <c:pt idx="43">
                  <c:v>0.0419074418370936</c:v>
                </c:pt>
                <c:pt idx="44">
                  <c:v>0.041756695643435</c:v>
                </c:pt>
                <c:pt idx="45">
                  <c:v>0.041756695643435</c:v>
                </c:pt>
                <c:pt idx="46">
                  <c:v>0.0416059494497764</c:v>
                </c:pt>
                <c:pt idx="47">
                  <c:v>0.0417064469122155</c:v>
                </c:pt>
                <c:pt idx="48">
                  <c:v>0.0416059494497764</c:v>
                </c:pt>
                <c:pt idx="49">
                  <c:v>0.0416059494497764</c:v>
                </c:pt>
                <c:pt idx="50">
                  <c:v>0.0415054519873373</c:v>
                </c:pt>
                <c:pt idx="51">
                  <c:v>0.0416059494497764</c:v>
                </c:pt>
                <c:pt idx="52">
                  <c:v>0.0414552032561178</c:v>
                </c:pt>
                <c:pt idx="53">
                  <c:v>0.0415557007185568</c:v>
                </c:pt>
                <c:pt idx="54">
                  <c:v>0.0411537108688006</c:v>
                </c:pt>
                <c:pt idx="55">
                  <c:v>0.0413547057936787</c:v>
                </c:pt>
                <c:pt idx="56">
                  <c:v>0.0414049545248982</c:v>
                </c:pt>
                <c:pt idx="57">
                  <c:v>0.041103462137581</c:v>
                </c:pt>
                <c:pt idx="58">
                  <c:v>0.0412039596000201</c:v>
                </c:pt>
                <c:pt idx="59">
                  <c:v>0.0414049545248982</c:v>
                </c:pt>
                <c:pt idx="60">
                  <c:v>0.0411537108688006</c:v>
                </c:pt>
              </c:numCache>
            </c:numRef>
          </c:yVal>
          <c:smooth val="0"/>
        </c:ser>
        <c:ser>
          <c:idx val="1"/>
          <c:order val="3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2'!$BC$7:$BC$67</c:f>
              <c:numCache>
                <c:formatCode>0.000_ </c:formatCode>
                <c:ptCount val="61"/>
                <c:pt idx="0">
                  <c:v>1.0</c:v>
                </c:pt>
                <c:pt idx="1">
                  <c:v>0.947550315104696</c:v>
                </c:pt>
                <c:pt idx="2">
                  <c:v>0.932150843667412</c:v>
                </c:pt>
                <c:pt idx="3">
                  <c:v>0.907908111404757</c:v>
                </c:pt>
                <c:pt idx="4">
                  <c:v>0.874161414921732</c:v>
                </c:pt>
                <c:pt idx="5">
                  <c:v>0.836094734702175</c:v>
                </c:pt>
                <c:pt idx="6">
                  <c:v>0.790302907094938</c:v>
                </c:pt>
                <c:pt idx="7">
                  <c:v>0.739479569018093</c:v>
                </c:pt>
                <c:pt idx="8">
                  <c:v>0.683777190485871</c:v>
                </c:pt>
                <c:pt idx="9">
                  <c:v>0.629040455377109</c:v>
                </c:pt>
                <c:pt idx="10">
                  <c:v>0.571152673307583</c:v>
                </c:pt>
                <c:pt idx="11">
                  <c:v>0.511943484448059</c:v>
                </c:pt>
                <c:pt idx="12">
                  <c:v>0.455529579182761</c:v>
                </c:pt>
                <c:pt idx="13">
                  <c:v>0.401199430778614</c:v>
                </c:pt>
                <c:pt idx="14">
                  <c:v>0.350376092701769</c:v>
                </c:pt>
                <c:pt idx="15">
                  <c:v>0.303262858304533</c:v>
                </c:pt>
                <c:pt idx="16">
                  <c:v>0.260876194348445</c:v>
                </c:pt>
                <c:pt idx="17">
                  <c:v>0.22230128074812</c:v>
                </c:pt>
                <c:pt idx="18">
                  <c:v>0.1900792844074</c:v>
                </c:pt>
                <c:pt idx="19">
                  <c:v>0.161973978450905</c:v>
                </c:pt>
                <c:pt idx="20">
                  <c:v>0.138341126245172</c:v>
                </c:pt>
                <c:pt idx="21">
                  <c:v>0.118418377719049</c:v>
                </c:pt>
                <c:pt idx="22">
                  <c:v>0.102002439520228</c:v>
                </c:pt>
                <c:pt idx="23">
                  <c:v>0.088788371620248</c:v>
                </c:pt>
                <c:pt idx="24">
                  <c:v>0.0783695873144948</c:v>
                </c:pt>
                <c:pt idx="25">
                  <c:v>0.0696787965033543</c:v>
                </c:pt>
                <c:pt idx="26">
                  <c:v>0.0630717625533645</c:v>
                </c:pt>
                <c:pt idx="27">
                  <c:v>0.0580910754218337</c:v>
                </c:pt>
                <c:pt idx="28">
                  <c:v>0.0542285017279935</c:v>
                </c:pt>
                <c:pt idx="29">
                  <c:v>0.0509249847529986</c:v>
                </c:pt>
                <c:pt idx="30">
                  <c:v>0.0482821711730026</c:v>
                </c:pt>
                <c:pt idx="31">
                  <c:v>0.0469099410449278</c:v>
                </c:pt>
                <c:pt idx="32">
                  <c:v>0.0456901809310835</c:v>
                </c:pt>
                <c:pt idx="33">
                  <c:v>0.0448261841837772</c:v>
                </c:pt>
                <c:pt idx="34">
                  <c:v>0.043911364098394</c:v>
                </c:pt>
                <c:pt idx="35">
                  <c:v>0.0433014840414718</c:v>
                </c:pt>
                <c:pt idx="36">
                  <c:v>0.0431490140272413</c:v>
                </c:pt>
                <c:pt idx="37">
                  <c:v>0.0427424273226265</c:v>
                </c:pt>
                <c:pt idx="38">
                  <c:v>0.0424374872941655</c:v>
                </c:pt>
                <c:pt idx="39">
                  <c:v>0.0420309005895507</c:v>
                </c:pt>
                <c:pt idx="40">
                  <c:v>0.041929253913397</c:v>
                </c:pt>
                <c:pt idx="41">
                  <c:v>0.0420817239276276</c:v>
                </c:pt>
                <c:pt idx="42">
                  <c:v>0.0417767838991665</c:v>
                </c:pt>
                <c:pt idx="43">
                  <c:v>0.0415226672087823</c:v>
                </c:pt>
                <c:pt idx="44">
                  <c:v>0.0413701971945517</c:v>
                </c:pt>
                <c:pt idx="45">
                  <c:v>0.0415734905468591</c:v>
                </c:pt>
                <c:pt idx="46">
                  <c:v>0.0415226672087823</c:v>
                </c:pt>
                <c:pt idx="47">
                  <c:v>0.0414210205326286</c:v>
                </c:pt>
                <c:pt idx="48">
                  <c:v>0.0414718438707054</c:v>
                </c:pt>
                <c:pt idx="49">
                  <c:v>0.0411160805041675</c:v>
                </c:pt>
                <c:pt idx="50">
                  <c:v>0.041268550518398</c:v>
                </c:pt>
                <c:pt idx="51">
                  <c:v>0.0413701971945517</c:v>
                </c:pt>
                <c:pt idx="52">
                  <c:v>0.0411160805041675</c:v>
                </c:pt>
                <c:pt idx="53">
                  <c:v>0.0412177271803212</c:v>
                </c:pt>
                <c:pt idx="54">
                  <c:v>0.0411160805041675</c:v>
                </c:pt>
                <c:pt idx="55">
                  <c:v>0.0411669038422443</c:v>
                </c:pt>
                <c:pt idx="56">
                  <c:v>0.0410652571660907</c:v>
                </c:pt>
                <c:pt idx="57">
                  <c:v>0.0411160805041675</c:v>
                </c:pt>
                <c:pt idx="58">
                  <c:v>0.040963610489937</c:v>
                </c:pt>
                <c:pt idx="59">
                  <c:v>0.0409127871518601</c:v>
                </c:pt>
                <c:pt idx="60">
                  <c:v>0.0409127871518601</c:v>
                </c:pt>
              </c:numCache>
            </c:numRef>
          </c:yVal>
          <c:smooth val="0"/>
        </c:ser>
        <c:ser>
          <c:idx val="2"/>
          <c:order val="4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2'!$BD$7:$BD$67</c:f>
              <c:numCache>
                <c:formatCode>0.000_ </c:formatCode>
                <c:ptCount val="61"/>
                <c:pt idx="0">
                  <c:v>1.0</c:v>
                </c:pt>
                <c:pt idx="1">
                  <c:v>0.945653828588826</c:v>
                </c:pt>
                <c:pt idx="2">
                  <c:v>0.930532298168164</c:v>
                </c:pt>
                <c:pt idx="3">
                  <c:v>0.906479930988989</c:v>
                </c:pt>
                <c:pt idx="4">
                  <c:v>0.873648957223322</c:v>
                </c:pt>
                <c:pt idx="5">
                  <c:v>0.835540670827625</c:v>
                </c:pt>
                <c:pt idx="6">
                  <c:v>0.787385193078601</c:v>
                </c:pt>
                <c:pt idx="7">
                  <c:v>0.739128228548231</c:v>
                </c:pt>
                <c:pt idx="8">
                  <c:v>0.684832800527731</c:v>
                </c:pt>
                <c:pt idx="9">
                  <c:v>0.626173440909321</c:v>
                </c:pt>
                <c:pt idx="10">
                  <c:v>0.569340843355153</c:v>
                </c:pt>
                <c:pt idx="11">
                  <c:v>0.510732227127417</c:v>
                </c:pt>
                <c:pt idx="12">
                  <c:v>0.454813010605369</c:v>
                </c:pt>
                <c:pt idx="13">
                  <c:v>0.401025016491602</c:v>
                </c:pt>
                <c:pt idx="14">
                  <c:v>0.348505607144669</c:v>
                </c:pt>
                <c:pt idx="15">
                  <c:v>0.302532095194601</c:v>
                </c:pt>
                <c:pt idx="16">
                  <c:v>0.260821028061095</c:v>
                </c:pt>
                <c:pt idx="17">
                  <c:v>0.223423149134825</c:v>
                </c:pt>
                <c:pt idx="18">
                  <c:v>0.190693662150505</c:v>
                </c:pt>
                <c:pt idx="19">
                  <c:v>0.162277363373421</c:v>
                </c:pt>
                <c:pt idx="20">
                  <c:v>0.138884660272999</c:v>
                </c:pt>
                <c:pt idx="21">
                  <c:v>0.118891764347694</c:v>
                </c:pt>
                <c:pt idx="22">
                  <c:v>0.102907596285584</c:v>
                </c:pt>
                <c:pt idx="23">
                  <c:v>0.0891053940224286</c:v>
                </c:pt>
                <c:pt idx="24">
                  <c:v>0.0787537423250622</c:v>
                </c:pt>
                <c:pt idx="25">
                  <c:v>0.0705840564266504</c:v>
                </c:pt>
                <c:pt idx="26">
                  <c:v>0.0637336986857462</c:v>
                </c:pt>
                <c:pt idx="27">
                  <c:v>0.0586593596184097</c:v>
                </c:pt>
                <c:pt idx="28">
                  <c:v>0.0539909676764601</c:v>
                </c:pt>
                <c:pt idx="29">
                  <c:v>0.0514537981427919</c:v>
                </c:pt>
                <c:pt idx="30">
                  <c:v>0.0491703455624905</c:v>
                </c:pt>
                <c:pt idx="31">
                  <c:v>0.0475465570609428</c:v>
                </c:pt>
                <c:pt idx="32">
                  <c:v>0.046176485512762</c:v>
                </c:pt>
                <c:pt idx="33">
                  <c:v>0.0450601309179479</c:v>
                </c:pt>
                <c:pt idx="34">
                  <c:v>0.0444512102298676</c:v>
                </c:pt>
                <c:pt idx="35">
                  <c:v>0.0436900593697671</c:v>
                </c:pt>
                <c:pt idx="36">
                  <c:v>0.0432841122443802</c:v>
                </c:pt>
                <c:pt idx="37">
                  <c:v>0.0428781651189932</c:v>
                </c:pt>
                <c:pt idx="38">
                  <c:v>0.0427766783376465</c:v>
                </c:pt>
                <c:pt idx="39">
                  <c:v>0.0426244481656264</c:v>
                </c:pt>
                <c:pt idx="40">
                  <c:v>0.0423199878215862</c:v>
                </c:pt>
                <c:pt idx="41">
                  <c:v>0.0423199878215862</c:v>
                </c:pt>
                <c:pt idx="42">
                  <c:v>0.0419647840868727</c:v>
                </c:pt>
                <c:pt idx="43">
                  <c:v>0.0420662708682194</c:v>
                </c:pt>
                <c:pt idx="44">
                  <c:v>0.0418125539148526</c:v>
                </c:pt>
                <c:pt idx="45">
                  <c:v>0.0419140406961993</c:v>
                </c:pt>
                <c:pt idx="46">
                  <c:v>0.0417110671335059</c:v>
                </c:pt>
                <c:pt idx="47">
                  <c:v>0.0418632973055259</c:v>
                </c:pt>
                <c:pt idx="48">
                  <c:v>0.0419647840868727</c:v>
                </c:pt>
                <c:pt idx="49">
                  <c:v>0.0417618105241792</c:v>
                </c:pt>
                <c:pt idx="50">
                  <c:v>0.0415080935708124</c:v>
                </c:pt>
                <c:pt idx="51">
                  <c:v>0.0417618105241792</c:v>
                </c:pt>
                <c:pt idx="52">
                  <c:v>0.0416095803521591</c:v>
                </c:pt>
                <c:pt idx="53">
                  <c:v>0.0416603237428325</c:v>
                </c:pt>
                <c:pt idx="54">
                  <c:v>0.0415588369614858</c:v>
                </c:pt>
                <c:pt idx="55">
                  <c:v>0.0414066067894657</c:v>
                </c:pt>
                <c:pt idx="56">
                  <c:v>0.0413558633987923</c:v>
                </c:pt>
                <c:pt idx="57">
                  <c:v>0.0415588369614858</c:v>
                </c:pt>
                <c:pt idx="58">
                  <c:v>0.0415080935708124</c:v>
                </c:pt>
                <c:pt idx="59">
                  <c:v>0.0414066067894657</c:v>
                </c:pt>
                <c:pt idx="60">
                  <c:v>0.0411528898360988</c:v>
                </c:pt>
              </c:numCache>
            </c:numRef>
          </c:yVal>
          <c:smooth val="0"/>
        </c:ser>
        <c:ser>
          <c:idx val="3"/>
          <c:order val="5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2'!$BE$7:$BE$67</c:f>
              <c:numCache>
                <c:formatCode>0.000_ </c:formatCode>
                <c:ptCount val="61"/>
                <c:pt idx="0">
                  <c:v>1.0</c:v>
                </c:pt>
                <c:pt idx="1">
                  <c:v>0.945934917882281</c:v>
                </c:pt>
                <c:pt idx="2">
                  <c:v>0.928032235030093</c:v>
                </c:pt>
                <c:pt idx="3">
                  <c:v>0.903396919310415</c:v>
                </c:pt>
                <c:pt idx="4">
                  <c:v>0.868560644700602</c:v>
                </c:pt>
                <c:pt idx="5">
                  <c:v>0.830766092012649</c:v>
                </c:pt>
                <c:pt idx="6">
                  <c:v>0.783229623584617</c:v>
                </c:pt>
                <c:pt idx="7">
                  <c:v>0.731408752422728</c:v>
                </c:pt>
                <c:pt idx="8">
                  <c:v>0.6767316127716</c:v>
                </c:pt>
                <c:pt idx="9">
                  <c:v>0.619249209425686</c:v>
                </c:pt>
                <c:pt idx="10">
                  <c:v>0.562888911557686</c:v>
                </c:pt>
                <c:pt idx="11">
                  <c:v>0.505661532184025</c:v>
                </c:pt>
                <c:pt idx="12">
                  <c:v>0.448995205549322</c:v>
                </c:pt>
                <c:pt idx="13">
                  <c:v>0.393757013159237</c:v>
                </c:pt>
                <c:pt idx="14">
                  <c:v>0.34438437213098</c:v>
                </c:pt>
                <c:pt idx="15">
                  <c:v>0.298174028358666</c:v>
                </c:pt>
                <c:pt idx="16">
                  <c:v>0.256554116086912</c:v>
                </c:pt>
                <c:pt idx="17">
                  <c:v>0.219728654493522</c:v>
                </c:pt>
                <c:pt idx="18">
                  <c:v>0.187391614811792</c:v>
                </c:pt>
                <c:pt idx="19">
                  <c:v>0.16086912169744</c:v>
                </c:pt>
                <c:pt idx="20">
                  <c:v>0.137304906661226</c:v>
                </c:pt>
                <c:pt idx="21">
                  <c:v>0.117158012853208</c:v>
                </c:pt>
                <c:pt idx="22">
                  <c:v>0.101805569723554</c:v>
                </c:pt>
                <c:pt idx="23">
                  <c:v>0.0887483423441803</c:v>
                </c:pt>
                <c:pt idx="24">
                  <c:v>0.0789044170151994</c:v>
                </c:pt>
                <c:pt idx="25">
                  <c:v>0.0703866163419361</c:v>
                </c:pt>
                <c:pt idx="26">
                  <c:v>0.0636029786799959</c:v>
                </c:pt>
                <c:pt idx="27">
                  <c:v>0.0588085280016321</c:v>
                </c:pt>
                <c:pt idx="28">
                  <c:v>0.0551361828011833</c:v>
                </c:pt>
                <c:pt idx="29">
                  <c:v>0.0518208711618892</c:v>
                </c:pt>
                <c:pt idx="30">
                  <c:v>0.0495256554116087</c:v>
                </c:pt>
                <c:pt idx="31">
                  <c:v>0.0475364684280322</c:v>
                </c:pt>
                <c:pt idx="32">
                  <c:v>0.0462103437723146</c:v>
                </c:pt>
                <c:pt idx="33">
                  <c:v>0.0454452718555544</c:v>
                </c:pt>
                <c:pt idx="34">
                  <c:v>0.0447312047332449</c:v>
                </c:pt>
                <c:pt idx="35">
                  <c:v>0.0443231663776395</c:v>
                </c:pt>
                <c:pt idx="36">
                  <c:v>0.0434050800775273</c:v>
                </c:pt>
                <c:pt idx="37">
                  <c:v>0.0434050800775273</c:v>
                </c:pt>
                <c:pt idx="38">
                  <c:v>0.0430480465163725</c:v>
                </c:pt>
                <c:pt idx="39">
                  <c:v>0.0427930225441191</c:v>
                </c:pt>
                <c:pt idx="40">
                  <c:v>0.0425890033663164</c:v>
                </c:pt>
                <c:pt idx="41">
                  <c:v>0.0424869937774151</c:v>
                </c:pt>
                <c:pt idx="42">
                  <c:v>0.0424869937774151</c:v>
                </c:pt>
                <c:pt idx="43">
                  <c:v>0.042333979394063</c:v>
                </c:pt>
                <c:pt idx="44">
                  <c:v>0.0422319698051617</c:v>
                </c:pt>
                <c:pt idx="45">
                  <c:v>0.042180965010711</c:v>
                </c:pt>
                <c:pt idx="46">
                  <c:v>0.0420789554218096</c:v>
                </c:pt>
                <c:pt idx="47">
                  <c:v>0.0420789554218096</c:v>
                </c:pt>
                <c:pt idx="48">
                  <c:v>0.0419259410384576</c:v>
                </c:pt>
                <c:pt idx="49">
                  <c:v>0.0419769458329083</c:v>
                </c:pt>
                <c:pt idx="50">
                  <c:v>0.042027950627359</c:v>
                </c:pt>
                <c:pt idx="51">
                  <c:v>0.0419769458329083</c:v>
                </c:pt>
                <c:pt idx="52">
                  <c:v>0.0417219218606549</c:v>
                </c:pt>
                <c:pt idx="53">
                  <c:v>0.0419769458329083</c:v>
                </c:pt>
                <c:pt idx="54">
                  <c:v>0.0418239314495562</c:v>
                </c:pt>
                <c:pt idx="55">
                  <c:v>0.0417729266551056</c:v>
                </c:pt>
                <c:pt idx="56">
                  <c:v>0.0417219218606549</c:v>
                </c:pt>
                <c:pt idx="57">
                  <c:v>0.0414668978884015</c:v>
                </c:pt>
                <c:pt idx="58">
                  <c:v>0.0416709170662042</c:v>
                </c:pt>
                <c:pt idx="59">
                  <c:v>0.0417729266551056</c:v>
                </c:pt>
                <c:pt idx="60">
                  <c:v>0.0419769458329083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1680912"/>
        <c:axId val="1861684128"/>
      </c:scatterChart>
      <c:valAx>
        <c:axId val="1861680912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one"/>
        <c:crossAx val="1861684128"/>
        <c:crosses val="autoZero"/>
        <c:crossBetween val="midCat"/>
      </c:valAx>
      <c:valAx>
        <c:axId val="1861684128"/>
        <c:scaling>
          <c:orientation val="minMax"/>
        </c:scaling>
        <c:delete val="1"/>
        <c:axPos val="l"/>
        <c:numFmt formatCode="0.0000_ " sourceLinked="1"/>
        <c:majorTickMark val="out"/>
        <c:minorTickMark val="none"/>
        <c:tickLblPos val="none"/>
        <c:crossAx val="186168091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0235003533619"/>
          <c:y val="0.12264122696504"/>
          <c:w val="0.853802388583911"/>
          <c:h val="0.76414918339755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2'!$BF$7:$BF$67</c:f>
              <c:numCache>
                <c:formatCode>0.000_ </c:formatCode>
                <c:ptCount val="61"/>
                <c:pt idx="0">
                  <c:v>1.0</c:v>
                </c:pt>
                <c:pt idx="1">
                  <c:v>0.951626953625416</c:v>
                </c:pt>
                <c:pt idx="2">
                  <c:v>0.93727901614143</c:v>
                </c:pt>
                <c:pt idx="3">
                  <c:v>0.916372021521906</c:v>
                </c:pt>
                <c:pt idx="4">
                  <c:v>0.884755316423264</c:v>
                </c:pt>
                <c:pt idx="5">
                  <c:v>0.847604406866513</c:v>
                </c:pt>
                <c:pt idx="6">
                  <c:v>0.80558544709198</c:v>
                </c:pt>
                <c:pt idx="7">
                  <c:v>0.753676658980272</c:v>
                </c:pt>
                <c:pt idx="8">
                  <c:v>0.699974378683064</c:v>
                </c:pt>
                <c:pt idx="9">
                  <c:v>0.643658724058417</c:v>
                </c:pt>
                <c:pt idx="10">
                  <c:v>0.585805790417627</c:v>
                </c:pt>
                <c:pt idx="11">
                  <c:v>0.528414040481681</c:v>
                </c:pt>
                <c:pt idx="12">
                  <c:v>0.47122726108122</c:v>
                </c:pt>
                <c:pt idx="13">
                  <c:v>0.415526518063028</c:v>
                </c:pt>
                <c:pt idx="14">
                  <c:v>0.365001281065847</c:v>
                </c:pt>
                <c:pt idx="15">
                  <c:v>0.31724314629772</c:v>
                </c:pt>
                <c:pt idx="16">
                  <c:v>0.274045605944145</c:v>
                </c:pt>
                <c:pt idx="17">
                  <c:v>0.236074814245452</c:v>
                </c:pt>
                <c:pt idx="18">
                  <c:v>0.202459646425826</c:v>
                </c:pt>
                <c:pt idx="19">
                  <c:v>0.173251345119139</c:v>
                </c:pt>
                <c:pt idx="20">
                  <c:v>0.148398667691519</c:v>
                </c:pt>
                <c:pt idx="21">
                  <c:v>0.127799128875224</c:v>
                </c:pt>
                <c:pt idx="22">
                  <c:v>0.109761721752498</c:v>
                </c:pt>
                <c:pt idx="23">
                  <c:v>0.095772482705611</c:v>
                </c:pt>
                <c:pt idx="24">
                  <c:v>0.0842428900845503</c:v>
                </c:pt>
                <c:pt idx="25">
                  <c:v>0.074506789648988</c:v>
                </c:pt>
                <c:pt idx="26">
                  <c:v>0.0672815782731232</c:v>
                </c:pt>
                <c:pt idx="27">
                  <c:v>0.0613886753779144</c:v>
                </c:pt>
                <c:pt idx="28">
                  <c:v>0.0573405073020753</c:v>
                </c:pt>
                <c:pt idx="29">
                  <c:v>0.0533435818601076</c:v>
                </c:pt>
                <c:pt idx="30">
                  <c:v>0.0507814501665385</c:v>
                </c:pt>
                <c:pt idx="31">
                  <c:v>0.0483730463745836</c:v>
                </c:pt>
                <c:pt idx="32">
                  <c:v>0.0467332820906995</c:v>
                </c:pt>
                <c:pt idx="33">
                  <c:v>0.0457596720471432</c:v>
                </c:pt>
                <c:pt idx="34">
                  <c:v>0.044786062003587</c:v>
                </c:pt>
                <c:pt idx="35">
                  <c:v>0.0439149372277735</c:v>
                </c:pt>
                <c:pt idx="36">
                  <c:v>0.0431462977197028</c:v>
                </c:pt>
                <c:pt idx="37">
                  <c:v>0.04304381245196</c:v>
                </c:pt>
                <c:pt idx="38">
                  <c:v>0.0426851140148604</c:v>
                </c:pt>
                <c:pt idx="39">
                  <c:v>0.0421726876761465</c:v>
                </c:pt>
                <c:pt idx="40">
                  <c:v>0.0421726876761465</c:v>
                </c:pt>
                <c:pt idx="41">
                  <c:v>0.0419164745067896</c:v>
                </c:pt>
                <c:pt idx="42">
                  <c:v>0.041967717140661</c:v>
                </c:pt>
                <c:pt idx="43">
                  <c:v>0.0419164745067896</c:v>
                </c:pt>
                <c:pt idx="44">
                  <c:v>0.0418139892390469</c:v>
                </c:pt>
                <c:pt idx="45">
                  <c:v>0.0416602613374327</c:v>
                </c:pt>
                <c:pt idx="46">
                  <c:v>0.04155777606969</c:v>
                </c:pt>
                <c:pt idx="47">
                  <c:v>0.0416602613374327</c:v>
                </c:pt>
                <c:pt idx="48">
                  <c:v>0.0416602613374327</c:v>
                </c:pt>
                <c:pt idx="49">
                  <c:v>0.0415065334358186</c:v>
                </c:pt>
                <c:pt idx="50">
                  <c:v>0.0413528055342044</c:v>
                </c:pt>
                <c:pt idx="51">
                  <c:v>0.0414552908019472</c:v>
                </c:pt>
                <c:pt idx="52">
                  <c:v>0.0414552908019472</c:v>
                </c:pt>
                <c:pt idx="53">
                  <c:v>0.0414040481680758</c:v>
                </c:pt>
                <c:pt idx="54">
                  <c:v>0.0412503202664617</c:v>
                </c:pt>
                <c:pt idx="55">
                  <c:v>0.0413528055342044</c:v>
                </c:pt>
                <c:pt idx="56">
                  <c:v>0.0413528055342044</c:v>
                </c:pt>
                <c:pt idx="57">
                  <c:v>0.0412503202664617</c:v>
                </c:pt>
                <c:pt idx="58">
                  <c:v>0.0412503202664617</c:v>
                </c:pt>
                <c:pt idx="59">
                  <c:v>0.0409941070971048</c:v>
                </c:pt>
                <c:pt idx="60">
                  <c:v>0.0413015629003331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2'!$BG$7:$BG$67</c:f>
              <c:numCache>
                <c:formatCode>0.000_ </c:formatCode>
                <c:ptCount val="61"/>
                <c:pt idx="0">
                  <c:v>1.0</c:v>
                </c:pt>
                <c:pt idx="1">
                  <c:v>0.954328771336306</c:v>
                </c:pt>
                <c:pt idx="2">
                  <c:v>0.937516018247988</c:v>
                </c:pt>
                <c:pt idx="3">
                  <c:v>0.912296888615511</c:v>
                </c:pt>
                <c:pt idx="4">
                  <c:v>0.879799067097237</c:v>
                </c:pt>
                <c:pt idx="5">
                  <c:v>0.843405607668256</c:v>
                </c:pt>
                <c:pt idx="6">
                  <c:v>0.796811727920447</c:v>
                </c:pt>
                <c:pt idx="7">
                  <c:v>0.746475985442616</c:v>
                </c:pt>
                <c:pt idx="8">
                  <c:v>0.692552155415449</c:v>
                </c:pt>
                <c:pt idx="9">
                  <c:v>0.636424214465119</c:v>
                </c:pt>
                <c:pt idx="10">
                  <c:v>0.580706340663284</c:v>
                </c:pt>
                <c:pt idx="11">
                  <c:v>0.522271772002665</c:v>
                </c:pt>
                <c:pt idx="12">
                  <c:v>0.466348864626583</c:v>
                </c:pt>
                <c:pt idx="13">
                  <c:v>0.410579732431186</c:v>
                </c:pt>
                <c:pt idx="14">
                  <c:v>0.360141473166231</c:v>
                </c:pt>
                <c:pt idx="15">
                  <c:v>0.313547593418422</c:v>
                </c:pt>
                <c:pt idx="16">
                  <c:v>0.271669485878313</c:v>
                </c:pt>
                <c:pt idx="17">
                  <c:v>0.233840791429597</c:v>
                </c:pt>
                <c:pt idx="18">
                  <c:v>0.199343892562407</c:v>
                </c:pt>
                <c:pt idx="19">
                  <c:v>0.171971910400328</c:v>
                </c:pt>
                <c:pt idx="20">
                  <c:v>0.147470398277718</c:v>
                </c:pt>
                <c:pt idx="21">
                  <c:v>0.126403198523758</c:v>
                </c:pt>
                <c:pt idx="22">
                  <c:v>0.109282895074068</c:v>
                </c:pt>
                <c:pt idx="23">
                  <c:v>0.0952893536316572</c:v>
                </c:pt>
                <c:pt idx="24">
                  <c:v>0.0838587318673433</c:v>
                </c:pt>
                <c:pt idx="25">
                  <c:v>0.0747859962068789</c:v>
                </c:pt>
                <c:pt idx="26">
                  <c:v>0.0676098211082065</c:v>
                </c:pt>
                <c:pt idx="27">
                  <c:v>0.061407555487211</c:v>
                </c:pt>
                <c:pt idx="28">
                  <c:v>0.0572556256086934</c:v>
                </c:pt>
                <c:pt idx="29">
                  <c:v>0.0530524373366139</c:v>
                </c:pt>
                <c:pt idx="30">
                  <c:v>0.0506945512327644</c:v>
                </c:pt>
                <c:pt idx="31">
                  <c:v>0.0485416987031626</c:v>
                </c:pt>
                <c:pt idx="32">
                  <c:v>0.0473114972576759</c:v>
                </c:pt>
                <c:pt idx="33">
                  <c:v>0.0459787790250653</c:v>
                </c:pt>
                <c:pt idx="34">
                  <c:v>0.0450561279409503</c:v>
                </c:pt>
                <c:pt idx="35">
                  <c:v>0.044389768824645</c:v>
                </c:pt>
                <c:pt idx="36">
                  <c:v>0.0434158593469681</c:v>
                </c:pt>
                <c:pt idx="37">
                  <c:v>0.0434158593469681</c:v>
                </c:pt>
                <c:pt idx="38">
                  <c:v>0.0433133425598442</c:v>
                </c:pt>
                <c:pt idx="39">
                  <c:v>0.0427495002306628</c:v>
                </c:pt>
                <c:pt idx="40">
                  <c:v>0.0426469834435389</c:v>
                </c:pt>
                <c:pt idx="41">
                  <c:v>0.0424419498692911</c:v>
                </c:pt>
                <c:pt idx="42">
                  <c:v>0.0423394330821672</c:v>
                </c:pt>
                <c:pt idx="43">
                  <c:v>0.0422369162950433</c:v>
                </c:pt>
                <c:pt idx="44">
                  <c:v>0.0420831411143575</c:v>
                </c:pt>
                <c:pt idx="45">
                  <c:v>0.0419806243272336</c:v>
                </c:pt>
                <c:pt idx="46">
                  <c:v>0.0419806243272336</c:v>
                </c:pt>
                <c:pt idx="47">
                  <c:v>0.0419293659336716</c:v>
                </c:pt>
                <c:pt idx="48">
                  <c:v>0.0417755907529858</c:v>
                </c:pt>
                <c:pt idx="49">
                  <c:v>0.0417243323594238</c:v>
                </c:pt>
                <c:pt idx="50">
                  <c:v>0.0416730739658619</c:v>
                </c:pt>
                <c:pt idx="51">
                  <c:v>0.0417243323594238</c:v>
                </c:pt>
                <c:pt idx="52">
                  <c:v>0.041570557178738</c:v>
                </c:pt>
                <c:pt idx="53">
                  <c:v>0.0418781075401097</c:v>
                </c:pt>
                <c:pt idx="54">
                  <c:v>0.041570557178738</c:v>
                </c:pt>
                <c:pt idx="55">
                  <c:v>0.0416218155723</c:v>
                </c:pt>
                <c:pt idx="56">
                  <c:v>0.0416218155723</c:v>
                </c:pt>
                <c:pt idx="57">
                  <c:v>0.0415192987851761</c:v>
                </c:pt>
                <c:pt idx="58">
                  <c:v>0.041570557178738</c:v>
                </c:pt>
                <c:pt idx="59">
                  <c:v>0.0413655236044902</c:v>
                </c:pt>
                <c:pt idx="60">
                  <c:v>0.0414167819980522</c:v>
                </c:pt>
              </c:numCache>
            </c:numRef>
          </c:yVal>
          <c:smooth val="0"/>
        </c:ser>
        <c:ser>
          <c:idx val="8"/>
          <c:order val="2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4'!$C$6:$C$66</c:f>
              <c:numCache>
                <c:formatCode>0.0000_ </c:formatCode>
                <c:ptCount val="61"/>
                <c:pt idx="0">
                  <c:v>1.0</c:v>
                </c:pt>
                <c:pt idx="1">
                  <c:v>0.97048673265375</c:v>
                </c:pt>
                <c:pt idx="2">
                  <c:v>0.971194002247574</c:v>
                </c:pt>
                <c:pt idx="3">
                  <c:v>0.971219027883156</c:v>
                </c:pt>
                <c:pt idx="4">
                  <c:v>0.970369688400983</c:v>
                </c:pt>
                <c:pt idx="5">
                  <c:v>0.96632671948263</c:v>
                </c:pt>
                <c:pt idx="6">
                  <c:v>0.958844505707667</c:v>
                </c:pt>
                <c:pt idx="7">
                  <c:v>0.937439298152161</c:v>
                </c:pt>
                <c:pt idx="8">
                  <c:v>0.901849961355795</c:v>
                </c:pt>
                <c:pt idx="9">
                  <c:v>0.855698054298978</c:v>
                </c:pt>
                <c:pt idx="10">
                  <c:v>0.803490192527418</c:v>
                </c:pt>
                <c:pt idx="11">
                  <c:v>0.745816642643249</c:v>
                </c:pt>
                <c:pt idx="12">
                  <c:v>0.683045429276956</c:v>
                </c:pt>
                <c:pt idx="13">
                  <c:v>0.618880897205563</c:v>
                </c:pt>
                <c:pt idx="14">
                  <c:v>0.555390271244623</c:v>
                </c:pt>
                <c:pt idx="15">
                  <c:v>0.495004549293706</c:v>
                </c:pt>
                <c:pt idx="16">
                  <c:v>0.436014617807666</c:v>
                </c:pt>
                <c:pt idx="17">
                  <c:v>0.381012608455783</c:v>
                </c:pt>
                <c:pt idx="18">
                  <c:v>0.330410791554412</c:v>
                </c:pt>
                <c:pt idx="19">
                  <c:v>0.28489532736668</c:v>
                </c:pt>
                <c:pt idx="20">
                  <c:v>0.244636725142503</c:v>
                </c:pt>
                <c:pt idx="21">
                  <c:v>0.209385008740048</c:v>
                </c:pt>
                <c:pt idx="22">
                  <c:v>0.178845073091565</c:v>
                </c:pt>
                <c:pt idx="23">
                  <c:v>0.152909455550035</c:v>
                </c:pt>
                <c:pt idx="24">
                  <c:v>0.131305042173508</c:v>
                </c:pt>
                <c:pt idx="25">
                  <c:v>0.113313322233424</c:v>
                </c:pt>
                <c:pt idx="26">
                  <c:v>0.0983091027088035</c:v>
                </c:pt>
                <c:pt idx="27">
                  <c:v>0.0862022029688433</c:v>
                </c:pt>
                <c:pt idx="28">
                  <c:v>0.0765462481461147</c:v>
                </c:pt>
                <c:pt idx="29">
                  <c:v>0.0689010546204257</c:v>
                </c:pt>
                <c:pt idx="30">
                  <c:v>0.0627813172552383</c:v>
                </c:pt>
                <c:pt idx="31">
                  <c:v>0.0579012082436794</c:v>
                </c:pt>
                <c:pt idx="32">
                  <c:v>0.0542998704934465</c:v>
                </c:pt>
                <c:pt idx="33">
                  <c:v>0.0512465911016228</c:v>
                </c:pt>
                <c:pt idx="34">
                  <c:v>0.0493544013690041</c:v>
                </c:pt>
                <c:pt idx="35">
                  <c:v>0.0475018243115183</c:v>
                </c:pt>
                <c:pt idx="36">
                  <c:v>0.0462487339593921</c:v>
                </c:pt>
                <c:pt idx="37">
                  <c:v>0.0454136289576835</c:v>
                </c:pt>
                <c:pt idx="38">
                  <c:v>0.0446821628703735</c:v>
                </c:pt>
                <c:pt idx="39">
                  <c:v>0.0440563057667591</c:v>
                </c:pt>
                <c:pt idx="40">
                  <c:v>0.0436770991705449</c:v>
                </c:pt>
                <c:pt idx="41">
                  <c:v>0.0433258404724184</c:v>
                </c:pt>
                <c:pt idx="42">
                  <c:v>0.0431950497357393</c:v>
                </c:pt>
                <c:pt idx="43">
                  <c:v>0.0429993019487232</c:v>
                </c:pt>
                <c:pt idx="44">
                  <c:v>0.0428297488789045</c:v>
                </c:pt>
                <c:pt idx="45">
                  <c:v>0.0426212006954896</c:v>
                </c:pt>
                <c:pt idx="46">
                  <c:v>0.042529148654813</c:v>
                </c:pt>
                <c:pt idx="47">
                  <c:v>0.042541932630148</c:v>
                </c:pt>
                <c:pt idx="48">
                  <c:v>0.0423990181947464</c:v>
                </c:pt>
                <c:pt idx="49">
                  <c:v>0.042385557345397</c:v>
                </c:pt>
                <c:pt idx="50">
                  <c:v>0.0423728525136537</c:v>
                </c:pt>
                <c:pt idx="51">
                  <c:v>0.0422938801276346</c:v>
                </c:pt>
                <c:pt idx="52">
                  <c:v>0.0422942196711811</c:v>
                </c:pt>
                <c:pt idx="53">
                  <c:v>0.0421254620570352</c:v>
                </c:pt>
                <c:pt idx="54">
                  <c:v>0.0420732098384416</c:v>
                </c:pt>
                <c:pt idx="55">
                  <c:v>0.041902968252378</c:v>
                </c:pt>
                <c:pt idx="56">
                  <c:v>0.0421513446738463</c:v>
                </c:pt>
                <c:pt idx="57">
                  <c:v>0.041981020581964</c:v>
                </c:pt>
                <c:pt idx="58">
                  <c:v>0.0418771397254151</c:v>
                </c:pt>
                <c:pt idx="59">
                  <c:v>0.0418646905147933</c:v>
                </c:pt>
                <c:pt idx="60">
                  <c:v>0.0417725413165167</c:v>
                </c:pt>
              </c:numCache>
            </c:numRef>
          </c:yVal>
          <c:smooth val="0"/>
        </c:ser>
        <c:ser>
          <c:idx val="9"/>
          <c:order val="3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4'!$F$6:$F$66</c:f>
              <c:numCache>
                <c:formatCode>0.0000_ </c:formatCode>
                <c:ptCount val="61"/>
                <c:pt idx="0">
                  <c:v>1.0</c:v>
                </c:pt>
                <c:pt idx="1">
                  <c:v>0.974195436003625</c:v>
                </c:pt>
                <c:pt idx="2">
                  <c:v>0.97414632069094</c:v>
                </c:pt>
                <c:pt idx="3">
                  <c:v>0.975284038091506</c:v>
                </c:pt>
                <c:pt idx="4">
                  <c:v>0.974885180494716</c:v>
                </c:pt>
                <c:pt idx="5">
                  <c:v>0.974671622346713</c:v>
                </c:pt>
                <c:pt idx="6">
                  <c:v>0.974812208871442</c:v>
                </c:pt>
                <c:pt idx="7">
                  <c:v>0.973135310304867</c:v>
                </c:pt>
                <c:pt idx="8">
                  <c:v>0.974324444304572</c:v>
                </c:pt>
                <c:pt idx="9">
                  <c:v>0.974496260226702</c:v>
                </c:pt>
                <c:pt idx="10">
                  <c:v>0.973040294037968</c:v>
                </c:pt>
                <c:pt idx="11">
                  <c:v>0.972932764138556</c:v>
                </c:pt>
                <c:pt idx="12">
                  <c:v>0.972090503984578</c:v>
                </c:pt>
                <c:pt idx="13">
                  <c:v>0.972925887993364</c:v>
                </c:pt>
                <c:pt idx="14">
                  <c:v>0.97244256879507</c:v>
                </c:pt>
                <c:pt idx="15">
                  <c:v>0.972298994625671</c:v>
                </c:pt>
                <c:pt idx="16">
                  <c:v>0.971056626423267</c:v>
                </c:pt>
                <c:pt idx="17">
                  <c:v>0.972351745771123</c:v>
                </c:pt>
                <c:pt idx="18">
                  <c:v>0.972126535338085</c:v>
                </c:pt>
                <c:pt idx="19">
                  <c:v>0.971820776097744</c:v>
                </c:pt>
                <c:pt idx="20">
                  <c:v>0.971532669283637</c:v>
                </c:pt>
                <c:pt idx="21">
                  <c:v>0.971014680383495</c:v>
                </c:pt>
                <c:pt idx="22">
                  <c:v>0.971483770463388</c:v>
                </c:pt>
                <c:pt idx="23">
                  <c:v>0.970662527844702</c:v>
                </c:pt>
                <c:pt idx="24">
                  <c:v>0.970516611858012</c:v>
                </c:pt>
                <c:pt idx="25">
                  <c:v>0.967326110849175</c:v>
                </c:pt>
                <c:pt idx="26">
                  <c:v>0.959711210834166</c:v>
                </c:pt>
                <c:pt idx="27">
                  <c:v>0.930885141535508</c:v>
                </c:pt>
                <c:pt idx="28">
                  <c:v>0.866663309216496</c:v>
                </c:pt>
                <c:pt idx="29">
                  <c:v>0.78015413038801</c:v>
                </c:pt>
                <c:pt idx="30">
                  <c:v>0.68275852408664</c:v>
                </c:pt>
                <c:pt idx="31">
                  <c:v>0.584769448019295</c:v>
                </c:pt>
                <c:pt idx="32">
                  <c:v>0.490272317945856</c:v>
                </c:pt>
                <c:pt idx="33">
                  <c:v>0.40421864555616</c:v>
                </c:pt>
                <c:pt idx="34">
                  <c:v>0.329242228236337</c:v>
                </c:pt>
                <c:pt idx="35">
                  <c:v>0.266336007185951</c:v>
                </c:pt>
                <c:pt idx="36">
                  <c:v>0.21437571941076</c:v>
                </c:pt>
                <c:pt idx="37">
                  <c:v>0.172783796514452</c:v>
                </c:pt>
                <c:pt idx="38">
                  <c:v>0.139549219046943</c:v>
                </c:pt>
                <c:pt idx="39">
                  <c:v>0.114227378327056</c:v>
                </c:pt>
                <c:pt idx="40">
                  <c:v>0.0948945998342965</c:v>
                </c:pt>
                <c:pt idx="41">
                  <c:v>0.0804547968102554</c:v>
                </c:pt>
                <c:pt idx="42">
                  <c:v>0.0696105771069371</c:v>
                </c:pt>
                <c:pt idx="43">
                  <c:v>0.0617102190450089</c:v>
                </c:pt>
                <c:pt idx="44">
                  <c:v>0.0561237967552629</c:v>
                </c:pt>
                <c:pt idx="45">
                  <c:v>0.0521866347316076</c:v>
                </c:pt>
                <c:pt idx="46">
                  <c:v>0.0493617444853207</c:v>
                </c:pt>
                <c:pt idx="47">
                  <c:v>0.0471633053640655</c:v>
                </c:pt>
                <c:pt idx="48">
                  <c:v>0.0458281684461405</c:v>
                </c:pt>
                <c:pt idx="49">
                  <c:v>0.0449395247606359</c:v>
                </c:pt>
                <c:pt idx="50">
                  <c:v>0.0443246339618283</c:v>
                </c:pt>
                <c:pt idx="51">
                  <c:v>0.0436446740885095</c:v>
                </c:pt>
                <c:pt idx="52">
                  <c:v>0.0434345305496858</c:v>
                </c:pt>
                <c:pt idx="53">
                  <c:v>0.0430686102928089</c:v>
                </c:pt>
                <c:pt idx="54">
                  <c:v>0.0428984445859785</c:v>
                </c:pt>
                <c:pt idx="55">
                  <c:v>0.0428073036945593</c:v>
                </c:pt>
                <c:pt idx="56">
                  <c:v>0.0425581690143014</c:v>
                </c:pt>
                <c:pt idx="57">
                  <c:v>0.042531887663705</c:v>
                </c:pt>
                <c:pt idx="58">
                  <c:v>0.0425457175150742</c:v>
                </c:pt>
                <c:pt idx="59">
                  <c:v>0.0424020119866771</c:v>
                </c:pt>
                <c:pt idx="60">
                  <c:v>0.04228428084691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1756400"/>
        <c:axId val="1861760480"/>
      </c:scatterChart>
      <c:valAx>
        <c:axId val="1861756400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one"/>
        <c:crossAx val="1861760480"/>
        <c:crosses val="autoZero"/>
        <c:crossBetween val="midCat"/>
      </c:valAx>
      <c:valAx>
        <c:axId val="1861760480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one"/>
        <c:crossAx val="186175640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0235003533619"/>
          <c:y val="0.12264122696504"/>
          <c:w val="0.853802388583911"/>
          <c:h val="0.764149183397554"/>
        </c:manualLayout>
      </c:layout>
      <c:scatterChart>
        <c:scatterStyle val="lineMarker"/>
        <c:varyColors val="0"/>
        <c:ser>
          <c:idx val="2"/>
          <c:order val="0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2'!$BH$7:$BH$67</c:f>
              <c:numCache>
                <c:formatCode>0.000_ </c:formatCode>
                <c:ptCount val="61"/>
                <c:pt idx="0">
                  <c:v>1.0</c:v>
                </c:pt>
                <c:pt idx="1">
                  <c:v>0.971371402185624</c:v>
                </c:pt>
                <c:pt idx="2">
                  <c:v>0.970088758914371</c:v>
                </c:pt>
                <c:pt idx="3">
                  <c:v>0.972756656918578</c:v>
                </c:pt>
                <c:pt idx="4">
                  <c:v>0.972859268380278</c:v>
                </c:pt>
                <c:pt idx="5">
                  <c:v>0.970653121953722</c:v>
                </c:pt>
                <c:pt idx="6">
                  <c:v>0.96978092452927</c:v>
                </c:pt>
                <c:pt idx="7">
                  <c:v>0.970601816222872</c:v>
                </c:pt>
                <c:pt idx="8">
                  <c:v>0.970499204761172</c:v>
                </c:pt>
                <c:pt idx="9">
                  <c:v>0.969216561489918</c:v>
                </c:pt>
                <c:pt idx="10">
                  <c:v>0.968703504181417</c:v>
                </c:pt>
                <c:pt idx="11">
                  <c:v>0.969319172951619</c:v>
                </c:pt>
                <c:pt idx="12">
                  <c:v>0.967882612487815</c:v>
                </c:pt>
                <c:pt idx="13">
                  <c:v>0.96593299471551</c:v>
                </c:pt>
                <c:pt idx="14">
                  <c:v>0.964342517059155</c:v>
                </c:pt>
                <c:pt idx="15">
                  <c:v>0.961161561746447</c:v>
                </c:pt>
                <c:pt idx="16">
                  <c:v>0.950489969729619</c:v>
                </c:pt>
                <c:pt idx="17">
                  <c:v>0.918577805140834</c:v>
                </c:pt>
                <c:pt idx="18">
                  <c:v>0.869991278025755</c:v>
                </c:pt>
                <c:pt idx="19">
                  <c:v>0.8114001333949</c:v>
                </c:pt>
                <c:pt idx="20">
                  <c:v>0.746908829716279</c:v>
                </c:pt>
                <c:pt idx="21">
                  <c:v>0.678877430608999</c:v>
                </c:pt>
                <c:pt idx="22">
                  <c:v>0.608229439228362</c:v>
                </c:pt>
                <c:pt idx="23">
                  <c:v>0.540813708891283</c:v>
                </c:pt>
                <c:pt idx="24">
                  <c:v>0.478220717254117</c:v>
                </c:pt>
                <c:pt idx="25">
                  <c:v>0.417423426196706</c:v>
                </c:pt>
                <c:pt idx="26">
                  <c:v>0.362526294187061</c:v>
                </c:pt>
                <c:pt idx="27">
                  <c:v>0.313631932686881</c:v>
                </c:pt>
                <c:pt idx="28">
                  <c:v>0.270022061464266</c:v>
                </c:pt>
                <c:pt idx="29">
                  <c:v>0.231696680519214</c:v>
                </c:pt>
                <c:pt idx="30">
                  <c:v>0.198963624236827</c:v>
                </c:pt>
                <c:pt idx="31">
                  <c:v>0.170335026422451</c:v>
                </c:pt>
                <c:pt idx="32">
                  <c:v>0.146272638653738</c:v>
                </c:pt>
                <c:pt idx="33">
                  <c:v>0.126879072392386</c:v>
                </c:pt>
                <c:pt idx="34">
                  <c:v>0.109999486942691</c:v>
                </c:pt>
                <c:pt idx="35">
                  <c:v>0.0963521625365553</c:v>
                </c:pt>
                <c:pt idx="36">
                  <c:v>0.0850135960186753</c:v>
                </c:pt>
                <c:pt idx="37">
                  <c:v>0.0756246472731004</c:v>
                </c:pt>
                <c:pt idx="38">
                  <c:v>0.0685957621466318</c:v>
                </c:pt>
                <c:pt idx="39">
                  <c:v>0.0629521317531168</c:v>
                </c:pt>
                <c:pt idx="40">
                  <c:v>0.0583859217074547</c:v>
                </c:pt>
                <c:pt idx="41">
                  <c:v>0.0545892976245447</c:v>
                </c:pt>
                <c:pt idx="42">
                  <c:v>0.0519213996203376</c:v>
                </c:pt>
                <c:pt idx="43">
                  <c:v>0.0496126417320815</c:v>
                </c:pt>
                <c:pt idx="44">
                  <c:v>0.0480734698065774</c:v>
                </c:pt>
                <c:pt idx="45">
                  <c:v>0.0464829921502232</c:v>
                </c:pt>
                <c:pt idx="46">
                  <c:v>0.045662100456621</c:v>
                </c:pt>
                <c:pt idx="47">
                  <c:v>0.0448412087630188</c:v>
                </c:pt>
                <c:pt idx="48">
                  <c:v>0.0441229285311169</c:v>
                </c:pt>
                <c:pt idx="49">
                  <c:v>0.0436098712226156</c:v>
                </c:pt>
                <c:pt idx="50">
                  <c:v>0.0430968139141142</c:v>
                </c:pt>
                <c:pt idx="51">
                  <c:v>0.0430455081832641</c:v>
                </c:pt>
                <c:pt idx="52">
                  <c:v>0.0426863680673131</c:v>
                </c:pt>
                <c:pt idx="53">
                  <c:v>0.042635062336463</c:v>
                </c:pt>
                <c:pt idx="54">
                  <c:v>0.0424811451439126</c:v>
                </c:pt>
                <c:pt idx="55">
                  <c:v>0.0423272279513622</c:v>
                </c:pt>
                <c:pt idx="56">
                  <c:v>0.0425324508747627</c:v>
                </c:pt>
                <c:pt idx="57">
                  <c:v>0.0421220050279616</c:v>
                </c:pt>
                <c:pt idx="58">
                  <c:v>0.0420193935662613</c:v>
                </c:pt>
                <c:pt idx="59">
                  <c:v>0.0420706992971115</c:v>
                </c:pt>
                <c:pt idx="60">
                  <c:v>0.0420706992971115</c:v>
                </c:pt>
              </c:numCache>
            </c:numRef>
          </c:yVal>
          <c:smooth val="0"/>
        </c:ser>
        <c:ser>
          <c:idx val="3"/>
          <c:order val="1"/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2'!$A$7:$A$67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2'!$BI$7:$BI$67</c:f>
              <c:numCache>
                <c:formatCode>0.000_ </c:formatCode>
                <c:ptCount val="61"/>
                <c:pt idx="0">
                  <c:v>1.0</c:v>
                </c:pt>
                <c:pt idx="1">
                  <c:v>0.963814432989691</c:v>
                </c:pt>
                <c:pt idx="2">
                  <c:v>0.964278350515464</c:v>
                </c:pt>
                <c:pt idx="3">
                  <c:v>0.965721649484536</c:v>
                </c:pt>
                <c:pt idx="4">
                  <c:v>0.965721649484536</c:v>
                </c:pt>
                <c:pt idx="5">
                  <c:v>0.962577319587629</c:v>
                </c:pt>
                <c:pt idx="6">
                  <c:v>0.964948453608247</c:v>
                </c:pt>
                <c:pt idx="7">
                  <c:v>0.961030927835051</c:v>
                </c:pt>
                <c:pt idx="8">
                  <c:v>0.959432989690722</c:v>
                </c:pt>
                <c:pt idx="9">
                  <c:v>0.954123711340206</c:v>
                </c:pt>
                <c:pt idx="10">
                  <c:v>0.938505154639175</c:v>
                </c:pt>
                <c:pt idx="11">
                  <c:v>0.905412371134021</c:v>
                </c:pt>
                <c:pt idx="12">
                  <c:v>0.857577319587629</c:v>
                </c:pt>
                <c:pt idx="13">
                  <c:v>0.80159793814433</c:v>
                </c:pt>
                <c:pt idx="14">
                  <c:v>0.737525773195876</c:v>
                </c:pt>
                <c:pt idx="15">
                  <c:v>0.673041237113402</c:v>
                </c:pt>
                <c:pt idx="16">
                  <c:v>0.606030927835051</c:v>
                </c:pt>
                <c:pt idx="17">
                  <c:v>0.54</c:v>
                </c:pt>
                <c:pt idx="18">
                  <c:v>0.475</c:v>
                </c:pt>
                <c:pt idx="19">
                  <c:v>0.416340206185567</c:v>
                </c:pt>
                <c:pt idx="20">
                  <c:v>0.361288659793814</c:v>
                </c:pt>
                <c:pt idx="21">
                  <c:v>0.31159793814433</c:v>
                </c:pt>
                <c:pt idx="22">
                  <c:v>0.267731958762887</c:v>
                </c:pt>
                <c:pt idx="23">
                  <c:v>0.228917525773196</c:v>
                </c:pt>
                <c:pt idx="24">
                  <c:v>0.19639175257732</c:v>
                </c:pt>
                <c:pt idx="25">
                  <c:v>0.167319587628866</c:v>
                </c:pt>
                <c:pt idx="26">
                  <c:v>0.143144329896907</c:v>
                </c:pt>
                <c:pt idx="27">
                  <c:v>0.122886597938144</c:v>
                </c:pt>
                <c:pt idx="28">
                  <c:v>0.107061855670103</c:v>
                </c:pt>
                <c:pt idx="29">
                  <c:v>0.0934020618556701</c:v>
                </c:pt>
                <c:pt idx="30">
                  <c:v>0.0820103092783505</c:v>
                </c:pt>
                <c:pt idx="31">
                  <c:v>0.0735051546391752</c:v>
                </c:pt>
                <c:pt idx="32">
                  <c:v>0.0662886597938144</c:v>
                </c:pt>
                <c:pt idx="33">
                  <c:v>0.0611340206185567</c:v>
                </c:pt>
                <c:pt idx="34">
                  <c:v>0.0565463917525773</c:v>
                </c:pt>
                <c:pt idx="35">
                  <c:v>0.0532474226804124</c:v>
                </c:pt>
                <c:pt idx="36">
                  <c:v>0.0505154639175258</c:v>
                </c:pt>
                <c:pt idx="37">
                  <c:v>0.0484536082474227</c:v>
                </c:pt>
                <c:pt idx="38">
                  <c:v>0.0471134020618557</c:v>
                </c:pt>
                <c:pt idx="39">
                  <c:v>0.0459278350515464</c:v>
                </c:pt>
                <c:pt idx="40">
                  <c:v>0.0450515463917526</c:v>
                </c:pt>
                <c:pt idx="41">
                  <c:v>0.0444329896907216</c:v>
                </c:pt>
                <c:pt idx="42">
                  <c:v>0.0438659793814433</c:v>
                </c:pt>
                <c:pt idx="43">
                  <c:v>0.0434020618556701</c:v>
                </c:pt>
                <c:pt idx="44">
                  <c:v>0.0432474226804124</c:v>
                </c:pt>
                <c:pt idx="45">
                  <c:v>0.0427835051546392</c:v>
                </c:pt>
                <c:pt idx="46">
                  <c:v>0.0425773195876289</c:v>
                </c:pt>
                <c:pt idx="47">
                  <c:v>0.0425773195876289</c:v>
                </c:pt>
                <c:pt idx="48">
                  <c:v>0.0424226804123711</c:v>
                </c:pt>
                <c:pt idx="49">
                  <c:v>0.0425257731958763</c:v>
                </c:pt>
                <c:pt idx="50">
                  <c:v>0.0422164948453608</c:v>
                </c:pt>
                <c:pt idx="51">
                  <c:v>0.042319587628866</c:v>
                </c:pt>
                <c:pt idx="52">
                  <c:v>0.0422164948453608</c:v>
                </c:pt>
                <c:pt idx="53">
                  <c:v>0.0421134020618557</c:v>
                </c:pt>
                <c:pt idx="54">
                  <c:v>0.0419072164948454</c:v>
                </c:pt>
                <c:pt idx="55">
                  <c:v>0.0419587628865979</c:v>
                </c:pt>
                <c:pt idx="56">
                  <c:v>0.0419587628865979</c:v>
                </c:pt>
                <c:pt idx="57">
                  <c:v>0.0419072164948454</c:v>
                </c:pt>
                <c:pt idx="58">
                  <c:v>0.0418041237113402</c:v>
                </c:pt>
                <c:pt idx="59">
                  <c:v>0.0418041237113402</c:v>
                </c:pt>
                <c:pt idx="60">
                  <c:v>0.0418041237113402</c:v>
                </c:pt>
              </c:numCache>
            </c:numRef>
          </c:yVal>
          <c:smooth val="0"/>
        </c:ser>
        <c:ser>
          <c:idx val="8"/>
          <c:order val="2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4'!$C$6:$C$66</c:f>
              <c:numCache>
                <c:formatCode>0.0000_ </c:formatCode>
                <c:ptCount val="61"/>
                <c:pt idx="0">
                  <c:v>1.0</c:v>
                </c:pt>
                <c:pt idx="1">
                  <c:v>0.97048673265375</c:v>
                </c:pt>
                <c:pt idx="2">
                  <c:v>0.971194002247574</c:v>
                </c:pt>
                <c:pt idx="3">
                  <c:v>0.971219027883156</c:v>
                </c:pt>
                <c:pt idx="4">
                  <c:v>0.970369688400983</c:v>
                </c:pt>
                <c:pt idx="5">
                  <c:v>0.96632671948263</c:v>
                </c:pt>
                <c:pt idx="6">
                  <c:v>0.958844505707667</c:v>
                </c:pt>
                <c:pt idx="7">
                  <c:v>0.937439298152161</c:v>
                </c:pt>
                <c:pt idx="8">
                  <c:v>0.901849961355795</c:v>
                </c:pt>
                <c:pt idx="9">
                  <c:v>0.855698054298978</c:v>
                </c:pt>
                <c:pt idx="10">
                  <c:v>0.803490192527418</c:v>
                </c:pt>
                <c:pt idx="11">
                  <c:v>0.745816642643249</c:v>
                </c:pt>
                <c:pt idx="12">
                  <c:v>0.683045429276956</c:v>
                </c:pt>
                <c:pt idx="13">
                  <c:v>0.618880897205563</c:v>
                </c:pt>
                <c:pt idx="14">
                  <c:v>0.555390271244623</c:v>
                </c:pt>
                <c:pt idx="15">
                  <c:v>0.495004549293706</c:v>
                </c:pt>
                <c:pt idx="16">
                  <c:v>0.436014617807666</c:v>
                </c:pt>
                <c:pt idx="17">
                  <c:v>0.381012608455783</c:v>
                </c:pt>
                <c:pt idx="18">
                  <c:v>0.330410791554412</c:v>
                </c:pt>
                <c:pt idx="19">
                  <c:v>0.28489532736668</c:v>
                </c:pt>
                <c:pt idx="20">
                  <c:v>0.244636725142503</c:v>
                </c:pt>
                <c:pt idx="21">
                  <c:v>0.209385008740048</c:v>
                </c:pt>
                <c:pt idx="22">
                  <c:v>0.178845073091565</c:v>
                </c:pt>
                <c:pt idx="23">
                  <c:v>0.152909455550035</c:v>
                </c:pt>
                <c:pt idx="24">
                  <c:v>0.131305042173508</c:v>
                </c:pt>
                <c:pt idx="25">
                  <c:v>0.113313322233424</c:v>
                </c:pt>
                <c:pt idx="26">
                  <c:v>0.0983091027088035</c:v>
                </c:pt>
                <c:pt idx="27">
                  <c:v>0.0862022029688433</c:v>
                </c:pt>
                <c:pt idx="28">
                  <c:v>0.0765462481461147</c:v>
                </c:pt>
                <c:pt idx="29">
                  <c:v>0.0689010546204257</c:v>
                </c:pt>
                <c:pt idx="30">
                  <c:v>0.0627813172552383</c:v>
                </c:pt>
                <c:pt idx="31">
                  <c:v>0.0579012082436794</c:v>
                </c:pt>
                <c:pt idx="32">
                  <c:v>0.0542998704934465</c:v>
                </c:pt>
                <c:pt idx="33">
                  <c:v>0.0512465911016228</c:v>
                </c:pt>
                <c:pt idx="34">
                  <c:v>0.0493544013690041</c:v>
                </c:pt>
                <c:pt idx="35">
                  <c:v>0.0475018243115183</c:v>
                </c:pt>
                <c:pt idx="36">
                  <c:v>0.0462487339593921</c:v>
                </c:pt>
                <c:pt idx="37">
                  <c:v>0.0454136289576835</c:v>
                </c:pt>
                <c:pt idx="38">
                  <c:v>0.0446821628703735</c:v>
                </c:pt>
                <c:pt idx="39">
                  <c:v>0.0440563057667591</c:v>
                </c:pt>
                <c:pt idx="40">
                  <c:v>0.0436770991705449</c:v>
                </c:pt>
                <c:pt idx="41">
                  <c:v>0.0433258404724184</c:v>
                </c:pt>
                <c:pt idx="42">
                  <c:v>0.0431950497357393</c:v>
                </c:pt>
                <c:pt idx="43">
                  <c:v>0.0429993019487232</c:v>
                </c:pt>
                <c:pt idx="44">
                  <c:v>0.0428297488789045</c:v>
                </c:pt>
                <c:pt idx="45">
                  <c:v>0.0426212006954896</c:v>
                </c:pt>
                <c:pt idx="46">
                  <c:v>0.042529148654813</c:v>
                </c:pt>
                <c:pt idx="47">
                  <c:v>0.042541932630148</c:v>
                </c:pt>
                <c:pt idx="48">
                  <c:v>0.0423990181947464</c:v>
                </c:pt>
                <c:pt idx="49">
                  <c:v>0.042385557345397</c:v>
                </c:pt>
                <c:pt idx="50">
                  <c:v>0.0423728525136537</c:v>
                </c:pt>
                <c:pt idx="51">
                  <c:v>0.0422938801276346</c:v>
                </c:pt>
                <c:pt idx="52">
                  <c:v>0.0422942196711811</c:v>
                </c:pt>
                <c:pt idx="53">
                  <c:v>0.0421254620570352</c:v>
                </c:pt>
                <c:pt idx="54">
                  <c:v>0.0420732098384416</c:v>
                </c:pt>
                <c:pt idx="55">
                  <c:v>0.041902968252378</c:v>
                </c:pt>
                <c:pt idx="56">
                  <c:v>0.0421513446738463</c:v>
                </c:pt>
                <c:pt idx="57">
                  <c:v>0.041981020581964</c:v>
                </c:pt>
                <c:pt idx="58">
                  <c:v>0.0418771397254151</c:v>
                </c:pt>
                <c:pt idx="59">
                  <c:v>0.0418646905147933</c:v>
                </c:pt>
                <c:pt idx="60">
                  <c:v>0.0417725413165167</c:v>
                </c:pt>
              </c:numCache>
            </c:numRef>
          </c:yVal>
          <c:smooth val="0"/>
        </c:ser>
        <c:ser>
          <c:idx val="9"/>
          <c:order val="3"/>
          <c:spPr>
            <a:ln w="3175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'データ処理シート No. 4'!$A$6:$A$66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'データ処理シート No. 4'!$F$6:$F$66</c:f>
              <c:numCache>
                <c:formatCode>0.0000_ </c:formatCode>
                <c:ptCount val="61"/>
                <c:pt idx="0">
                  <c:v>1.0</c:v>
                </c:pt>
                <c:pt idx="1">
                  <c:v>0.974195436003625</c:v>
                </c:pt>
                <c:pt idx="2">
                  <c:v>0.97414632069094</c:v>
                </c:pt>
                <c:pt idx="3">
                  <c:v>0.975284038091506</c:v>
                </c:pt>
                <c:pt idx="4">
                  <c:v>0.974885180494716</c:v>
                </c:pt>
                <c:pt idx="5">
                  <c:v>0.974671622346713</c:v>
                </c:pt>
                <c:pt idx="6">
                  <c:v>0.974812208871442</c:v>
                </c:pt>
                <c:pt idx="7">
                  <c:v>0.973135310304867</c:v>
                </c:pt>
                <c:pt idx="8">
                  <c:v>0.974324444304572</c:v>
                </c:pt>
                <c:pt idx="9">
                  <c:v>0.974496260226702</c:v>
                </c:pt>
                <c:pt idx="10">
                  <c:v>0.973040294037968</c:v>
                </c:pt>
                <c:pt idx="11">
                  <c:v>0.972932764138556</c:v>
                </c:pt>
                <c:pt idx="12">
                  <c:v>0.972090503984578</c:v>
                </c:pt>
                <c:pt idx="13">
                  <c:v>0.972925887993364</c:v>
                </c:pt>
                <c:pt idx="14">
                  <c:v>0.97244256879507</c:v>
                </c:pt>
                <c:pt idx="15">
                  <c:v>0.972298994625671</c:v>
                </c:pt>
                <c:pt idx="16">
                  <c:v>0.971056626423267</c:v>
                </c:pt>
                <c:pt idx="17">
                  <c:v>0.972351745771123</c:v>
                </c:pt>
                <c:pt idx="18">
                  <c:v>0.972126535338085</c:v>
                </c:pt>
                <c:pt idx="19">
                  <c:v>0.971820776097744</c:v>
                </c:pt>
                <c:pt idx="20">
                  <c:v>0.971532669283637</c:v>
                </c:pt>
                <c:pt idx="21">
                  <c:v>0.971014680383495</c:v>
                </c:pt>
                <c:pt idx="22">
                  <c:v>0.971483770463388</c:v>
                </c:pt>
                <c:pt idx="23">
                  <c:v>0.970662527844702</c:v>
                </c:pt>
                <c:pt idx="24">
                  <c:v>0.970516611858012</c:v>
                </c:pt>
                <c:pt idx="25">
                  <c:v>0.967326110849175</c:v>
                </c:pt>
                <c:pt idx="26">
                  <c:v>0.959711210834166</c:v>
                </c:pt>
                <c:pt idx="27">
                  <c:v>0.930885141535508</c:v>
                </c:pt>
                <c:pt idx="28">
                  <c:v>0.866663309216496</c:v>
                </c:pt>
                <c:pt idx="29">
                  <c:v>0.78015413038801</c:v>
                </c:pt>
                <c:pt idx="30">
                  <c:v>0.68275852408664</c:v>
                </c:pt>
                <c:pt idx="31">
                  <c:v>0.584769448019295</c:v>
                </c:pt>
                <c:pt idx="32">
                  <c:v>0.490272317945856</c:v>
                </c:pt>
                <c:pt idx="33">
                  <c:v>0.40421864555616</c:v>
                </c:pt>
                <c:pt idx="34">
                  <c:v>0.329242228236337</c:v>
                </c:pt>
                <c:pt idx="35">
                  <c:v>0.266336007185951</c:v>
                </c:pt>
                <c:pt idx="36">
                  <c:v>0.21437571941076</c:v>
                </c:pt>
                <c:pt idx="37">
                  <c:v>0.172783796514452</c:v>
                </c:pt>
                <c:pt idx="38">
                  <c:v>0.139549219046943</c:v>
                </c:pt>
                <c:pt idx="39">
                  <c:v>0.114227378327056</c:v>
                </c:pt>
                <c:pt idx="40">
                  <c:v>0.0948945998342965</c:v>
                </c:pt>
                <c:pt idx="41">
                  <c:v>0.0804547968102554</c:v>
                </c:pt>
                <c:pt idx="42">
                  <c:v>0.0696105771069371</c:v>
                </c:pt>
                <c:pt idx="43">
                  <c:v>0.0617102190450089</c:v>
                </c:pt>
                <c:pt idx="44">
                  <c:v>0.0561237967552629</c:v>
                </c:pt>
                <c:pt idx="45">
                  <c:v>0.0521866347316076</c:v>
                </c:pt>
                <c:pt idx="46">
                  <c:v>0.0493617444853207</c:v>
                </c:pt>
                <c:pt idx="47">
                  <c:v>0.0471633053640655</c:v>
                </c:pt>
                <c:pt idx="48">
                  <c:v>0.0458281684461405</c:v>
                </c:pt>
                <c:pt idx="49">
                  <c:v>0.0449395247606359</c:v>
                </c:pt>
                <c:pt idx="50">
                  <c:v>0.0443246339618283</c:v>
                </c:pt>
                <c:pt idx="51">
                  <c:v>0.0436446740885095</c:v>
                </c:pt>
                <c:pt idx="52">
                  <c:v>0.0434345305496858</c:v>
                </c:pt>
                <c:pt idx="53">
                  <c:v>0.0430686102928089</c:v>
                </c:pt>
                <c:pt idx="54">
                  <c:v>0.0428984445859785</c:v>
                </c:pt>
                <c:pt idx="55">
                  <c:v>0.0428073036945593</c:v>
                </c:pt>
                <c:pt idx="56">
                  <c:v>0.0425581690143014</c:v>
                </c:pt>
                <c:pt idx="57">
                  <c:v>0.042531887663705</c:v>
                </c:pt>
                <c:pt idx="58">
                  <c:v>0.0425457175150742</c:v>
                </c:pt>
                <c:pt idx="59">
                  <c:v>0.0424020119866771</c:v>
                </c:pt>
                <c:pt idx="60">
                  <c:v>0.04228428084691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1828352"/>
        <c:axId val="1861832432"/>
      </c:scatterChart>
      <c:valAx>
        <c:axId val="1861828352"/>
        <c:scaling>
          <c:orientation val="minMax"/>
          <c:max val="120.0"/>
          <c:min val="0.0"/>
        </c:scaling>
        <c:delete val="1"/>
        <c:axPos val="b"/>
        <c:numFmt formatCode="General" sourceLinked="1"/>
        <c:majorTickMark val="out"/>
        <c:minorTickMark val="none"/>
        <c:tickLblPos val="none"/>
        <c:crossAx val="1861832432"/>
        <c:crosses val="autoZero"/>
        <c:crossBetween val="midCat"/>
      </c:valAx>
      <c:valAx>
        <c:axId val="1861832432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one"/>
        <c:crossAx val="186182835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 (0-90 min)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solidFill>
                  <a:srgbClr val="CC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7559904"/>
        <c:axId val="1857571120"/>
      </c:scatterChart>
      <c:valAx>
        <c:axId val="1857559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857571120"/>
        <c:crosses val="autoZero"/>
        <c:crossBetween val="midCat"/>
      </c:valAx>
      <c:valAx>
        <c:axId val="18575711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85755990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 (2-90 min)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solidFill>
                  <a:srgbClr val="CC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7657536"/>
        <c:axId val="1857668752"/>
      </c:scatterChart>
      <c:valAx>
        <c:axId val="1857657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857668752"/>
        <c:crosses val="autoZero"/>
        <c:crossBetween val="midCat"/>
      </c:valAx>
      <c:valAx>
        <c:axId val="18576687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85765753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 paperSize="9" orientation="landscape" horizontalDpi="300" verticalDpi="300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 (4-90 min)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solidFill>
                  <a:srgbClr val="CC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2056992"/>
        <c:axId val="1862068208"/>
      </c:scatterChart>
      <c:valAx>
        <c:axId val="1862056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862068208"/>
        <c:crosses val="autoZero"/>
        <c:crossBetween val="midCat"/>
      </c:valAx>
      <c:valAx>
        <c:axId val="18620682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86205699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 (6-90 min)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solidFill>
                  <a:srgbClr val="CC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'データ処理シート No. 3'!#REF!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7755680"/>
        <c:axId val="1857766896"/>
      </c:scatterChart>
      <c:valAx>
        <c:axId val="1857755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857766896"/>
        <c:crosses val="autoZero"/>
        <c:crossBetween val="midCat"/>
      </c:valAx>
      <c:valAx>
        <c:axId val="18577668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Conc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85775568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altLang="ja-JP"/>
              <a:t>Net AUC</a:t>
            </a:r>
          </a:p>
        </c:rich>
      </c:tx>
      <c:layout>
        <c:manualLayout>
          <c:xMode val="edge"/>
          <c:yMode val="edge"/>
          <c:x val="0.445901626605885"/>
          <c:y val="0.0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311475409836"/>
          <c:y val="0.14285751654275"/>
          <c:w val="0.524590163934426"/>
          <c:h val="0.58571581782527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3'!$A$5:$A$8</c:f>
              <c:numCache>
                <c:formatCode>General</c:formatCode>
                <c:ptCount val="4"/>
                <c:pt idx="0">
                  <c:v>19.98</c:v>
                </c:pt>
                <c:pt idx="1">
                  <c:v>39.95</c:v>
                </c:pt>
                <c:pt idx="2">
                  <c:v>79.91</c:v>
                </c:pt>
                <c:pt idx="3">
                  <c:v>159.81</c:v>
                </c:pt>
              </c:numCache>
            </c:numRef>
          </c:xVal>
          <c:yVal>
            <c:numRef>
              <c:f>'データ処理シート No. 3'!$B$5:$B$8</c:f>
              <c:numCache>
                <c:formatCode>0.0_ </c:formatCode>
                <c:ptCount val="4"/>
                <c:pt idx="0">
                  <c:v>7.174858421648441</c:v>
                </c:pt>
                <c:pt idx="1">
                  <c:v>12.91492680180989</c:v>
                </c:pt>
                <c:pt idx="2">
                  <c:v>21.95943303004496</c:v>
                </c:pt>
                <c:pt idx="3">
                  <c:v>39.35067655336101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3'!$A$5:$A$8</c:f>
              <c:numCache>
                <c:formatCode>General</c:formatCode>
                <c:ptCount val="4"/>
                <c:pt idx="0">
                  <c:v>19.98</c:v>
                </c:pt>
                <c:pt idx="1">
                  <c:v>39.95</c:v>
                </c:pt>
                <c:pt idx="2">
                  <c:v>79.91</c:v>
                </c:pt>
                <c:pt idx="3">
                  <c:v>159.81</c:v>
                </c:pt>
              </c:numCache>
            </c:numRef>
          </c:xVal>
          <c:yVal>
            <c:numRef>
              <c:f>'データ処理シート No. 3'!$C$5:$C$8</c:f>
              <c:numCache>
                <c:formatCode>0.0_ </c:formatCode>
                <c:ptCount val="4"/>
                <c:pt idx="0">
                  <c:v>7.615265143442951</c:v>
                </c:pt>
                <c:pt idx="1">
                  <c:v>13.10325219095488</c:v>
                </c:pt>
                <c:pt idx="2">
                  <c:v>21.56665147011144</c:v>
                </c:pt>
                <c:pt idx="3">
                  <c:v>37.89438589050402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wer"/>
            <c:dispRSqr val="1"/>
            <c:dispEq val="1"/>
            <c:trendlineLbl>
              <c:layout>
                <c:manualLayout>
                  <c:x val="0.478446873465373"/>
                  <c:y val="0.229568946899475"/>
                </c:manualLayout>
              </c:layout>
              <c:numFmt formatCode="0.00000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ja-JP"/>
                </a:p>
              </c:txPr>
            </c:trendlineLbl>
          </c:trendline>
          <c:xVal>
            <c:numRef>
              <c:f>'データ処理シート No. 3'!$A$5:$A$8</c:f>
              <c:numCache>
                <c:formatCode>General</c:formatCode>
                <c:ptCount val="4"/>
                <c:pt idx="0">
                  <c:v>19.98</c:v>
                </c:pt>
                <c:pt idx="1">
                  <c:v>39.95</c:v>
                </c:pt>
                <c:pt idx="2">
                  <c:v>79.91</c:v>
                </c:pt>
                <c:pt idx="3">
                  <c:v>159.81</c:v>
                </c:pt>
              </c:numCache>
            </c:numRef>
          </c:xVal>
          <c:yVal>
            <c:numRef>
              <c:f>'データ処理シート No. 3'!$F$5:$F$8</c:f>
              <c:numCache>
                <c:formatCode>0.0_ </c:formatCode>
                <c:ptCount val="4"/>
                <c:pt idx="0">
                  <c:v>7.404302384423443</c:v>
                </c:pt>
                <c:pt idx="1">
                  <c:v>12.98406565150387</c:v>
                </c:pt>
                <c:pt idx="2">
                  <c:v>21.97652813384015</c:v>
                </c:pt>
                <c:pt idx="3">
                  <c:v>38.84552863440331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3'!$A$5:$A$8</c:f>
              <c:numCache>
                <c:formatCode>General</c:formatCode>
                <c:ptCount val="4"/>
                <c:pt idx="0">
                  <c:v>19.98</c:v>
                </c:pt>
                <c:pt idx="1">
                  <c:v>39.95</c:v>
                </c:pt>
                <c:pt idx="2">
                  <c:v>79.91</c:v>
                </c:pt>
                <c:pt idx="3">
                  <c:v>159.81</c:v>
                </c:pt>
              </c:numCache>
            </c:numRef>
          </c:xVal>
          <c:yVal>
            <c:numRef>
              <c:f>'データ処理シート No. 3'!$D$5:$D$8</c:f>
              <c:numCache>
                <c:formatCode>0.0_ </c:formatCode>
                <c:ptCount val="4"/>
                <c:pt idx="0">
                  <c:v>7.600550380468334</c:v>
                </c:pt>
                <c:pt idx="1">
                  <c:v>12.95086248572612</c:v>
                </c:pt>
                <c:pt idx="2">
                  <c:v>22.45769576280726</c:v>
                </c:pt>
                <c:pt idx="3">
                  <c:v>39.80687372593725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3'!$A$5:$A$8</c:f>
              <c:numCache>
                <c:formatCode>General</c:formatCode>
                <c:ptCount val="4"/>
                <c:pt idx="0">
                  <c:v>19.98</c:v>
                </c:pt>
                <c:pt idx="1">
                  <c:v>39.95</c:v>
                </c:pt>
                <c:pt idx="2">
                  <c:v>79.91</c:v>
                </c:pt>
                <c:pt idx="3">
                  <c:v>159.81</c:v>
                </c:pt>
              </c:numCache>
            </c:numRef>
          </c:xVal>
          <c:yVal>
            <c:numRef>
              <c:f>'データ処理シート No. 3'!$E$5:$E$8</c:f>
              <c:numCache>
                <c:formatCode>0.0_ </c:formatCode>
                <c:ptCount val="4"/>
                <c:pt idx="0">
                  <c:v>7.226535592134049</c:v>
                </c:pt>
                <c:pt idx="1">
                  <c:v>12.96722112752459</c:v>
                </c:pt>
                <c:pt idx="2">
                  <c:v>21.92233227239694</c:v>
                </c:pt>
                <c:pt idx="3">
                  <c:v>38.33017836781096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2155584"/>
        <c:axId val="1862166800"/>
      </c:scatterChart>
      <c:valAx>
        <c:axId val="1862155584"/>
        <c:scaling>
          <c:logBase val="10.0"/>
          <c:orientation val="minMax"/>
          <c:min val="10.0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Trolox (uM)</a:t>
                </a:r>
              </a:p>
            </c:rich>
          </c:tx>
          <c:layout>
            <c:manualLayout>
              <c:xMode val="edge"/>
              <c:yMode val="edge"/>
              <c:x val="0.331147430584335"/>
              <c:y val="0.8357165354330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862166800"/>
        <c:crosses val="autoZero"/>
        <c:crossBetween val="midCat"/>
      </c:valAx>
      <c:valAx>
        <c:axId val="1862166800"/>
        <c:scaling>
          <c:logBase val="10.0"/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net AUC</a:t>
                </a:r>
              </a:p>
            </c:rich>
          </c:tx>
          <c:layout>
            <c:manualLayout>
              <c:xMode val="edge"/>
              <c:yMode val="edge"/>
              <c:x val="0.0196720886862826"/>
              <c:y val="0.357144175943524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862155584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83133106007849"/>
          <c:y val="0.123808948061067"/>
          <c:w val="0.849398214977744"/>
          <c:h val="0.76190121883733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2'!$F$7:$F$52</c:f>
              <c:numCache>
                <c:formatCode>0.000_ </c:formatCode>
                <c:ptCount val="46"/>
                <c:pt idx="0">
                  <c:v>1.0</c:v>
                </c:pt>
                <c:pt idx="1">
                  <c:v>0.971906043046358</c:v>
                </c:pt>
                <c:pt idx="2">
                  <c:v>0.971699089403974</c:v>
                </c:pt>
                <c:pt idx="3">
                  <c:v>0.971802566225166</c:v>
                </c:pt>
                <c:pt idx="4">
                  <c:v>0.970871274834437</c:v>
                </c:pt>
                <c:pt idx="5">
                  <c:v>0.967456539735099</c:v>
                </c:pt>
                <c:pt idx="6">
                  <c:v>0.961817052980132</c:v>
                </c:pt>
                <c:pt idx="7">
                  <c:v>0.939517798013245</c:v>
                </c:pt>
                <c:pt idx="8">
                  <c:v>0.903559602649007</c:v>
                </c:pt>
                <c:pt idx="9">
                  <c:v>0.856322433774834</c:v>
                </c:pt>
                <c:pt idx="10">
                  <c:v>0.803756208609272</c:v>
                </c:pt>
                <c:pt idx="11">
                  <c:v>0.745136589403973</c:v>
                </c:pt>
                <c:pt idx="12">
                  <c:v>0.68046357615894</c:v>
                </c:pt>
                <c:pt idx="13">
                  <c:v>0.614134933774834</c:v>
                </c:pt>
                <c:pt idx="14">
                  <c:v>0.549306705298013</c:v>
                </c:pt>
                <c:pt idx="15">
                  <c:v>0.48789321192053</c:v>
                </c:pt>
                <c:pt idx="16">
                  <c:v>0.427928394039735</c:v>
                </c:pt>
                <c:pt idx="17">
                  <c:v>0.373499586092715</c:v>
                </c:pt>
                <c:pt idx="18">
                  <c:v>0.322330298013245</c:v>
                </c:pt>
                <c:pt idx="19">
                  <c:v>0.276748758278146</c:v>
                </c:pt>
                <c:pt idx="20">
                  <c:v>0.236392798013245</c:v>
                </c:pt>
                <c:pt idx="21">
                  <c:v>0.202090231788079</c:v>
                </c:pt>
                <c:pt idx="22">
                  <c:v>0.171771523178808</c:v>
                </c:pt>
                <c:pt idx="23">
                  <c:v>0.146367963576159</c:v>
                </c:pt>
                <c:pt idx="24">
                  <c:v>0.12525869205298</c:v>
                </c:pt>
                <c:pt idx="25">
                  <c:v>0.108029801324503</c:v>
                </c:pt>
                <c:pt idx="26">
                  <c:v>0.093801738410596</c:v>
                </c:pt>
                <c:pt idx="27">
                  <c:v>0.082057119205298</c:v>
                </c:pt>
                <c:pt idx="28">
                  <c:v>0.0731581125827815</c:v>
                </c:pt>
                <c:pt idx="29">
                  <c:v>0.0659664735099338</c:v>
                </c:pt>
                <c:pt idx="30">
                  <c:v>0.0603269867549669</c:v>
                </c:pt>
                <c:pt idx="31">
                  <c:v>0.0559292218543046</c:v>
                </c:pt>
                <c:pt idx="32">
                  <c:v>0.052669701986755</c:v>
                </c:pt>
                <c:pt idx="33">
                  <c:v>0.0498240894039735</c:v>
                </c:pt>
                <c:pt idx="34">
                  <c:v>0.0482719370860927</c:v>
                </c:pt>
                <c:pt idx="35">
                  <c:v>0.0464610927152318</c:v>
                </c:pt>
                <c:pt idx="36">
                  <c:v>0.0455298013245033</c:v>
                </c:pt>
                <c:pt idx="37">
                  <c:v>0.0447019867549669</c:v>
                </c:pt>
                <c:pt idx="38">
                  <c:v>0.0443915562913907</c:v>
                </c:pt>
                <c:pt idx="39">
                  <c:v>0.0435637417218543</c:v>
                </c:pt>
                <c:pt idx="40">
                  <c:v>0.0436154801324503</c:v>
                </c:pt>
                <c:pt idx="41">
                  <c:v>0.042942880794702</c:v>
                </c:pt>
                <c:pt idx="42">
                  <c:v>0.042891142384106</c:v>
                </c:pt>
                <c:pt idx="43">
                  <c:v>0.0427359271523179</c:v>
                </c:pt>
                <c:pt idx="44">
                  <c:v>0.0425807119205298</c:v>
                </c:pt>
                <c:pt idx="45">
                  <c:v>0.0422702814569536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2'!$G$7:$G$52</c:f>
              <c:numCache>
                <c:formatCode>0.000_ </c:formatCode>
                <c:ptCount val="46"/>
                <c:pt idx="0">
                  <c:v>1.0</c:v>
                </c:pt>
                <c:pt idx="1">
                  <c:v>0.966455596839186</c:v>
                </c:pt>
                <c:pt idx="2">
                  <c:v>0.967659218169449</c:v>
                </c:pt>
                <c:pt idx="3">
                  <c:v>0.968339525877859</c:v>
                </c:pt>
                <c:pt idx="4">
                  <c:v>0.969490815845936</c:v>
                </c:pt>
                <c:pt idx="5">
                  <c:v>0.962897064210581</c:v>
                </c:pt>
                <c:pt idx="6">
                  <c:v>0.957820922078602</c:v>
                </c:pt>
                <c:pt idx="7">
                  <c:v>0.939975927573395</c:v>
                </c:pt>
                <c:pt idx="8">
                  <c:v>0.907321157569732</c:v>
                </c:pt>
                <c:pt idx="9">
                  <c:v>0.861845203830656</c:v>
                </c:pt>
                <c:pt idx="10">
                  <c:v>0.808257888952849</c:v>
                </c:pt>
                <c:pt idx="11">
                  <c:v>0.752629650949814</c:v>
                </c:pt>
                <c:pt idx="12">
                  <c:v>0.689151708618975</c:v>
                </c:pt>
                <c:pt idx="13">
                  <c:v>0.626668062169658</c:v>
                </c:pt>
                <c:pt idx="14">
                  <c:v>0.560939871264849</c:v>
                </c:pt>
                <c:pt idx="15">
                  <c:v>0.500915798838244</c:v>
                </c:pt>
                <c:pt idx="16">
                  <c:v>0.441990685017531</c:v>
                </c:pt>
                <c:pt idx="17">
                  <c:v>0.386153121565754</c:v>
                </c:pt>
                <c:pt idx="18">
                  <c:v>0.33502538071066</c:v>
                </c:pt>
                <c:pt idx="19">
                  <c:v>0.287927154743838</c:v>
                </c:pt>
                <c:pt idx="20">
                  <c:v>0.247265686325815</c:v>
                </c:pt>
                <c:pt idx="21">
                  <c:v>0.211732691401957</c:v>
                </c:pt>
                <c:pt idx="22">
                  <c:v>0.181432832696635</c:v>
                </c:pt>
                <c:pt idx="23">
                  <c:v>0.154534512533361</c:v>
                </c:pt>
                <c:pt idx="24">
                  <c:v>0.132921659950809</c:v>
                </c:pt>
                <c:pt idx="25">
                  <c:v>0.114815008634675</c:v>
                </c:pt>
                <c:pt idx="26">
                  <c:v>0.0995342508765503</c:v>
                </c:pt>
                <c:pt idx="27">
                  <c:v>0.087498037573918</c:v>
                </c:pt>
                <c:pt idx="28">
                  <c:v>0.0774504160343294</c:v>
                </c:pt>
                <c:pt idx="29">
                  <c:v>0.0697577057930818</c:v>
                </c:pt>
                <c:pt idx="30">
                  <c:v>0.0636872677795803</c:v>
                </c:pt>
                <c:pt idx="31">
                  <c:v>0.0588727824585274</c:v>
                </c:pt>
                <c:pt idx="32">
                  <c:v>0.0551049243811816</c:v>
                </c:pt>
                <c:pt idx="33">
                  <c:v>0.0520173740122455</c:v>
                </c:pt>
                <c:pt idx="34">
                  <c:v>0.0500287822492019</c:v>
                </c:pt>
                <c:pt idx="35">
                  <c:v>0.0482495159348998</c:v>
                </c:pt>
                <c:pt idx="36">
                  <c:v>0.0470982259668219</c:v>
                </c:pt>
                <c:pt idx="37">
                  <c:v>0.0462609241718562</c:v>
                </c:pt>
                <c:pt idx="38">
                  <c:v>0.0454759537390758</c:v>
                </c:pt>
                <c:pt idx="39">
                  <c:v>0.0450049714794076</c:v>
                </c:pt>
                <c:pt idx="40">
                  <c:v>0.0444293264953687</c:v>
                </c:pt>
                <c:pt idx="41">
                  <c:v>0.0441153383222565</c:v>
                </c:pt>
                <c:pt idx="42">
                  <c:v>0.0439583442357004</c:v>
                </c:pt>
                <c:pt idx="43">
                  <c:v>0.0438536815113297</c:v>
                </c:pt>
                <c:pt idx="44">
                  <c:v>0.0435920247004029</c:v>
                </c:pt>
                <c:pt idx="45">
                  <c:v>0.0435920247004029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2'!$H$7:$H$52</c:f>
              <c:numCache>
                <c:formatCode>0.000_ </c:formatCode>
                <c:ptCount val="46"/>
                <c:pt idx="0">
                  <c:v>1.0</c:v>
                </c:pt>
                <c:pt idx="1">
                  <c:v>0.971798621265929</c:v>
                </c:pt>
                <c:pt idx="2">
                  <c:v>0.972529768121997</c:v>
                </c:pt>
                <c:pt idx="3">
                  <c:v>0.972999791100898</c:v>
                </c:pt>
                <c:pt idx="4">
                  <c:v>0.972738667223731</c:v>
                </c:pt>
                <c:pt idx="5">
                  <c:v>0.966785042824316</c:v>
                </c:pt>
                <c:pt idx="6">
                  <c:v>0.958899101733862</c:v>
                </c:pt>
                <c:pt idx="7">
                  <c:v>0.936024650094005</c:v>
                </c:pt>
                <c:pt idx="8">
                  <c:v>0.900981825778149</c:v>
                </c:pt>
                <c:pt idx="9">
                  <c:v>0.854606225193232</c:v>
                </c:pt>
                <c:pt idx="10">
                  <c:v>0.803530394819302</c:v>
                </c:pt>
                <c:pt idx="11">
                  <c:v>0.746762063923125</c:v>
                </c:pt>
                <c:pt idx="12">
                  <c:v>0.686337998746605</c:v>
                </c:pt>
                <c:pt idx="13">
                  <c:v>0.621683726759975</c:v>
                </c:pt>
                <c:pt idx="14">
                  <c:v>0.561311886358889</c:v>
                </c:pt>
                <c:pt idx="15">
                  <c:v>0.501671192813871</c:v>
                </c:pt>
                <c:pt idx="16">
                  <c:v>0.44349279298099</c:v>
                </c:pt>
                <c:pt idx="17">
                  <c:v>0.388604554000418</c:v>
                </c:pt>
                <c:pt idx="18">
                  <c:v>0.33799874660539</c:v>
                </c:pt>
                <c:pt idx="19">
                  <c:v>0.292772091080008</c:v>
                </c:pt>
                <c:pt idx="20">
                  <c:v>0.252820137873407</c:v>
                </c:pt>
                <c:pt idx="21">
                  <c:v>0.216941717150616</c:v>
                </c:pt>
                <c:pt idx="22">
                  <c:v>0.18565907666597</c:v>
                </c:pt>
                <c:pt idx="23">
                  <c:v>0.159337789847504</c:v>
                </c:pt>
                <c:pt idx="24">
                  <c:v>0.136933361186547</c:v>
                </c:pt>
                <c:pt idx="25">
                  <c:v>0.118236891581366</c:v>
                </c:pt>
                <c:pt idx="26">
                  <c:v>0.102517234175893</c:v>
                </c:pt>
                <c:pt idx="27">
                  <c:v>0.0897221641946939</c:v>
                </c:pt>
                <c:pt idx="28">
                  <c:v>0.0799039064132024</c:v>
                </c:pt>
                <c:pt idx="29">
                  <c:v>0.0712345936912471</c:v>
                </c:pt>
                <c:pt idx="30">
                  <c:v>0.0648109463129308</c:v>
                </c:pt>
                <c:pt idx="31">
                  <c:v>0.059327344892417</c:v>
                </c:pt>
                <c:pt idx="32">
                  <c:v>0.055410486734907</c:v>
                </c:pt>
                <c:pt idx="33">
                  <c:v>0.0522770002088991</c:v>
                </c:pt>
                <c:pt idx="34">
                  <c:v>0.0498746605389597</c:v>
                </c:pt>
                <c:pt idx="35">
                  <c:v>0.0479423438479214</c:v>
                </c:pt>
                <c:pt idx="36">
                  <c:v>0.0462711510340505</c:v>
                </c:pt>
                <c:pt idx="37">
                  <c:v>0.0455922289534155</c:v>
                </c:pt>
                <c:pt idx="38">
                  <c:v>0.0443910591184458</c:v>
                </c:pt>
                <c:pt idx="39">
                  <c:v>0.0440254856904115</c:v>
                </c:pt>
                <c:pt idx="40">
                  <c:v>0.0431898892834761</c:v>
                </c:pt>
                <c:pt idx="41">
                  <c:v>0.0429287654063087</c:v>
                </c:pt>
                <c:pt idx="42">
                  <c:v>0.0428765406308753</c:v>
                </c:pt>
                <c:pt idx="43">
                  <c:v>0.0425631919782745</c:v>
                </c:pt>
                <c:pt idx="44">
                  <c:v>0.0423542928765406</c:v>
                </c:pt>
                <c:pt idx="45">
                  <c:v>0.0421976185502402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2'!$I$7:$I$52</c:f>
              <c:numCache>
                <c:formatCode>0.000_ </c:formatCode>
                <c:ptCount val="46"/>
                <c:pt idx="0">
                  <c:v>1.0</c:v>
                </c:pt>
                <c:pt idx="1">
                  <c:v>0.971786669463527</c:v>
                </c:pt>
                <c:pt idx="2">
                  <c:v>0.972887933294877</c:v>
                </c:pt>
                <c:pt idx="3">
                  <c:v>0.971734228328701</c:v>
                </c:pt>
                <c:pt idx="4">
                  <c:v>0.968377995699827</c:v>
                </c:pt>
                <c:pt idx="5">
                  <c:v>0.968168231160522</c:v>
                </c:pt>
                <c:pt idx="6">
                  <c:v>0.956840946038072</c:v>
                </c:pt>
                <c:pt idx="7">
                  <c:v>0.934238816927998</c:v>
                </c:pt>
                <c:pt idx="8">
                  <c:v>0.895537259426294</c:v>
                </c:pt>
                <c:pt idx="9">
                  <c:v>0.850018354397189</c:v>
                </c:pt>
                <c:pt idx="10">
                  <c:v>0.79841627772825</c:v>
                </c:pt>
                <c:pt idx="11">
                  <c:v>0.738738266296083</c:v>
                </c:pt>
                <c:pt idx="12">
                  <c:v>0.676228433583303</c:v>
                </c:pt>
                <c:pt idx="13">
                  <c:v>0.613036866117783</c:v>
                </c:pt>
                <c:pt idx="14">
                  <c:v>0.550002622056741</c:v>
                </c:pt>
                <c:pt idx="15">
                  <c:v>0.489537993602181</c:v>
                </c:pt>
                <c:pt idx="16">
                  <c:v>0.430646599192406</c:v>
                </c:pt>
                <c:pt idx="17">
                  <c:v>0.375793172164246</c:v>
                </c:pt>
                <c:pt idx="18">
                  <c:v>0.326288740888353</c:v>
                </c:pt>
                <c:pt idx="19">
                  <c:v>0.282133305364728</c:v>
                </c:pt>
                <c:pt idx="20">
                  <c:v>0.242068278357544</c:v>
                </c:pt>
                <c:pt idx="21">
                  <c:v>0.20677539461954</c:v>
                </c:pt>
                <c:pt idx="22">
                  <c:v>0.176516859824847</c:v>
                </c:pt>
                <c:pt idx="23">
                  <c:v>0.151397556243117</c:v>
                </c:pt>
                <c:pt idx="24">
                  <c:v>0.130106455503697</c:v>
                </c:pt>
                <c:pt idx="25">
                  <c:v>0.112171587393151</c:v>
                </c:pt>
                <c:pt idx="26">
                  <c:v>0.0973831873721747</c:v>
                </c:pt>
                <c:pt idx="27">
                  <c:v>0.0855314909014631</c:v>
                </c:pt>
                <c:pt idx="28">
                  <c:v>0.0756725575541455</c:v>
                </c:pt>
                <c:pt idx="29">
                  <c:v>0.0686454454874403</c:v>
                </c:pt>
                <c:pt idx="30">
                  <c:v>0.0623000681734753</c:v>
                </c:pt>
                <c:pt idx="31">
                  <c:v>0.0574754837694688</c:v>
                </c:pt>
                <c:pt idx="32">
                  <c:v>0.0540143688709424</c:v>
                </c:pt>
                <c:pt idx="33">
                  <c:v>0.0508679007813729</c:v>
                </c:pt>
                <c:pt idx="34">
                  <c:v>0.049242225601762</c:v>
                </c:pt>
                <c:pt idx="35">
                  <c:v>0.0473543447480203</c:v>
                </c:pt>
                <c:pt idx="36">
                  <c:v>0.0460957575121926</c:v>
                </c:pt>
                <c:pt idx="37">
                  <c:v>0.0450993759504956</c:v>
                </c:pt>
                <c:pt idx="38">
                  <c:v>0.0444700823325817</c:v>
                </c:pt>
                <c:pt idx="39">
                  <c:v>0.0436310241753631</c:v>
                </c:pt>
                <c:pt idx="40">
                  <c:v>0.0434737007708847</c:v>
                </c:pt>
                <c:pt idx="41">
                  <c:v>0.0433163773664062</c:v>
                </c:pt>
                <c:pt idx="42">
                  <c:v>0.0430541716922754</c:v>
                </c:pt>
                <c:pt idx="43">
                  <c:v>0.0428444071529708</c:v>
                </c:pt>
                <c:pt idx="44">
                  <c:v>0.0427919660181446</c:v>
                </c:pt>
                <c:pt idx="45">
                  <c:v>0.0424248780743615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4539808"/>
        <c:axId val="1856177152"/>
      </c:scatterChart>
      <c:valAx>
        <c:axId val="1854539808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one"/>
        <c:crossAx val="1856177152"/>
        <c:crosses val="autoZero"/>
        <c:crossBetween val="midCat"/>
      </c:valAx>
      <c:valAx>
        <c:axId val="1856177152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one"/>
        <c:crossAx val="185453980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47125912632795"/>
          <c:y val="0.125000440158927"/>
          <c:w val="0.856321238325281"/>
          <c:h val="0.75961805942732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2'!$J$7:$J$52</c:f>
              <c:numCache>
                <c:formatCode>0.000_ </c:formatCode>
                <c:ptCount val="46"/>
                <c:pt idx="0">
                  <c:v>1.0</c:v>
                </c:pt>
                <c:pt idx="1">
                  <c:v>0.970818214340471</c:v>
                </c:pt>
                <c:pt idx="2">
                  <c:v>0.971380385342669</c:v>
                </c:pt>
                <c:pt idx="3">
                  <c:v>0.973629069351459</c:v>
                </c:pt>
                <c:pt idx="4">
                  <c:v>0.971942556344866</c:v>
                </c:pt>
                <c:pt idx="5">
                  <c:v>0.973577962896714</c:v>
                </c:pt>
                <c:pt idx="6">
                  <c:v>0.973986814534676</c:v>
                </c:pt>
                <c:pt idx="7">
                  <c:v>0.97276025962079</c:v>
                </c:pt>
                <c:pt idx="8">
                  <c:v>0.968927275514898</c:v>
                </c:pt>
                <c:pt idx="9">
                  <c:v>0.966883017325088</c:v>
                </c:pt>
                <c:pt idx="10">
                  <c:v>0.956508407011806</c:v>
                </c:pt>
                <c:pt idx="11">
                  <c:v>0.928195431082946</c:v>
                </c:pt>
                <c:pt idx="12">
                  <c:v>0.881330812081566</c:v>
                </c:pt>
                <c:pt idx="13">
                  <c:v>0.824244902131139</c:v>
                </c:pt>
                <c:pt idx="14">
                  <c:v>0.761997240251444</c:v>
                </c:pt>
                <c:pt idx="15">
                  <c:v>0.693974548985537</c:v>
                </c:pt>
                <c:pt idx="16">
                  <c:v>0.625440793172178</c:v>
                </c:pt>
                <c:pt idx="17">
                  <c:v>0.554556140440538</c:v>
                </c:pt>
                <c:pt idx="18">
                  <c:v>0.489804262278326</c:v>
                </c:pt>
                <c:pt idx="19">
                  <c:v>0.427914345581847</c:v>
                </c:pt>
                <c:pt idx="20">
                  <c:v>0.369959625900751</c:v>
                </c:pt>
                <c:pt idx="21">
                  <c:v>0.317933254970103</c:v>
                </c:pt>
                <c:pt idx="22">
                  <c:v>0.271170848878213</c:v>
                </c:pt>
                <c:pt idx="23">
                  <c:v>0.231461133541166</c:v>
                </c:pt>
                <c:pt idx="24">
                  <c:v>0.195891041038483</c:v>
                </c:pt>
                <c:pt idx="25">
                  <c:v>0.167015894107426</c:v>
                </c:pt>
                <c:pt idx="26">
                  <c:v>0.142075944191751</c:v>
                </c:pt>
                <c:pt idx="27">
                  <c:v>0.121480042929422</c:v>
                </c:pt>
                <c:pt idx="28">
                  <c:v>0.104563806408749</c:v>
                </c:pt>
                <c:pt idx="29">
                  <c:v>0.0907650636275361</c:v>
                </c:pt>
                <c:pt idx="30">
                  <c:v>0.0794194306740941</c:v>
                </c:pt>
                <c:pt idx="31">
                  <c:v>0.07088465273164</c:v>
                </c:pt>
                <c:pt idx="32">
                  <c:v>0.0642408136147595</c:v>
                </c:pt>
                <c:pt idx="33">
                  <c:v>0.0587213165022742</c:v>
                </c:pt>
                <c:pt idx="34">
                  <c:v>0.0546328001226555</c:v>
                </c:pt>
                <c:pt idx="35">
                  <c:v>0.0515664128379414</c:v>
                </c:pt>
                <c:pt idx="36">
                  <c:v>0.0493688352838963</c:v>
                </c:pt>
                <c:pt idx="37">
                  <c:v>0.0471712577298513</c:v>
                </c:pt>
                <c:pt idx="38">
                  <c:v>0.0459958092707109</c:v>
                </c:pt>
                <c:pt idx="39">
                  <c:v>0.044922573721061</c:v>
                </c:pt>
                <c:pt idx="40">
                  <c:v>0.044053763990392</c:v>
                </c:pt>
                <c:pt idx="41">
                  <c:v>0.0436449123524301</c:v>
                </c:pt>
                <c:pt idx="42">
                  <c:v>0.0433382736239587</c:v>
                </c:pt>
                <c:pt idx="43">
                  <c:v>0.0425716768027802</c:v>
                </c:pt>
                <c:pt idx="44">
                  <c:v>0.0424694638932897</c:v>
                </c:pt>
                <c:pt idx="45">
                  <c:v>0.0423672509837992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2'!$K$7:$K$52</c:f>
              <c:numCache>
                <c:formatCode>0.000_ </c:formatCode>
                <c:ptCount val="46"/>
                <c:pt idx="0">
                  <c:v>1.0</c:v>
                </c:pt>
                <c:pt idx="1">
                  <c:v>0.972506794898599</c:v>
                </c:pt>
                <c:pt idx="2">
                  <c:v>0.972872674053941</c:v>
                </c:pt>
                <c:pt idx="3">
                  <c:v>0.975799707296676</c:v>
                </c:pt>
                <c:pt idx="4">
                  <c:v>0.976636002508886</c:v>
                </c:pt>
                <c:pt idx="5">
                  <c:v>0.973761237716914</c:v>
                </c:pt>
                <c:pt idx="6">
                  <c:v>0.972977210955467</c:v>
                </c:pt>
                <c:pt idx="7">
                  <c:v>0.975224754338281</c:v>
                </c:pt>
                <c:pt idx="8">
                  <c:v>0.973708969266151</c:v>
                </c:pt>
                <c:pt idx="9">
                  <c:v>0.969161614049759</c:v>
                </c:pt>
                <c:pt idx="10">
                  <c:v>0.958969266150951</c:v>
                </c:pt>
                <c:pt idx="11">
                  <c:v>0.930378423583525</c:v>
                </c:pt>
                <c:pt idx="12">
                  <c:v>0.886368388040978</c:v>
                </c:pt>
                <c:pt idx="13">
                  <c:v>0.827984528538574</c:v>
                </c:pt>
                <c:pt idx="14">
                  <c:v>0.766307756638093</c:v>
                </c:pt>
                <c:pt idx="15">
                  <c:v>0.696738448672381</c:v>
                </c:pt>
                <c:pt idx="16">
                  <c:v>0.629103073384905</c:v>
                </c:pt>
                <c:pt idx="17">
                  <c:v>0.55948149696843</c:v>
                </c:pt>
                <c:pt idx="18">
                  <c:v>0.492682416893163</c:v>
                </c:pt>
                <c:pt idx="19">
                  <c:v>0.430064812878946</c:v>
                </c:pt>
                <c:pt idx="20">
                  <c:v>0.371576416475016</c:v>
                </c:pt>
                <c:pt idx="21">
                  <c:v>0.320405603177922</c:v>
                </c:pt>
                <c:pt idx="22">
                  <c:v>0.273102655237299</c:v>
                </c:pt>
                <c:pt idx="23">
                  <c:v>0.23290821660046</c:v>
                </c:pt>
                <c:pt idx="24">
                  <c:v>0.197365670081539</c:v>
                </c:pt>
                <c:pt idx="25">
                  <c:v>0.167781726949613</c:v>
                </c:pt>
                <c:pt idx="26">
                  <c:v>0.142692870583316</c:v>
                </c:pt>
                <c:pt idx="27">
                  <c:v>0.122046832531884</c:v>
                </c:pt>
                <c:pt idx="28">
                  <c:v>0.105530002090738</c:v>
                </c:pt>
                <c:pt idx="29">
                  <c:v>0.0915743257369851</c:v>
                </c:pt>
                <c:pt idx="30">
                  <c:v>0.081016098682835</c:v>
                </c:pt>
                <c:pt idx="31">
                  <c:v>0.0720259251515785</c:v>
                </c:pt>
                <c:pt idx="32">
                  <c:v>0.0650219527493205</c:v>
                </c:pt>
                <c:pt idx="33">
                  <c:v>0.0596905707714823</c:v>
                </c:pt>
                <c:pt idx="34">
                  <c:v>0.0557704369642484</c:v>
                </c:pt>
                <c:pt idx="35">
                  <c:v>0.0527388668199874</c:v>
                </c:pt>
                <c:pt idx="36">
                  <c:v>0.050334518084884</c:v>
                </c:pt>
                <c:pt idx="37">
                  <c:v>0.0485573907589379</c:v>
                </c:pt>
                <c:pt idx="38">
                  <c:v>0.0470416056868074</c:v>
                </c:pt>
                <c:pt idx="39">
                  <c:v>0.045996236671545</c:v>
                </c:pt>
                <c:pt idx="40">
                  <c:v>0.0454212837131507</c:v>
                </c:pt>
                <c:pt idx="41">
                  <c:v>0.0446372569517039</c:v>
                </c:pt>
                <c:pt idx="42">
                  <c:v>0.0444281831486515</c:v>
                </c:pt>
                <c:pt idx="43">
                  <c:v>0.0440100355425465</c:v>
                </c:pt>
                <c:pt idx="44">
                  <c:v>0.0437486932887309</c:v>
                </c:pt>
                <c:pt idx="45">
                  <c:v>0.0436441563872047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2'!$L$7:$L$52</c:f>
              <c:numCache>
                <c:formatCode>0.000_ </c:formatCode>
                <c:ptCount val="46"/>
                <c:pt idx="0">
                  <c:v>1.0</c:v>
                </c:pt>
                <c:pt idx="1">
                  <c:v>0.96792987612849</c:v>
                </c:pt>
                <c:pt idx="2">
                  <c:v>0.969609489817342</c:v>
                </c:pt>
                <c:pt idx="3">
                  <c:v>0.969871929456225</c:v>
                </c:pt>
                <c:pt idx="4">
                  <c:v>0.968927146756246</c:v>
                </c:pt>
                <c:pt idx="5">
                  <c:v>0.967404996850724</c:v>
                </c:pt>
                <c:pt idx="6">
                  <c:v>0.966827629645182</c:v>
                </c:pt>
                <c:pt idx="7">
                  <c:v>0.967982364056267</c:v>
                </c:pt>
                <c:pt idx="8">
                  <c:v>0.96546294352299</c:v>
                </c:pt>
                <c:pt idx="9">
                  <c:v>0.962418643711946</c:v>
                </c:pt>
                <c:pt idx="10">
                  <c:v>0.947512072223389</c:v>
                </c:pt>
                <c:pt idx="11">
                  <c:v>0.919011127440689</c:v>
                </c:pt>
                <c:pt idx="12">
                  <c:v>0.87313667856393</c:v>
                </c:pt>
                <c:pt idx="13">
                  <c:v>0.818181818181818</c:v>
                </c:pt>
                <c:pt idx="14">
                  <c:v>0.75356917908881</c:v>
                </c:pt>
                <c:pt idx="15">
                  <c:v>0.690006298551333</c:v>
                </c:pt>
                <c:pt idx="16">
                  <c:v>0.621981944152845</c:v>
                </c:pt>
                <c:pt idx="17">
                  <c:v>0.556477010287634</c:v>
                </c:pt>
                <c:pt idx="18">
                  <c:v>0.491549443627965</c:v>
                </c:pt>
                <c:pt idx="19">
                  <c:v>0.428983833718245</c:v>
                </c:pt>
                <c:pt idx="20">
                  <c:v>0.373346630275037</c:v>
                </c:pt>
                <c:pt idx="21">
                  <c:v>0.322538316187277</c:v>
                </c:pt>
                <c:pt idx="22">
                  <c:v>0.277451186227168</c:v>
                </c:pt>
                <c:pt idx="23">
                  <c:v>0.235933235355868</c:v>
                </c:pt>
                <c:pt idx="24">
                  <c:v>0.202235985723284</c:v>
                </c:pt>
                <c:pt idx="25">
                  <c:v>0.172422842746168</c:v>
                </c:pt>
                <c:pt idx="26">
                  <c:v>0.147753516691161</c:v>
                </c:pt>
                <c:pt idx="27">
                  <c:v>0.126758345580516</c:v>
                </c:pt>
                <c:pt idx="28">
                  <c:v>0.108859962208692</c:v>
                </c:pt>
                <c:pt idx="29">
                  <c:v>0.0950556372034432</c:v>
                </c:pt>
                <c:pt idx="30">
                  <c:v>0.0835607810203653</c:v>
                </c:pt>
                <c:pt idx="31">
                  <c:v>0.0741654419483519</c:v>
                </c:pt>
                <c:pt idx="32">
                  <c:v>0.0668696199874029</c:v>
                </c:pt>
                <c:pt idx="33">
                  <c:v>0.0614633634264119</c:v>
                </c:pt>
                <c:pt idx="34">
                  <c:v>0.0568444257820701</c:v>
                </c:pt>
                <c:pt idx="35">
                  <c:v>0.0534327104765904</c:v>
                </c:pt>
                <c:pt idx="36">
                  <c:v>0.0510707537266429</c:v>
                </c:pt>
                <c:pt idx="37">
                  <c:v>0.0487087969766954</c:v>
                </c:pt>
                <c:pt idx="38">
                  <c:v>0.0472916229267268</c:v>
                </c:pt>
                <c:pt idx="39">
                  <c:v>0.0460844005878648</c:v>
                </c:pt>
                <c:pt idx="40">
                  <c:v>0.0452970816712156</c:v>
                </c:pt>
                <c:pt idx="41">
                  <c:v>0.0446147386101197</c:v>
                </c:pt>
                <c:pt idx="42">
                  <c:v>0.0441423472601302</c:v>
                </c:pt>
                <c:pt idx="43">
                  <c:v>0.043617467982364</c:v>
                </c:pt>
                <c:pt idx="44">
                  <c:v>0.0435124921268108</c:v>
                </c:pt>
                <c:pt idx="45">
                  <c:v>0.0432500524879278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2'!$M$7:$M$52</c:f>
              <c:numCache>
                <c:formatCode>0.000_ </c:formatCode>
                <c:ptCount val="46"/>
                <c:pt idx="0">
                  <c:v>1.0</c:v>
                </c:pt>
                <c:pt idx="1">
                  <c:v>0.970549566132001</c:v>
                </c:pt>
                <c:pt idx="2">
                  <c:v>0.970654746252958</c:v>
                </c:pt>
                <c:pt idx="3">
                  <c:v>0.968130423349987</c:v>
                </c:pt>
                <c:pt idx="4">
                  <c:v>0.970654746252958</c:v>
                </c:pt>
                <c:pt idx="5">
                  <c:v>0.969708125164344</c:v>
                </c:pt>
                <c:pt idx="6">
                  <c:v>0.970181435708651</c:v>
                </c:pt>
                <c:pt idx="7">
                  <c:v>0.968445963712858</c:v>
                </c:pt>
                <c:pt idx="8">
                  <c:v>0.967709702866158</c:v>
                </c:pt>
                <c:pt idx="9">
                  <c:v>0.964238758874573</c:v>
                </c:pt>
                <c:pt idx="10">
                  <c:v>0.951354194057323</c:v>
                </c:pt>
                <c:pt idx="11">
                  <c:v>0.920063108072574</c:v>
                </c:pt>
                <c:pt idx="12">
                  <c:v>0.87388903497239</c:v>
                </c:pt>
                <c:pt idx="13">
                  <c:v>0.820141993163292</c:v>
                </c:pt>
                <c:pt idx="14">
                  <c:v>0.757507231133316</c:v>
                </c:pt>
                <c:pt idx="15">
                  <c:v>0.691454115172232</c:v>
                </c:pt>
                <c:pt idx="16">
                  <c:v>0.622824086247699</c:v>
                </c:pt>
                <c:pt idx="17">
                  <c:v>0.555245858532737</c:v>
                </c:pt>
                <c:pt idx="18">
                  <c:v>0.490980804627925</c:v>
                </c:pt>
                <c:pt idx="19">
                  <c:v>0.429555613988956</c:v>
                </c:pt>
                <c:pt idx="20">
                  <c:v>0.37207467788588</c:v>
                </c:pt>
                <c:pt idx="21">
                  <c:v>0.320168288193531</c:v>
                </c:pt>
                <c:pt idx="22">
                  <c:v>0.276150407572969</c:v>
                </c:pt>
                <c:pt idx="23">
                  <c:v>0.235130160399684</c:v>
                </c:pt>
                <c:pt idx="24">
                  <c:v>0.200473310544307</c:v>
                </c:pt>
                <c:pt idx="25">
                  <c:v>0.170549566132001</c:v>
                </c:pt>
                <c:pt idx="26">
                  <c:v>0.145464107283723</c:v>
                </c:pt>
                <c:pt idx="27">
                  <c:v>0.124796213515646</c:v>
                </c:pt>
                <c:pt idx="28">
                  <c:v>0.10770444386011</c:v>
                </c:pt>
                <c:pt idx="29">
                  <c:v>0.0938206678937681</c:v>
                </c:pt>
                <c:pt idx="30">
                  <c:v>0.082461214830397</c:v>
                </c:pt>
                <c:pt idx="31">
                  <c:v>0.0735734946095188</c:v>
                </c:pt>
                <c:pt idx="32">
                  <c:v>0.0666841966868262</c:v>
                </c:pt>
                <c:pt idx="33">
                  <c:v>0.0608992900341835</c:v>
                </c:pt>
                <c:pt idx="34">
                  <c:v>0.0565869050749408</c:v>
                </c:pt>
                <c:pt idx="35">
                  <c:v>0.0532211412043124</c:v>
                </c:pt>
                <c:pt idx="36">
                  <c:v>0.0507494083618196</c:v>
                </c:pt>
                <c:pt idx="37">
                  <c:v>0.0486983960031554</c:v>
                </c:pt>
                <c:pt idx="38">
                  <c:v>0.047278464370234</c:v>
                </c:pt>
                <c:pt idx="39">
                  <c:v>0.0461740731001841</c:v>
                </c:pt>
                <c:pt idx="40">
                  <c:v>0.0454904023139627</c:v>
                </c:pt>
                <c:pt idx="41">
                  <c:v>0.0447015514067841</c:v>
                </c:pt>
                <c:pt idx="42">
                  <c:v>0.0440178806205627</c:v>
                </c:pt>
                <c:pt idx="43">
                  <c:v>0.0437549303181699</c:v>
                </c:pt>
                <c:pt idx="44">
                  <c:v>0.0435971601367341</c:v>
                </c:pt>
                <c:pt idx="45">
                  <c:v>0.0435445700762556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7801424"/>
        <c:axId val="1854653904"/>
      </c:scatterChart>
      <c:valAx>
        <c:axId val="1807801424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one"/>
        <c:crossAx val="1854653904"/>
        <c:crosses val="autoZero"/>
        <c:crossBetween val="midCat"/>
      </c:valAx>
      <c:valAx>
        <c:axId val="1854653904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one"/>
        <c:crossAx val="180780142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78443113772455"/>
          <c:y val="0.122642074375711"/>
          <c:w val="0.850299401197605"/>
          <c:h val="0.76415446341789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2'!$R$7:$R$52</c:f>
              <c:numCache>
                <c:formatCode>0.000_ </c:formatCode>
                <c:ptCount val="46"/>
                <c:pt idx="0">
                  <c:v>1.0</c:v>
                </c:pt>
                <c:pt idx="1">
                  <c:v>0.978238341968912</c:v>
                </c:pt>
                <c:pt idx="2">
                  <c:v>0.977098445595855</c:v>
                </c:pt>
                <c:pt idx="3">
                  <c:v>0.978341968911917</c:v>
                </c:pt>
                <c:pt idx="4">
                  <c:v>0.979896373056995</c:v>
                </c:pt>
                <c:pt idx="5">
                  <c:v>0.980362694300518</c:v>
                </c:pt>
                <c:pt idx="6">
                  <c:v>0.978186528497409</c:v>
                </c:pt>
                <c:pt idx="7">
                  <c:v>0.977253886010363</c:v>
                </c:pt>
                <c:pt idx="8">
                  <c:v>0.978860103626943</c:v>
                </c:pt>
                <c:pt idx="9">
                  <c:v>0.978186528497409</c:v>
                </c:pt>
                <c:pt idx="10">
                  <c:v>0.977927461139896</c:v>
                </c:pt>
                <c:pt idx="11">
                  <c:v>0.978445595854922</c:v>
                </c:pt>
                <c:pt idx="12">
                  <c:v>0.975699481865285</c:v>
                </c:pt>
                <c:pt idx="13">
                  <c:v>0.977253886010363</c:v>
                </c:pt>
                <c:pt idx="14">
                  <c:v>0.975854922279793</c:v>
                </c:pt>
                <c:pt idx="15">
                  <c:v>0.976269430051813</c:v>
                </c:pt>
                <c:pt idx="16">
                  <c:v>0.974870466321243</c:v>
                </c:pt>
                <c:pt idx="17">
                  <c:v>0.975854922279793</c:v>
                </c:pt>
                <c:pt idx="18">
                  <c:v>0.976269430051813</c:v>
                </c:pt>
                <c:pt idx="19">
                  <c:v>0.977253886010363</c:v>
                </c:pt>
                <c:pt idx="20">
                  <c:v>0.976683937823834</c:v>
                </c:pt>
                <c:pt idx="21">
                  <c:v>0.974818652849741</c:v>
                </c:pt>
                <c:pt idx="22">
                  <c:v>0.976373056994819</c:v>
                </c:pt>
                <c:pt idx="23">
                  <c:v>0.97419689119171</c:v>
                </c:pt>
                <c:pt idx="24">
                  <c:v>0.975233160621762</c:v>
                </c:pt>
                <c:pt idx="25">
                  <c:v>0.971502590673575</c:v>
                </c:pt>
                <c:pt idx="26">
                  <c:v>0.967305699481865</c:v>
                </c:pt>
                <c:pt idx="27">
                  <c:v>0.944300518134715</c:v>
                </c:pt>
                <c:pt idx="28">
                  <c:v>0.884248704663212</c:v>
                </c:pt>
                <c:pt idx="29">
                  <c:v>0.799689119170984</c:v>
                </c:pt>
                <c:pt idx="30">
                  <c:v>0.70139896373057</c:v>
                </c:pt>
                <c:pt idx="31">
                  <c:v>0.602383419689119</c:v>
                </c:pt>
                <c:pt idx="32">
                  <c:v>0.505284974093264</c:v>
                </c:pt>
                <c:pt idx="33">
                  <c:v>0.417253886010363</c:v>
                </c:pt>
                <c:pt idx="34">
                  <c:v>0.339689119170984</c:v>
                </c:pt>
                <c:pt idx="35">
                  <c:v>0.274663212435233</c:v>
                </c:pt>
                <c:pt idx="36">
                  <c:v>0.220414507772021</c:v>
                </c:pt>
                <c:pt idx="37">
                  <c:v>0.177564766839378</c:v>
                </c:pt>
                <c:pt idx="38">
                  <c:v>0.143160621761658</c:v>
                </c:pt>
                <c:pt idx="39">
                  <c:v>0.116735751295337</c:v>
                </c:pt>
                <c:pt idx="40">
                  <c:v>0.0968911917098445</c:v>
                </c:pt>
                <c:pt idx="41">
                  <c:v>0.0816580310880829</c:v>
                </c:pt>
                <c:pt idx="42">
                  <c:v>0.0704663212435233</c:v>
                </c:pt>
                <c:pt idx="43">
                  <c:v>0.0621243523316062</c:v>
                </c:pt>
                <c:pt idx="44">
                  <c:v>0.056580310880829</c:v>
                </c:pt>
                <c:pt idx="45">
                  <c:v>0.0523316062176166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2'!$S$7:$S$52</c:f>
              <c:numCache>
                <c:formatCode>0.000_ </c:formatCode>
                <c:ptCount val="46"/>
                <c:pt idx="0">
                  <c:v>1.0</c:v>
                </c:pt>
                <c:pt idx="1">
                  <c:v>0.97554333595182</c:v>
                </c:pt>
                <c:pt idx="2">
                  <c:v>0.97528148730034</c:v>
                </c:pt>
                <c:pt idx="3">
                  <c:v>0.975595705682116</c:v>
                </c:pt>
                <c:pt idx="4">
                  <c:v>0.97643362136685</c:v>
                </c:pt>
                <c:pt idx="5">
                  <c:v>0.976695470018329</c:v>
                </c:pt>
                <c:pt idx="6">
                  <c:v>0.976852579209217</c:v>
                </c:pt>
                <c:pt idx="7">
                  <c:v>0.973972244042943</c:v>
                </c:pt>
                <c:pt idx="8">
                  <c:v>0.974286462424718</c:v>
                </c:pt>
                <c:pt idx="9">
                  <c:v>0.976538360827442</c:v>
                </c:pt>
                <c:pt idx="10">
                  <c:v>0.97376276512176</c:v>
                </c:pt>
                <c:pt idx="11">
                  <c:v>0.975124378109453</c:v>
                </c:pt>
                <c:pt idx="12">
                  <c:v>0.972453521864362</c:v>
                </c:pt>
                <c:pt idx="13">
                  <c:v>0.974548311076198</c:v>
                </c:pt>
                <c:pt idx="14">
                  <c:v>0.974443571615606</c:v>
                </c:pt>
                <c:pt idx="15">
                  <c:v>0.973972244042943</c:v>
                </c:pt>
                <c:pt idx="16">
                  <c:v>0.971615606179628</c:v>
                </c:pt>
                <c:pt idx="17">
                  <c:v>0.973396177009688</c:v>
                </c:pt>
                <c:pt idx="18">
                  <c:v>0.974495941345902</c:v>
                </c:pt>
                <c:pt idx="19">
                  <c:v>0.975019638648861</c:v>
                </c:pt>
                <c:pt idx="20">
                  <c:v>0.975176747839749</c:v>
                </c:pt>
                <c:pt idx="21">
                  <c:v>0.973343807279392</c:v>
                </c:pt>
                <c:pt idx="22">
                  <c:v>0.974076983503535</c:v>
                </c:pt>
                <c:pt idx="23">
                  <c:v>0.974705420267086</c:v>
                </c:pt>
                <c:pt idx="24">
                  <c:v>0.97350091647028</c:v>
                </c:pt>
                <c:pt idx="25">
                  <c:v>0.969835035349568</c:v>
                </c:pt>
                <c:pt idx="26">
                  <c:v>0.955328620057607</c:v>
                </c:pt>
                <c:pt idx="27">
                  <c:v>0.912175962293794</c:v>
                </c:pt>
                <c:pt idx="28">
                  <c:v>0.831317098716942</c:v>
                </c:pt>
                <c:pt idx="29">
                  <c:v>0.737889499869076</c:v>
                </c:pt>
                <c:pt idx="30">
                  <c:v>0.633621366849961</c:v>
                </c:pt>
                <c:pt idx="31">
                  <c:v>0.533595181984813</c:v>
                </c:pt>
                <c:pt idx="32">
                  <c:v>0.440691280439906</c:v>
                </c:pt>
                <c:pt idx="33">
                  <c:v>0.358627913066248</c:v>
                </c:pt>
                <c:pt idx="34">
                  <c:v>0.288347735009165</c:v>
                </c:pt>
                <c:pt idx="35">
                  <c:v>0.230426813301911</c:v>
                </c:pt>
                <c:pt idx="36">
                  <c:v>0.184550929562713</c:v>
                </c:pt>
                <c:pt idx="37">
                  <c:v>0.147996857816182</c:v>
                </c:pt>
                <c:pt idx="38">
                  <c:v>0.119455354804923</c:v>
                </c:pt>
                <c:pt idx="39">
                  <c:v>0.0980361351139041</c:v>
                </c:pt>
                <c:pt idx="40">
                  <c:v>0.082063367373658</c:v>
                </c:pt>
                <c:pt idx="41">
                  <c:v>0.0706991358994501</c:v>
                </c:pt>
                <c:pt idx="42">
                  <c:v>0.0623199790521079</c:v>
                </c:pt>
                <c:pt idx="43">
                  <c:v>0.0563498297983765</c:v>
                </c:pt>
                <c:pt idx="44">
                  <c:v>0.0519507724535219</c:v>
                </c:pt>
                <c:pt idx="45">
                  <c:v>0.049070437287248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2'!$T$7:$T$52</c:f>
              <c:numCache>
                <c:formatCode>0.000_ </c:formatCode>
                <c:ptCount val="46"/>
                <c:pt idx="0">
                  <c:v>1.0</c:v>
                </c:pt>
                <c:pt idx="1">
                  <c:v>0.973004262484871</c:v>
                </c:pt>
                <c:pt idx="2">
                  <c:v>0.972635899594801</c:v>
                </c:pt>
                <c:pt idx="3">
                  <c:v>0.973635741724991</c:v>
                </c:pt>
                <c:pt idx="4">
                  <c:v>0.973267378834921</c:v>
                </c:pt>
                <c:pt idx="5">
                  <c:v>0.970530968794401</c:v>
                </c:pt>
                <c:pt idx="6">
                  <c:v>0.974004104615061</c:v>
                </c:pt>
                <c:pt idx="7">
                  <c:v>0.971004578224491</c:v>
                </c:pt>
                <c:pt idx="8">
                  <c:v>0.972109666894701</c:v>
                </c:pt>
                <c:pt idx="9">
                  <c:v>0.972320159974741</c:v>
                </c:pt>
                <c:pt idx="10">
                  <c:v>0.969478503394201</c:v>
                </c:pt>
                <c:pt idx="11">
                  <c:v>0.968899647424091</c:v>
                </c:pt>
                <c:pt idx="12">
                  <c:v>0.969583749934221</c:v>
                </c:pt>
                <c:pt idx="13">
                  <c:v>0.971793927274641</c:v>
                </c:pt>
                <c:pt idx="14">
                  <c:v>0.968689154344051</c:v>
                </c:pt>
                <c:pt idx="15">
                  <c:v>0.970899331684471</c:v>
                </c:pt>
                <c:pt idx="16">
                  <c:v>0.968583907804031</c:v>
                </c:pt>
                <c:pt idx="17">
                  <c:v>0.969373256854181</c:v>
                </c:pt>
                <c:pt idx="18">
                  <c:v>0.968689154344051</c:v>
                </c:pt>
                <c:pt idx="19">
                  <c:v>0.967584065673841</c:v>
                </c:pt>
                <c:pt idx="20">
                  <c:v>0.965952744303531</c:v>
                </c:pt>
                <c:pt idx="21">
                  <c:v>0.966005367573541</c:v>
                </c:pt>
                <c:pt idx="22">
                  <c:v>0.968636531074041</c:v>
                </c:pt>
                <c:pt idx="23">
                  <c:v>0.966689470083671</c:v>
                </c:pt>
                <c:pt idx="24">
                  <c:v>0.968005051833921</c:v>
                </c:pt>
                <c:pt idx="25">
                  <c:v>0.963268957533021</c:v>
                </c:pt>
                <c:pt idx="26">
                  <c:v>0.961269273272641</c:v>
                </c:pt>
                <c:pt idx="27">
                  <c:v>0.946061148239752</c:v>
                </c:pt>
                <c:pt idx="28">
                  <c:v>0.897226753670473</c:v>
                </c:pt>
                <c:pt idx="29">
                  <c:v>0.820238909645845</c:v>
                </c:pt>
                <c:pt idx="30">
                  <c:v>0.731252960058938</c:v>
                </c:pt>
                <c:pt idx="31">
                  <c:v>0.637425669631111</c:v>
                </c:pt>
                <c:pt idx="32">
                  <c:v>0.542861653423144</c:v>
                </c:pt>
                <c:pt idx="33">
                  <c:v>0.453875703836236</c:v>
                </c:pt>
                <c:pt idx="34">
                  <c:v>0.373783086881019</c:v>
                </c:pt>
                <c:pt idx="35">
                  <c:v>0.306267431458191</c:v>
                </c:pt>
                <c:pt idx="36">
                  <c:v>0.248750197337263</c:v>
                </c:pt>
                <c:pt idx="37">
                  <c:v>0.201547124138294</c:v>
                </c:pt>
                <c:pt idx="38">
                  <c:v>0.163184760301005</c:v>
                </c:pt>
                <c:pt idx="39">
                  <c:v>0.132979003315266</c:v>
                </c:pt>
                <c:pt idx="40">
                  <c:v>0.109719517970847</c:v>
                </c:pt>
                <c:pt idx="41">
                  <c:v>0.0921959690575172</c:v>
                </c:pt>
                <c:pt idx="42">
                  <c:v>0.0784612955849076</c:v>
                </c:pt>
                <c:pt idx="43">
                  <c:v>0.0685681208230279</c:v>
                </c:pt>
                <c:pt idx="44">
                  <c:v>0.0613061095616482</c:v>
                </c:pt>
                <c:pt idx="45">
                  <c:v>0.0559911592906383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'データ処理シート No. 2'!$A$7:$A$52</c:f>
              <c:numCache>
                <c:formatCode>General</c:formatCode>
                <c:ptCount val="46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</c:numCache>
            </c:numRef>
          </c:xVal>
          <c:yVal>
            <c:numRef>
              <c:f>'データ処理シート No. 2'!$U$7:$U$52</c:f>
              <c:numCache>
                <c:formatCode>0.000_ </c:formatCode>
                <c:ptCount val="46"/>
                <c:pt idx="0">
                  <c:v>1.0</c:v>
                </c:pt>
                <c:pt idx="1">
                  <c:v>0.969995803608896</c:v>
                </c:pt>
                <c:pt idx="2">
                  <c:v>0.971569450272765</c:v>
                </c:pt>
                <c:pt idx="3">
                  <c:v>0.973562736047</c:v>
                </c:pt>
                <c:pt idx="4">
                  <c:v>0.969943348720101</c:v>
                </c:pt>
                <c:pt idx="5">
                  <c:v>0.971097356273605</c:v>
                </c:pt>
                <c:pt idx="6">
                  <c:v>0.970205623164079</c:v>
                </c:pt>
                <c:pt idx="7">
                  <c:v>0.97031053294167</c:v>
                </c:pt>
                <c:pt idx="8">
                  <c:v>0.972041544271926</c:v>
                </c:pt>
                <c:pt idx="9">
                  <c:v>0.970939991607218</c:v>
                </c:pt>
                <c:pt idx="10">
                  <c:v>0.970992446496013</c:v>
                </c:pt>
                <c:pt idx="11">
                  <c:v>0.969261435165757</c:v>
                </c:pt>
                <c:pt idx="12">
                  <c:v>0.970625262274444</c:v>
                </c:pt>
                <c:pt idx="13">
                  <c:v>0.968107427612253</c:v>
                </c:pt>
                <c:pt idx="14">
                  <c:v>0.970782626940831</c:v>
                </c:pt>
                <c:pt idx="15">
                  <c:v>0.968054972723458</c:v>
                </c:pt>
                <c:pt idx="16">
                  <c:v>0.969156525388166</c:v>
                </c:pt>
                <c:pt idx="17">
                  <c:v>0.970782626940831</c:v>
                </c:pt>
                <c:pt idx="18">
                  <c:v>0.969051615610575</c:v>
                </c:pt>
                <c:pt idx="19">
                  <c:v>0.96742551405791</c:v>
                </c:pt>
                <c:pt idx="20">
                  <c:v>0.968317247167436</c:v>
                </c:pt>
                <c:pt idx="21">
                  <c:v>0.969890893831305</c:v>
                </c:pt>
                <c:pt idx="22">
                  <c:v>0.966848510281158</c:v>
                </c:pt>
                <c:pt idx="23">
                  <c:v>0.967058329836341</c:v>
                </c:pt>
                <c:pt idx="24">
                  <c:v>0.965327318506085</c:v>
                </c:pt>
                <c:pt idx="25">
                  <c:v>0.964697859840537</c:v>
                </c:pt>
                <c:pt idx="26">
                  <c:v>0.954941250524549</c:v>
                </c:pt>
                <c:pt idx="27">
                  <c:v>0.921002937473773</c:v>
                </c:pt>
                <c:pt idx="28">
                  <c:v>0.853860679815359</c:v>
                </c:pt>
                <c:pt idx="29">
                  <c:v>0.762798992866135</c:v>
                </c:pt>
                <c:pt idx="30">
                  <c:v>0.664760805707092</c:v>
                </c:pt>
                <c:pt idx="31">
                  <c:v>0.565673520772136</c:v>
                </c:pt>
                <c:pt idx="32">
                  <c:v>0.472251363827109</c:v>
                </c:pt>
                <c:pt idx="33">
                  <c:v>0.387117079311792</c:v>
                </c:pt>
                <c:pt idx="34">
                  <c:v>0.31514897188418</c:v>
                </c:pt>
                <c:pt idx="35">
                  <c:v>0.253986571548468</c:v>
                </c:pt>
                <c:pt idx="36">
                  <c:v>0.203787242971045</c:v>
                </c:pt>
                <c:pt idx="37">
                  <c:v>0.164026437263953</c:v>
                </c:pt>
                <c:pt idx="38">
                  <c:v>0.132396139320185</c:v>
                </c:pt>
                <c:pt idx="39">
                  <c:v>0.109158623583718</c:v>
                </c:pt>
                <c:pt idx="40">
                  <c:v>0.0909043222828367</c:v>
                </c:pt>
                <c:pt idx="41">
                  <c:v>0.0772660511959715</c:v>
                </c:pt>
                <c:pt idx="42">
                  <c:v>0.0671947125472094</c:v>
                </c:pt>
                <c:pt idx="43">
                  <c:v>0.0597985732270247</c:v>
                </c:pt>
                <c:pt idx="44">
                  <c:v>0.0546579941250524</c:v>
                </c:pt>
                <c:pt idx="45">
                  <c:v>0.0513533361309274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8752512"/>
        <c:axId val="1858761152"/>
      </c:scatterChart>
      <c:valAx>
        <c:axId val="1858752512"/>
        <c:scaling>
          <c:orientation val="minMax"/>
          <c:max val="90.0"/>
          <c:min val="0.0"/>
        </c:scaling>
        <c:delete val="1"/>
        <c:axPos val="b"/>
        <c:numFmt formatCode="General" sourceLinked="1"/>
        <c:majorTickMark val="out"/>
        <c:minorTickMark val="none"/>
        <c:tickLblPos val="none"/>
        <c:crossAx val="1858761152"/>
        <c:crosses val="autoZero"/>
        <c:crossBetween val="midCat"/>
      </c:valAx>
      <c:valAx>
        <c:axId val="1858761152"/>
        <c:scaling>
          <c:orientation val="minMax"/>
        </c:scaling>
        <c:delete val="1"/>
        <c:axPos val="l"/>
        <c:numFmt formatCode="0.000_ " sourceLinked="1"/>
        <c:majorTickMark val="out"/>
        <c:minorTickMark val="none"/>
        <c:tickLblPos val="none"/>
        <c:crossAx val="185875251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0" Type="http://schemas.openxmlformats.org/officeDocument/2006/relationships/chart" Target="../charts/chart20.xml"/><Relationship Id="rId21" Type="http://schemas.openxmlformats.org/officeDocument/2006/relationships/chart" Target="../charts/chart21.xml"/><Relationship Id="rId22" Type="http://schemas.openxmlformats.org/officeDocument/2006/relationships/chart" Target="../charts/chart22.xml"/><Relationship Id="rId23" Type="http://schemas.openxmlformats.org/officeDocument/2006/relationships/chart" Target="../charts/chart23.xml"/><Relationship Id="rId24" Type="http://schemas.openxmlformats.org/officeDocument/2006/relationships/chart" Target="../charts/chart24.xml"/><Relationship Id="rId25" Type="http://schemas.openxmlformats.org/officeDocument/2006/relationships/chart" Target="../charts/chart25.xml"/><Relationship Id="rId26" Type="http://schemas.openxmlformats.org/officeDocument/2006/relationships/chart" Target="../charts/chart26.xml"/><Relationship Id="rId27" Type="http://schemas.openxmlformats.org/officeDocument/2006/relationships/chart" Target="../charts/chart27.xml"/><Relationship Id="rId28" Type="http://schemas.openxmlformats.org/officeDocument/2006/relationships/chart" Target="../charts/chart28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30" Type="http://schemas.openxmlformats.org/officeDocument/2006/relationships/chart" Target="../charts/chart30.xml"/><Relationship Id="rId31" Type="http://schemas.openxmlformats.org/officeDocument/2006/relationships/chart" Target="../charts/chart31.xml"/><Relationship Id="rId32" Type="http://schemas.openxmlformats.org/officeDocument/2006/relationships/chart" Target="../charts/chart32.xml"/><Relationship Id="rId9" Type="http://schemas.openxmlformats.org/officeDocument/2006/relationships/chart" Target="../charts/chart9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33" Type="http://schemas.openxmlformats.org/officeDocument/2006/relationships/chart" Target="../charts/chart33.xml"/><Relationship Id="rId34" Type="http://schemas.openxmlformats.org/officeDocument/2006/relationships/chart" Target="../charts/chart34.xml"/><Relationship Id="rId35" Type="http://schemas.openxmlformats.org/officeDocument/2006/relationships/chart" Target="../charts/chart35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1" Type="http://schemas.openxmlformats.org/officeDocument/2006/relationships/chart" Target="../charts/chart11.xml"/><Relationship Id="rId12" Type="http://schemas.openxmlformats.org/officeDocument/2006/relationships/chart" Target="../charts/chart12.xml"/><Relationship Id="rId13" Type="http://schemas.openxmlformats.org/officeDocument/2006/relationships/chart" Target="../charts/chart13.xml"/><Relationship Id="rId14" Type="http://schemas.openxmlformats.org/officeDocument/2006/relationships/chart" Target="../charts/chart14.xml"/><Relationship Id="rId15" Type="http://schemas.openxmlformats.org/officeDocument/2006/relationships/chart" Target="../charts/chart15.xml"/><Relationship Id="rId16" Type="http://schemas.openxmlformats.org/officeDocument/2006/relationships/chart" Target="../charts/chart16.xml"/><Relationship Id="rId17" Type="http://schemas.openxmlformats.org/officeDocument/2006/relationships/chart" Target="../charts/chart17.xml"/><Relationship Id="rId18" Type="http://schemas.openxmlformats.org/officeDocument/2006/relationships/chart" Target="../charts/chart18.xml"/><Relationship Id="rId19" Type="http://schemas.openxmlformats.org/officeDocument/2006/relationships/chart" Target="../charts/chart19.xml"/><Relationship Id="rId37" Type="http://schemas.openxmlformats.org/officeDocument/2006/relationships/chart" Target="../charts/chart37.xml"/><Relationship Id="rId38" Type="http://schemas.openxmlformats.org/officeDocument/2006/relationships/chart" Target="../charts/chart38.xml"/><Relationship Id="rId39" Type="http://schemas.openxmlformats.org/officeDocument/2006/relationships/chart" Target="../charts/chart39.xml"/><Relationship Id="rId40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9" Type="http://schemas.openxmlformats.org/officeDocument/2006/relationships/chart" Target="../charts/chart49.xml"/><Relationship Id="rId20" Type="http://schemas.openxmlformats.org/officeDocument/2006/relationships/chart" Target="../charts/chart60.xml"/><Relationship Id="rId21" Type="http://schemas.openxmlformats.org/officeDocument/2006/relationships/chart" Target="../charts/chart61.xml"/><Relationship Id="rId22" Type="http://schemas.openxmlformats.org/officeDocument/2006/relationships/chart" Target="../charts/chart62.xml"/><Relationship Id="rId10" Type="http://schemas.openxmlformats.org/officeDocument/2006/relationships/chart" Target="../charts/chart50.xml"/><Relationship Id="rId11" Type="http://schemas.openxmlformats.org/officeDocument/2006/relationships/chart" Target="../charts/chart51.xml"/><Relationship Id="rId12" Type="http://schemas.openxmlformats.org/officeDocument/2006/relationships/chart" Target="../charts/chart52.xml"/><Relationship Id="rId13" Type="http://schemas.openxmlformats.org/officeDocument/2006/relationships/chart" Target="../charts/chart53.xml"/><Relationship Id="rId14" Type="http://schemas.openxmlformats.org/officeDocument/2006/relationships/chart" Target="../charts/chart54.xml"/><Relationship Id="rId15" Type="http://schemas.openxmlformats.org/officeDocument/2006/relationships/chart" Target="../charts/chart55.xml"/><Relationship Id="rId16" Type="http://schemas.openxmlformats.org/officeDocument/2006/relationships/chart" Target="../charts/chart56.xml"/><Relationship Id="rId17" Type="http://schemas.openxmlformats.org/officeDocument/2006/relationships/chart" Target="../charts/chart57.xml"/><Relationship Id="rId18" Type="http://schemas.openxmlformats.org/officeDocument/2006/relationships/chart" Target="../charts/chart58.xml"/><Relationship Id="rId19" Type="http://schemas.openxmlformats.org/officeDocument/2006/relationships/chart" Target="../charts/chart59.xml"/><Relationship Id="rId1" Type="http://schemas.openxmlformats.org/officeDocument/2006/relationships/chart" Target="../charts/chart41.xml"/><Relationship Id="rId2" Type="http://schemas.openxmlformats.org/officeDocument/2006/relationships/chart" Target="../charts/chart42.xml"/><Relationship Id="rId3" Type="http://schemas.openxmlformats.org/officeDocument/2006/relationships/chart" Target="../charts/chart43.xml"/><Relationship Id="rId4" Type="http://schemas.openxmlformats.org/officeDocument/2006/relationships/chart" Target="../charts/chart44.xml"/><Relationship Id="rId5" Type="http://schemas.openxmlformats.org/officeDocument/2006/relationships/chart" Target="../charts/chart45.xml"/><Relationship Id="rId6" Type="http://schemas.openxmlformats.org/officeDocument/2006/relationships/chart" Target="../charts/chart46.xml"/><Relationship Id="rId7" Type="http://schemas.openxmlformats.org/officeDocument/2006/relationships/chart" Target="../charts/chart47.xml"/><Relationship Id="rId8" Type="http://schemas.openxmlformats.org/officeDocument/2006/relationships/chart" Target="../charts/chart4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4" Type="http://schemas.openxmlformats.org/officeDocument/2006/relationships/chart" Target="../charts/chart66.xml"/><Relationship Id="rId5" Type="http://schemas.openxmlformats.org/officeDocument/2006/relationships/chart" Target="../charts/chart67.xml"/><Relationship Id="rId1" Type="http://schemas.openxmlformats.org/officeDocument/2006/relationships/chart" Target="../charts/chart63.xml"/><Relationship Id="rId2" Type="http://schemas.openxmlformats.org/officeDocument/2006/relationships/chart" Target="../charts/chart6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63500</xdr:colOff>
      <xdr:row>0</xdr:row>
      <xdr:rowOff>0</xdr:rowOff>
    </xdr:from>
    <xdr:to>
      <xdr:col>9</xdr:col>
      <xdr:colOff>635000</xdr:colOff>
      <xdr:row>0</xdr:row>
      <xdr:rowOff>0</xdr:rowOff>
    </xdr:to>
    <xdr:graphicFrame macro="">
      <xdr:nvGraphicFramePr>
        <xdr:cNvPr id="68249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63500</xdr:colOff>
      <xdr:row>0</xdr:row>
      <xdr:rowOff>0</xdr:rowOff>
    </xdr:from>
    <xdr:to>
      <xdr:col>9</xdr:col>
      <xdr:colOff>635000</xdr:colOff>
      <xdr:row>0</xdr:row>
      <xdr:rowOff>0</xdr:rowOff>
    </xdr:to>
    <xdr:graphicFrame macro="">
      <xdr:nvGraphicFramePr>
        <xdr:cNvPr id="682494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63500</xdr:colOff>
      <xdr:row>0</xdr:row>
      <xdr:rowOff>0</xdr:rowOff>
    </xdr:from>
    <xdr:to>
      <xdr:col>9</xdr:col>
      <xdr:colOff>635000</xdr:colOff>
      <xdr:row>0</xdr:row>
      <xdr:rowOff>0</xdr:rowOff>
    </xdr:to>
    <xdr:graphicFrame macro="">
      <xdr:nvGraphicFramePr>
        <xdr:cNvPr id="682494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63500</xdr:colOff>
      <xdr:row>0</xdr:row>
      <xdr:rowOff>0</xdr:rowOff>
    </xdr:from>
    <xdr:to>
      <xdr:col>9</xdr:col>
      <xdr:colOff>635000</xdr:colOff>
      <xdr:row>0</xdr:row>
      <xdr:rowOff>0</xdr:rowOff>
    </xdr:to>
    <xdr:graphicFrame macro="">
      <xdr:nvGraphicFramePr>
        <xdr:cNvPr id="682494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533400</xdr:colOff>
      <xdr:row>20</xdr:row>
      <xdr:rowOff>0</xdr:rowOff>
    </xdr:from>
    <xdr:to>
      <xdr:col>8</xdr:col>
      <xdr:colOff>635000</xdr:colOff>
      <xdr:row>20</xdr:row>
      <xdr:rowOff>0</xdr:rowOff>
    </xdr:to>
    <xdr:graphicFrame macro="">
      <xdr:nvGraphicFramePr>
        <xdr:cNvPr id="682494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63500</xdr:colOff>
      <xdr:row>27</xdr:row>
      <xdr:rowOff>38100</xdr:rowOff>
    </xdr:from>
    <xdr:to>
      <xdr:col>2</xdr:col>
      <xdr:colOff>635000</xdr:colOff>
      <xdr:row>34</xdr:row>
      <xdr:rowOff>127000</xdr:rowOff>
    </xdr:to>
    <xdr:graphicFrame macro="">
      <xdr:nvGraphicFramePr>
        <xdr:cNvPr id="682494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50800</xdr:colOff>
      <xdr:row>27</xdr:row>
      <xdr:rowOff>38100</xdr:rowOff>
    </xdr:from>
    <xdr:to>
      <xdr:col>5</xdr:col>
      <xdr:colOff>635000</xdr:colOff>
      <xdr:row>34</xdr:row>
      <xdr:rowOff>127000</xdr:rowOff>
    </xdr:to>
    <xdr:graphicFrame macro="">
      <xdr:nvGraphicFramePr>
        <xdr:cNvPr id="6824946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38100</xdr:colOff>
      <xdr:row>27</xdr:row>
      <xdr:rowOff>38100</xdr:rowOff>
    </xdr:from>
    <xdr:to>
      <xdr:col>8</xdr:col>
      <xdr:colOff>635000</xdr:colOff>
      <xdr:row>34</xdr:row>
      <xdr:rowOff>114300</xdr:rowOff>
    </xdr:to>
    <xdr:graphicFrame macro="">
      <xdr:nvGraphicFramePr>
        <xdr:cNvPr id="6824947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50800</xdr:colOff>
      <xdr:row>36</xdr:row>
      <xdr:rowOff>38100</xdr:rowOff>
    </xdr:from>
    <xdr:to>
      <xdr:col>5</xdr:col>
      <xdr:colOff>647700</xdr:colOff>
      <xdr:row>43</xdr:row>
      <xdr:rowOff>127000</xdr:rowOff>
    </xdr:to>
    <xdr:graphicFrame macro="">
      <xdr:nvGraphicFramePr>
        <xdr:cNvPr id="6824948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63500</xdr:colOff>
      <xdr:row>36</xdr:row>
      <xdr:rowOff>38100</xdr:rowOff>
    </xdr:from>
    <xdr:to>
      <xdr:col>2</xdr:col>
      <xdr:colOff>596900</xdr:colOff>
      <xdr:row>43</xdr:row>
      <xdr:rowOff>165100</xdr:rowOff>
    </xdr:to>
    <xdr:graphicFrame macro="">
      <xdr:nvGraphicFramePr>
        <xdr:cNvPr id="6824949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38100</xdr:colOff>
      <xdr:row>36</xdr:row>
      <xdr:rowOff>38100</xdr:rowOff>
    </xdr:from>
    <xdr:to>
      <xdr:col>8</xdr:col>
      <xdr:colOff>647700</xdr:colOff>
      <xdr:row>43</xdr:row>
      <xdr:rowOff>177800</xdr:rowOff>
    </xdr:to>
    <xdr:graphicFrame macro="">
      <xdr:nvGraphicFramePr>
        <xdr:cNvPr id="6824950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50800</xdr:colOff>
      <xdr:row>49</xdr:row>
      <xdr:rowOff>0</xdr:rowOff>
    </xdr:from>
    <xdr:to>
      <xdr:col>2</xdr:col>
      <xdr:colOff>622300</xdr:colOff>
      <xdr:row>56</xdr:row>
      <xdr:rowOff>165100</xdr:rowOff>
    </xdr:to>
    <xdr:graphicFrame macro="">
      <xdr:nvGraphicFramePr>
        <xdr:cNvPr id="6824951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25400</xdr:colOff>
      <xdr:row>49</xdr:row>
      <xdr:rowOff>12700</xdr:rowOff>
    </xdr:from>
    <xdr:to>
      <xdr:col>5</xdr:col>
      <xdr:colOff>647700</xdr:colOff>
      <xdr:row>56</xdr:row>
      <xdr:rowOff>165100</xdr:rowOff>
    </xdr:to>
    <xdr:graphicFrame macro="">
      <xdr:nvGraphicFramePr>
        <xdr:cNvPr id="6824952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25400</xdr:colOff>
      <xdr:row>49</xdr:row>
      <xdr:rowOff>12700</xdr:rowOff>
    </xdr:from>
    <xdr:to>
      <xdr:col>8</xdr:col>
      <xdr:colOff>647700</xdr:colOff>
      <xdr:row>56</xdr:row>
      <xdr:rowOff>177800</xdr:rowOff>
    </xdr:to>
    <xdr:graphicFrame macro="">
      <xdr:nvGraphicFramePr>
        <xdr:cNvPr id="6824953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</xdr:col>
      <xdr:colOff>711200</xdr:colOff>
      <xdr:row>8</xdr:row>
      <xdr:rowOff>0</xdr:rowOff>
    </xdr:from>
    <xdr:to>
      <xdr:col>9</xdr:col>
      <xdr:colOff>127000</xdr:colOff>
      <xdr:row>18</xdr:row>
      <xdr:rowOff>76200</xdr:rowOff>
    </xdr:to>
    <xdr:graphicFrame macro="">
      <xdr:nvGraphicFramePr>
        <xdr:cNvPr id="682495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63500</xdr:colOff>
      <xdr:row>27</xdr:row>
      <xdr:rowOff>38100</xdr:rowOff>
    </xdr:from>
    <xdr:to>
      <xdr:col>2</xdr:col>
      <xdr:colOff>635000</xdr:colOff>
      <xdr:row>34</xdr:row>
      <xdr:rowOff>127000</xdr:rowOff>
    </xdr:to>
    <xdr:graphicFrame macro="">
      <xdr:nvGraphicFramePr>
        <xdr:cNvPr id="682495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50800</xdr:colOff>
      <xdr:row>27</xdr:row>
      <xdr:rowOff>38100</xdr:rowOff>
    </xdr:from>
    <xdr:to>
      <xdr:col>5</xdr:col>
      <xdr:colOff>635000</xdr:colOff>
      <xdr:row>34</xdr:row>
      <xdr:rowOff>127000</xdr:rowOff>
    </xdr:to>
    <xdr:graphicFrame macro="">
      <xdr:nvGraphicFramePr>
        <xdr:cNvPr id="6824956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38100</xdr:colOff>
      <xdr:row>27</xdr:row>
      <xdr:rowOff>38100</xdr:rowOff>
    </xdr:from>
    <xdr:to>
      <xdr:col>8</xdr:col>
      <xdr:colOff>635000</xdr:colOff>
      <xdr:row>34</xdr:row>
      <xdr:rowOff>114300</xdr:rowOff>
    </xdr:to>
    <xdr:graphicFrame macro="">
      <xdr:nvGraphicFramePr>
        <xdr:cNvPr id="6824957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</xdr:col>
      <xdr:colOff>50800</xdr:colOff>
      <xdr:row>36</xdr:row>
      <xdr:rowOff>38100</xdr:rowOff>
    </xdr:from>
    <xdr:to>
      <xdr:col>5</xdr:col>
      <xdr:colOff>647700</xdr:colOff>
      <xdr:row>43</xdr:row>
      <xdr:rowOff>127000</xdr:rowOff>
    </xdr:to>
    <xdr:graphicFrame macro="">
      <xdr:nvGraphicFramePr>
        <xdr:cNvPr id="6824958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63500</xdr:colOff>
      <xdr:row>36</xdr:row>
      <xdr:rowOff>38100</xdr:rowOff>
    </xdr:from>
    <xdr:to>
      <xdr:col>2</xdr:col>
      <xdr:colOff>596900</xdr:colOff>
      <xdr:row>43</xdr:row>
      <xdr:rowOff>165100</xdr:rowOff>
    </xdr:to>
    <xdr:graphicFrame macro="">
      <xdr:nvGraphicFramePr>
        <xdr:cNvPr id="6824959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6</xdr:col>
      <xdr:colOff>38100</xdr:colOff>
      <xdr:row>36</xdr:row>
      <xdr:rowOff>38100</xdr:rowOff>
    </xdr:from>
    <xdr:to>
      <xdr:col>8</xdr:col>
      <xdr:colOff>647700</xdr:colOff>
      <xdr:row>43</xdr:row>
      <xdr:rowOff>177800</xdr:rowOff>
    </xdr:to>
    <xdr:graphicFrame macro="">
      <xdr:nvGraphicFramePr>
        <xdr:cNvPr id="859340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50800</xdr:colOff>
      <xdr:row>49</xdr:row>
      <xdr:rowOff>0</xdr:rowOff>
    </xdr:from>
    <xdr:to>
      <xdr:col>2</xdr:col>
      <xdr:colOff>622300</xdr:colOff>
      <xdr:row>56</xdr:row>
      <xdr:rowOff>165100</xdr:rowOff>
    </xdr:to>
    <xdr:graphicFrame macro="">
      <xdr:nvGraphicFramePr>
        <xdr:cNvPr id="859340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3</xdr:col>
      <xdr:colOff>25400</xdr:colOff>
      <xdr:row>49</xdr:row>
      <xdr:rowOff>12700</xdr:rowOff>
    </xdr:from>
    <xdr:to>
      <xdr:col>5</xdr:col>
      <xdr:colOff>647700</xdr:colOff>
      <xdr:row>56</xdr:row>
      <xdr:rowOff>165100</xdr:rowOff>
    </xdr:to>
    <xdr:graphicFrame macro="">
      <xdr:nvGraphicFramePr>
        <xdr:cNvPr id="859341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25400</xdr:colOff>
      <xdr:row>49</xdr:row>
      <xdr:rowOff>12700</xdr:rowOff>
    </xdr:from>
    <xdr:to>
      <xdr:col>8</xdr:col>
      <xdr:colOff>647700</xdr:colOff>
      <xdr:row>56</xdr:row>
      <xdr:rowOff>177800</xdr:rowOff>
    </xdr:to>
    <xdr:graphicFrame macro="">
      <xdr:nvGraphicFramePr>
        <xdr:cNvPr id="859341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50800</xdr:colOff>
      <xdr:row>62</xdr:row>
      <xdr:rowOff>0</xdr:rowOff>
    </xdr:from>
    <xdr:to>
      <xdr:col>2</xdr:col>
      <xdr:colOff>622300</xdr:colOff>
      <xdr:row>69</xdr:row>
      <xdr:rowOff>165100</xdr:rowOff>
    </xdr:to>
    <xdr:graphicFrame macro="">
      <xdr:nvGraphicFramePr>
        <xdr:cNvPr id="859341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</xdr:col>
      <xdr:colOff>25400</xdr:colOff>
      <xdr:row>62</xdr:row>
      <xdr:rowOff>12700</xdr:rowOff>
    </xdr:from>
    <xdr:to>
      <xdr:col>5</xdr:col>
      <xdr:colOff>647700</xdr:colOff>
      <xdr:row>69</xdr:row>
      <xdr:rowOff>165100</xdr:rowOff>
    </xdr:to>
    <xdr:graphicFrame macro="">
      <xdr:nvGraphicFramePr>
        <xdr:cNvPr id="859341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25400</xdr:colOff>
      <xdr:row>62</xdr:row>
      <xdr:rowOff>12700</xdr:rowOff>
    </xdr:from>
    <xdr:to>
      <xdr:col>8</xdr:col>
      <xdr:colOff>647700</xdr:colOff>
      <xdr:row>69</xdr:row>
      <xdr:rowOff>177800</xdr:rowOff>
    </xdr:to>
    <xdr:graphicFrame macro="">
      <xdr:nvGraphicFramePr>
        <xdr:cNvPr id="8593414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50800</xdr:colOff>
      <xdr:row>62</xdr:row>
      <xdr:rowOff>0</xdr:rowOff>
    </xdr:from>
    <xdr:to>
      <xdr:col>2</xdr:col>
      <xdr:colOff>622300</xdr:colOff>
      <xdr:row>69</xdr:row>
      <xdr:rowOff>165100</xdr:rowOff>
    </xdr:to>
    <xdr:graphicFrame macro="">
      <xdr:nvGraphicFramePr>
        <xdr:cNvPr id="8593415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3</xdr:col>
      <xdr:colOff>25400</xdr:colOff>
      <xdr:row>62</xdr:row>
      <xdr:rowOff>12700</xdr:rowOff>
    </xdr:from>
    <xdr:to>
      <xdr:col>5</xdr:col>
      <xdr:colOff>647700</xdr:colOff>
      <xdr:row>69</xdr:row>
      <xdr:rowOff>165100</xdr:rowOff>
    </xdr:to>
    <xdr:graphicFrame macro="">
      <xdr:nvGraphicFramePr>
        <xdr:cNvPr id="8593416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6</xdr:col>
      <xdr:colOff>25400</xdr:colOff>
      <xdr:row>62</xdr:row>
      <xdr:rowOff>12700</xdr:rowOff>
    </xdr:from>
    <xdr:to>
      <xdr:col>8</xdr:col>
      <xdr:colOff>647700</xdr:colOff>
      <xdr:row>69</xdr:row>
      <xdr:rowOff>177800</xdr:rowOff>
    </xdr:to>
    <xdr:graphicFrame macro="">
      <xdr:nvGraphicFramePr>
        <xdr:cNvPr id="8593417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50800</xdr:colOff>
      <xdr:row>75</xdr:row>
      <xdr:rowOff>0</xdr:rowOff>
    </xdr:from>
    <xdr:to>
      <xdr:col>2</xdr:col>
      <xdr:colOff>622300</xdr:colOff>
      <xdr:row>82</xdr:row>
      <xdr:rowOff>165100</xdr:rowOff>
    </xdr:to>
    <xdr:graphicFrame macro="">
      <xdr:nvGraphicFramePr>
        <xdr:cNvPr id="8593418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3</xdr:col>
      <xdr:colOff>25400</xdr:colOff>
      <xdr:row>75</xdr:row>
      <xdr:rowOff>12700</xdr:rowOff>
    </xdr:from>
    <xdr:to>
      <xdr:col>5</xdr:col>
      <xdr:colOff>647700</xdr:colOff>
      <xdr:row>82</xdr:row>
      <xdr:rowOff>165100</xdr:rowOff>
    </xdr:to>
    <xdr:graphicFrame macro="">
      <xdr:nvGraphicFramePr>
        <xdr:cNvPr id="8593419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25400</xdr:colOff>
      <xdr:row>75</xdr:row>
      <xdr:rowOff>12700</xdr:rowOff>
    </xdr:from>
    <xdr:to>
      <xdr:col>8</xdr:col>
      <xdr:colOff>647700</xdr:colOff>
      <xdr:row>82</xdr:row>
      <xdr:rowOff>177800</xdr:rowOff>
    </xdr:to>
    <xdr:graphicFrame macro="">
      <xdr:nvGraphicFramePr>
        <xdr:cNvPr id="8593420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50800</xdr:colOff>
      <xdr:row>75</xdr:row>
      <xdr:rowOff>0</xdr:rowOff>
    </xdr:from>
    <xdr:to>
      <xdr:col>2</xdr:col>
      <xdr:colOff>622300</xdr:colOff>
      <xdr:row>82</xdr:row>
      <xdr:rowOff>165100</xdr:rowOff>
    </xdr:to>
    <xdr:graphicFrame macro="">
      <xdr:nvGraphicFramePr>
        <xdr:cNvPr id="8593421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3</xdr:col>
      <xdr:colOff>25400</xdr:colOff>
      <xdr:row>75</xdr:row>
      <xdr:rowOff>12700</xdr:rowOff>
    </xdr:from>
    <xdr:to>
      <xdr:col>5</xdr:col>
      <xdr:colOff>647700</xdr:colOff>
      <xdr:row>82</xdr:row>
      <xdr:rowOff>165100</xdr:rowOff>
    </xdr:to>
    <xdr:graphicFrame macro="">
      <xdr:nvGraphicFramePr>
        <xdr:cNvPr id="8593422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25400</xdr:colOff>
      <xdr:row>75</xdr:row>
      <xdr:rowOff>12700</xdr:rowOff>
    </xdr:from>
    <xdr:to>
      <xdr:col>8</xdr:col>
      <xdr:colOff>647700</xdr:colOff>
      <xdr:row>82</xdr:row>
      <xdr:rowOff>177800</xdr:rowOff>
    </xdr:to>
    <xdr:graphicFrame macro="">
      <xdr:nvGraphicFramePr>
        <xdr:cNvPr id="8593423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0</xdr:col>
      <xdr:colOff>50800</xdr:colOff>
      <xdr:row>88</xdr:row>
      <xdr:rowOff>0</xdr:rowOff>
    </xdr:from>
    <xdr:to>
      <xdr:col>2</xdr:col>
      <xdr:colOff>622300</xdr:colOff>
      <xdr:row>95</xdr:row>
      <xdr:rowOff>165100</xdr:rowOff>
    </xdr:to>
    <xdr:graphicFrame macro="">
      <xdr:nvGraphicFramePr>
        <xdr:cNvPr id="859342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0</xdr:col>
      <xdr:colOff>50800</xdr:colOff>
      <xdr:row>88</xdr:row>
      <xdr:rowOff>0</xdr:rowOff>
    </xdr:from>
    <xdr:to>
      <xdr:col>2</xdr:col>
      <xdr:colOff>622300</xdr:colOff>
      <xdr:row>95</xdr:row>
      <xdr:rowOff>165100</xdr:rowOff>
    </xdr:to>
    <xdr:graphicFrame macro="">
      <xdr:nvGraphicFramePr>
        <xdr:cNvPr id="8593425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3</xdr:col>
      <xdr:colOff>50800</xdr:colOff>
      <xdr:row>88</xdr:row>
      <xdr:rowOff>0</xdr:rowOff>
    </xdr:from>
    <xdr:to>
      <xdr:col>5</xdr:col>
      <xdr:colOff>622300</xdr:colOff>
      <xdr:row>95</xdr:row>
      <xdr:rowOff>165100</xdr:rowOff>
    </xdr:to>
    <xdr:graphicFrame macro="">
      <xdr:nvGraphicFramePr>
        <xdr:cNvPr id="40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3</xdr:col>
      <xdr:colOff>50800</xdr:colOff>
      <xdr:row>88</xdr:row>
      <xdr:rowOff>0</xdr:rowOff>
    </xdr:from>
    <xdr:to>
      <xdr:col>5</xdr:col>
      <xdr:colOff>622300</xdr:colOff>
      <xdr:row>95</xdr:row>
      <xdr:rowOff>165100</xdr:rowOff>
    </xdr:to>
    <xdr:graphicFrame macro="">
      <xdr:nvGraphicFramePr>
        <xdr:cNvPr id="41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0</xdr:rowOff>
    </xdr:from>
    <xdr:to>
      <xdr:col>9</xdr:col>
      <xdr:colOff>647700</xdr:colOff>
      <xdr:row>0</xdr:row>
      <xdr:rowOff>0</xdr:rowOff>
    </xdr:to>
    <xdr:graphicFrame macro="">
      <xdr:nvGraphicFramePr>
        <xdr:cNvPr id="79106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50800</xdr:colOff>
      <xdr:row>0</xdr:row>
      <xdr:rowOff>0</xdr:rowOff>
    </xdr:from>
    <xdr:to>
      <xdr:col>9</xdr:col>
      <xdr:colOff>647700</xdr:colOff>
      <xdr:row>0</xdr:row>
      <xdr:rowOff>0</xdr:rowOff>
    </xdr:to>
    <xdr:graphicFrame macro="">
      <xdr:nvGraphicFramePr>
        <xdr:cNvPr id="791061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50800</xdr:colOff>
      <xdr:row>0</xdr:row>
      <xdr:rowOff>0</xdr:rowOff>
    </xdr:from>
    <xdr:to>
      <xdr:col>9</xdr:col>
      <xdr:colOff>647700</xdr:colOff>
      <xdr:row>0</xdr:row>
      <xdr:rowOff>0</xdr:rowOff>
    </xdr:to>
    <xdr:graphicFrame macro="">
      <xdr:nvGraphicFramePr>
        <xdr:cNvPr id="7910613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50800</xdr:colOff>
      <xdr:row>0</xdr:row>
      <xdr:rowOff>0</xdr:rowOff>
    </xdr:from>
    <xdr:to>
      <xdr:col>9</xdr:col>
      <xdr:colOff>647700</xdr:colOff>
      <xdr:row>0</xdr:row>
      <xdr:rowOff>0</xdr:rowOff>
    </xdr:to>
    <xdr:graphicFrame macro="">
      <xdr:nvGraphicFramePr>
        <xdr:cNvPr id="7910614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190500</xdr:colOff>
      <xdr:row>15</xdr:row>
      <xdr:rowOff>38100</xdr:rowOff>
    </xdr:from>
    <xdr:to>
      <xdr:col>9</xdr:col>
      <xdr:colOff>673100</xdr:colOff>
      <xdr:row>25</xdr:row>
      <xdr:rowOff>152400</xdr:rowOff>
    </xdr:to>
    <xdr:graphicFrame macro="">
      <xdr:nvGraphicFramePr>
        <xdr:cNvPr id="791061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63500</xdr:colOff>
      <xdr:row>76</xdr:row>
      <xdr:rowOff>38100</xdr:rowOff>
    </xdr:from>
    <xdr:to>
      <xdr:col>2</xdr:col>
      <xdr:colOff>635000</xdr:colOff>
      <xdr:row>83</xdr:row>
      <xdr:rowOff>127000</xdr:rowOff>
    </xdr:to>
    <xdr:graphicFrame macro="">
      <xdr:nvGraphicFramePr>
        <xdr:cNvPr id="7910616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50800</xdr:colOff>
      <xdr:row>76</xdr:row>
      <xdr:rowOff>38100</xdr:rowOff>
    </xdr:from>
    <xdr:to>
      <xdr:col>5</xdr:col>
      <xdr:colOff>635000</xdr:colOff>
      <xdr:row>83</xdr:row>
      <xdr:rowOff>127000</xdr:rowOff>
    </xdr:to>
    <xdr:graphicFrame macro="">
      <xdr:nvGraphicFramePr>
        <xdr:cNvPr id="7910617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38100</xdr:colOff>
      <xdr:row>76</xdr:row>
      <xdr:rowOff>38100</xdr:rowOff>
    </xdr:from>
    <xdr:to>
      <xdr:col>8</xdr:col>
      <xdr:colOff>635000</xdr:colOff>
      <xdr:row>83</xdr:row>
      <xdr:rowOff>101600</xdr:rowOff>
    </xdr:to>
    <xdr:graphicFrame macro="">
      <xdr:nvGraphicFramePr>
        <xdr:cNvPr id="7910618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50800</xdr:colOff>
      <xdr:row>85</xdr:row>
      <xdr:rowOff>38100</xdr:rowOff>
    </xdr:from>
    <xdr:to>
      <xdr:col>5</xdr:col>
      <xdr:colOff>647700</xdr:colOff>
      <xdr:row>92</xdr:row>
      <xdr:rowOff>114300</xdr:rowOff>
    </xdr:to>
    <xdr:graphicFrame macro="">
      <xdr:nvGraphicFramePr>
        <xdr:cNvPr id="7910619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63500</xdr:colOff>
      <xdr:row>85</xdr:row>
      <xdr:rowOff>38100</xdr:rowOff>
    </xdr:from>
    <xdr:to>
      <xdr:col>2</xdr:col>
      <xdr:colOff>596900</xdr:colOff>
      <xdr:row>92</xdr:row>
      <xdr:rowOff>165100</xdr:rowOff>
    </xdr:to>
    <xdr:graphicFrame macro="">
      <xdr:nvGraphicFramePr>
        <xdr:cNvPr id="7910620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38100</xdr:colOff>
      <xdr:row>85</xdr:row>
      <xdr:rowOff>38100</xdr:rowOff>
    </xdr:from>
    <xdr:to>
      <xdr:col>8</xdr:col>
      <xdr:colOff>647700</xdr:colOff>
      <xdr:row>92</xdr:row>
      <xdr:rowOff>165100</xdr:rowOff>
    </xdr:to>
    <xdr:graphicFrame macro="">
      <xdr:nvGraphicFramePr>
        <xdr:cNvPr id="7910621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63500</xdr:colOff>
      <xdr:row>94</xdr:row>
      <xdr:rowOff>165100</xdr:rowOff>
    </xdr:from>
    <xdr:to>
      <xdr:col>2</xdr:col>
      <xdr:colOff>635000</xdr:colOff>
      <xdr:row>102</xdr:row>
      <xdr:rowOff>152400</xdr:rowOff>
    </xdr:to>
    <xdr:graphicFrame macro="">
      <xdr:nvGraphicFramePr>
        <xdr:cNvPr id="791062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25400</xdr:colOff>
      <xdr:row>94</xdr:row>
      <xdr:rowOff>177800</xdr:rowOff>
    </xdr:from>
    <xdr:to>
      <xdr:col>6</xdr:col>
      <xdr:colOff>0</xdr:colOff>
      <xdr:row>102</xdr:row>
      <xdr:rowOff>152400</xdr:rowOff>
    </xdr:to>
    <xdr:graphicFrame macro="">
      <xdr:nvGraphicFramePr>
        <xdr:cNvPr id="791062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622300</xdr:colOff>
      <xdr:row>94</xdr:row>
      <xdr:rowOff>165100</xdr:rowOff>
    </xdr:from>
    <xdr:to>
      <xdr:col>9</xdr:col>
      <xdr:colOff>63500</xdr:colOff>
      <xdr:row>102</xdr:row>
      <xdr:rowOff>152400</xdr:rowOff>
    </xdr:to>
    <xdr:graphicFrame macro="">
      <xdr:nvGraphicFramePr>
        <xdr:cNvPr id="7910624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63500</xdr:colOff>
      <xdr:row>107</xdr:row>
      <xdr:rowOff>152400</xdr:rowOff>
    </xdr:from>
    <xdr:to>
      <xdr:col>2</xdr:col>
      <xdr:colOff>635000</xdr:colOff>
      <xdr:row>115</xdr:row>
      <xdr:rowOff>139700</xdr:rowOff>
    </xdr:to>
    <xdr:graphicFrame macro="">
      <xdr:nvGraphicFramePr>
        <xdr:cNvPr id="7910625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</xdr:col>
      <xdr:colOff>0</xdr:colOff>
      <xdr:row>107</xdr:row>
      <xdr:rowOff>190500</xdr:rowOff>
    </xdr:from>
    <xdr:to>
      <xdr:col>5</xdr:col>
      <xdr:colOff>685800</xdr:colOff>
      <xdr:row>116</xdr:row>
      <xdr:rowOff>12700</xdr:rowOff>
    </xdr:to>
    <xdr:graphicFrame macro="">
      <xdr:nvGraphicFramePr>
        <xdr:cNvPr id="7910626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25400</xdr:colOff>
      <xdr:row>120</xdr:row>
      <xdr:rowOff>165100</xdr:rowOff>
    </xdr:from>
    <xdr:to>
      <xdr:col>2</xdr:col>
      <xdr:colOff>660400</xdr:colOff>
      <xdr:row>128</xdr:row>
      <xdr:rowOff>152400</xdr:rowOff>
    </xdr:to>
    <xdr:graphicFrame macro="">
      <xdr:nvGraphicFramePr>
        <xdr:cNvPr id="7910627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711200</xdr:colOff>
      <xdr:row>120</xdr:row>
      <xdr:rowOff>203200</xdr:rowOff>
    </xdr:from>
    <xdr:to>
      <xdr:col>6</xdr:col>
      <xdr:colOff>0</xdr:colOff>
      <xdr:row>128</xdr:row>
      <xdr:rowOff>152400</xdr:rowOff>
    </xdr:to>
    <xdr:graphicFrame macro="">
      <xdr:nvGraphicFramePr>
        <xdr:cNvPr id="7910628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</xdr:col>
      <xdr:colOff>698500</xdr:colOff>
      <xdr:row>121</xdr:row>
      <xdr:rowOff>0</xdr:rowOff>
    </xdr:from>
    <xdr:to>
      <xdr:col>9</xdr:col>
      <xdr:colOff>50800</xdr:colOff>
      <xdr:row>128</xdr:row>
      <xdr:rowOff>152400</xdr:rowOff>
    </xdr:to>
    <xdr:graphicFrame macro="">
      <xdr:nvGraphicFramePr>
        <xdr:cNvPr id="7910629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25400</xdr:colOff>
      <xdr:row>133</xdr:row>
      <xdr:rowOff>203200</xdr:rowOff>
    </xdr:from>
    <xdr:to>
      <xdr:col>2</xdr:col>
      <xdr:colOff>647700</xdr:colOff>
      <xdr:row>141</xdr:row>
      <xdr:rowOff>152400</xdr:rowOff>
    </xdr:to>
    <xdr:graphicFrame macro="">
      <xdr:nvGraphicFramePr>
        <xdr:cNvPr id="7910630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</xdr:col>
      <xdr:colOff>685800</xdr:colOff>
      <xdr:row>133</xdr:row>
      <xdr:rowOff>203200</xdr:rowOff>
    </xdr:from>
    <xdr:to>
      <xdr:col>5</xdr:col>
      <xdr:colOff>685800</xdr:colOff>
      <xdr:row>141</xdr:row>
      <xdr:rowOff>152400</xdr:rowOff>
    </xdr:to>
    <xdr:graphicFrame macro="">
      <xdr:nvGraphicFramePr>
        <xdr:cNvPr id="7910631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685800</xdr:colOff>
      <xdr:row>133</xdr:row>
      <xdr:rowOff>203200</xdr:rowOff>
    </xdr:from>
    <xdr:to>
      <xdr:col>8</xdr:col>
      <xdr:colOff>685800</xdr:colOff>
      <xdr:row>141</xdr:row>
      <xdr:rowOff>152400</xdr:rowOff>
    </xdr:to>
    <xdr:graphicFrame macro="">
      <xdr:nvGraphicFramePr>
        <xdr:cNvPr id="2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63500</xdr:colOff>
      <xdr:row>0</xdr:row>
      <xdr:rowOff>0</xdr:rowOff>
    </xdr:from>
    <xdr:to>
      <xdr:col>10</xdr:col>
      <xdr:colOff>647700</xdr:colOff>
      <xdr:row>0</xdr:row>
      <xdr:rowOff>0</xdr:rowOff>
    </xdr:to>
    <xdr:graphicFrame macro="">
      <xdr:nvGraphicFramePr>
        <xdr:cNvPr id="1390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63500</xdr:colOff>
      <xdr:row>0</xdr:row>
      <xdr:rowOff>0</xdr:rowOff>
    </xdr:from>
    <xdr:to>
      <xdr:col>10</xdr:col>
      <xdr:colOff>647700</xdr:colOff>
      <xdr:row>0</xdr:row>
      <xdr:rowOff>0</xdr:rowOff>
    </xdr:to>
    <xdr:graphicFrame macro="">
      <xdr:nvGraphicFramePr>
        <xdr:cNvPr id="13904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63500</xdr:colOff>
      <xdr:row>0</xdr:row>
      <xdr:rowOff>0</xdr:rowOff>
    </xdr:from>
    <xdr:to>
      <xdr:col>10</xdr:col>
      <xdr:colOff>647700</xdr:colOff>
      <xdr:row>0</xdr:row>
      <xdr:rowOff>0</xdr:rowOff>
    </xdr:to>
    <xdr:graphicFrame macro="">
      <xdr:nvGraphicFramePr>
        <xdr:cNvPr id="13905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63500</xdr:colOff>
      <xdr:row>0</xdr:row>
      <xdr:rowOff>0</xdr:rowOff>
    </xdr:from>
    <xdr:to>
      <xdr:col>10</xdr:col>
      <xdr:colOff>647700</xdr:colOff>
      <xdr:row>0</xdr:row>
      <xdr:rowOff>0</xdr:rowOff>
    </xdr:to>
    <xdr:graphicFrame macro="">
      <xdr:nvGraphicFramePr>
        <xdr:cNvPr id="13905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558800</xdr:colOff>
      <xdr:row>11</xdr:row>
      <xdr:rowOff>50800</xdr:rowOff>
    </xdr:from>
    <xdr:to>
      <xdr:col>10</xdr:col>
      <xdr:colOff>0</xdr:colOff>
      <xdr:row>21</xdr:row>
      <xdr:rowOff>127000</xdr:rowOff>
    </xdr:to>
    <xdr:graphicFrame macro="">
      <xdr:nvGraphicFramePr>
        <xdr:cNvPr id="13905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indexed="44"/>
    <pageSetUpPr fitToPage="1"/>
  </sheetPr>
  <dimension ref="A1:M53"/>
  <sheetViews>
    <sheetView tabSelected="1" topLeftCell="A3" workbookViewId="0">
      <selection activeCell="M22" sqref="M22"/>
    </sheetView>
  </sheetViews>
  <sheetFormatPr baseColWidth="12" defaultColWidth="9" defaultRowHeight="14" x14ac:dyDescent="0.15"/>
  <cols>
    <col min="1" max="16384" width="9" style="125"/>
  </cols>
  <sheetData>
    <row r="1" spans="1:7" ht="19" x14ac:dyDescent="0.15">
      <c r="A1" s="273" t="s">
        <v>24</v>
      </c>
      <c r="B1" s="424" t="s">
        <v>314</v>
      </c>
      <c r="C1" s="422"/>
      <c r="D1" s="422"/>
      <c r="E1" s="422"/>
      <c r="F1" s="423"/>
      <c r="G1" s="273" t="s">
        <v>298</v>
      </c>
    </row>
    <row r="2" spans="1:7" x14ac:dyDescent="0.15">
      <c r="A2" s="126"/>
    </row>
    <row r="3" spans="1:7" x14ac:dyDescent="0.15">
      <c r="A3" s="127" t="s">
        <v>159</v>
      </c>
    </row>
    <row r="4" spans="1:7" x14ac:dyDescent="0.15">
      <c r="A4" s="126"/>
    </row>
    <row r="5" spans="1:7" x14ac:dyDescent="0.15">
      <c r="A5" s="126" t="s">
        <v>160</v>
      </c>
      <c r="B5" s="191" t="s">
        <v>315</v>
      </c>
    </row>
    <row r="6" spans="1:7" x14ac:dyDescent="0.15">
      <c r="A6" s="126" t="s">
        <v>161</v>
      </c>
      <c r="B6" s="123">
        <v>2</v>
      </c>
    </row>
    <row r="7" spans="1:7" x14ac:dyDescent="0.15">
      <c r="A7" s="126" t="s">
        <v>162</v>
      </c>
      <c r="B7" s="123" t="s">
        <v>313</v>
      </c>
    </row>
    <row r="8" spans="1:7" x14ac:dyDescent="0.15">
      <c r="A8" s="126" t="s">
        <v>16</v>
      </c>
      <c r="B8" s="123" t="s">
        <v>307</v>
      </c>
    </row>
    <row r="9" spans="1:7" x14ac:dyDescent="0.15">
      <c r="A9" s="126" t="s">
        <v>17</v>
      </c>
      <c r="B9" s="123" t="s">
        <v>95</v>
      </c>
    </row>
    <row r="10" spans="1:7" x14ac:dyDescent="0.15">
      <c r="A10" s="126" t="s">
        <v>18</v>
      </c>
      <c r="B10" s="123" t="s">
        <v>235</v>
      </c>
    </row>
    <row r="11" spans="1:7" x14ac:dyDescent="0.15">
      <c r="A11" s="126" t="s">
        <v>257</v>
      </c>
      <c r="B11" s="123" t="s">
        <v>260</v>
      </c>
    </row>
    <row r="12" spans="1:7" x14ac:dyDescent="0.15">
      <c r="A12" s="126" t="s">
        <v>19</v>
      </c>
      <c r="B12" s="123" t="s">
        <v>256</v>
      </c>
    </row>
    <row r="13" spans="1:7" x14ac:dyDescent="0.15">
      <c r="A13" s="126"/>
      <c r="B13" s="128" t="s">
        <v>20</v>
      </c>
    </row>
    <row r="14" spans="1:7" x14ac:dyDescent="0.15">
      <c r="A14" s="197"/>
      <c r="B14" s="197"/>
      <c r="C14" s="197"/>
      <c r="D14" s="197"/>
      <c r="E14" s="197"/>
      <c r="F14" s="197"/>
    </row>
    <row r="15" spans="1:7" ht="15" thickBot="1" x14ac:dyDescent="0.2">
      <c r="A15" s="203" t="s">
        <v>30</v>
      </c>
      <c r="B15" s="429" t="s">
        <v>45</v>
      </c>
      <c r="C15" s="430"/>
      <c r="D15" s="430"/>
      <c r="E15" s="431"/>
      <c r="F15" s="209" t="s">
        <v>44</v>
      </c>
    </row>
    <row r="16" spans="1:7" ht="15" thickTop="1" x14ac:dyDescent="0.15">
      <c r="A16" s="221" t="s">
        <v>316</v>
      </c>
      <c r="B16" s="388">
        <v>10</v>
      </c>
      <c r="C16" s="388">
        <v>50</v>
      </c>
      <c r="D16" s="388">
        <v>250</v>
      </c>
      <c r="E16" s="204">
        <v>1250</v>
      </c>
      <c r="F16" s="200">
        <v>2</v>
      </c>
    </row>
    <row r="17" spans="1:11" x14ac:dyDescent="0.15">
      <c r="A17" s="222" t="s">
        <v>317</v>
      </c>
      <c r="B17" s="198">
        <v>10</v>
      </c>
      <c r="C17" s="198">
        <v>50</v>
      </c>
      <c r="D17" s="198">
        <v>250</v>
      </c>
      <c r="E17" s="205">
        <v>1250</v>
      </c>
      <c r="F17" s="201">
        <v>3</v>
      </c>
    </row>
    <row r="18" spans="1:11" x14ac:dyDescent="0.15">
      <c r="A18" s="222"/>
      <c r="B18" s="198">
        <v>10</v>
      </c>
      <c r="C18" s="198">
        <v>50</v>
      </c>
      <c r="D18" s="198">
        <v>250</v>
      </c>
      <c r="E18" s="205">
        <v>1250</v>
      </c>
      <c r="F18" s="202">
        <v>4</v>
      </c>
    </row>
    <row r="19" spans="1:11" x14ac:dyDescent="0.15">
      <c r="A19" s="222"/>
      <c r="B19" s="198">
        <v>10</v>
      </c>
      <c r="C19" s="198">
        <v>50</v>
      </c>
      <c r="D19" s="198">
        <v>250</v>
      </c>
      <c r="E19" s="205">
        <v>1250</v>
      </c>
      <c r="F19" s="201">
        <v>5</v>
      </c>
    </row>
    <row r="20" spans="1:11" x14ac:dyDescent="0.15">
      <c r="A20" s="222"/>
      <c r="B20" s="199">
        <v>10</v>
      </c>
      <c r="C20" s="199">
        <v>50</v>
      </c>
      <c r="D20" s="199">
        <v>250</v>
      </c>
      <c r="E20" s="206">
        <v>1250</v>
      </c>
      <c r="F20" s="202">
        <v>6</v>
      </c>
    </row>
    <row r="21" spans="1:11" x14ac:dyDescent="0.15">
      <c r="A21" s="222"/>
      <c r="B21" s="198">
        <v>10</v>
      </c>
      <c r="C21" s="198">
        <v>50</v>
      </c>
      <c r="D21" s="198">
        <v>250</v>
      </c>
      <c r="E21" s="205">
        <v>1250</v>
      </c>
      <c r="F21" s="202">
        <v>7</v>
      </c>
    </row>
    <row r="22" spans="1:11" x14ac:dyDescent="0.15">
      <c r="A22" s="222"/>
      <c r="B22" s="198">
        <v>10</v>
      </c>
      <c r="C22" s="198">
        <v>50</v>
      </c>
      <c r="D22" s="198">
        <v>250</v>
      </c>
      <c r="E22" s="205">
        <v>1250</v>
      </c>
      <c r="F22" s="201">
        <v>8</v>
      </c>
    </row>
    <row r="23" spans="1:11" x14ac:dyDescent="0.15">
      <c r="A23" s="222"/>
      <c r="B23" s="198">
        <v>10</v>
      </c>
      <c r="C23" s="198">
        <v>50</v>
      </c>
      <c r="D23" s="198">
        <v>250</v>
      </c>
      <c r="E23" s="205">
        <v>1250</v>
      </c>
      <c r="F23" s="202">
        <v>9</v>
      </c>
    </row>
    <row r="24" spans="1:11" ht="15" thickBot="1" x14ac:dyDescent="0.2">
      <c r="A24" s="223"/>
      <c r="B24" s="207">
        <v>10</v>
      </c>
      <c r="C24" s="207">
        <v>50</v>
      </c>
      <c r="D24" s="207">
        <v>250</v>
      </c>
      <c r="E24" s="208">
        <v>1250</v>
      </c>
      <c r="F24" s="201">
        <v>10</v>
      </c>
    </row>
    <row r="25" spans="1:11" ht="15" thickTop="1" x14ac:dyDescent="0.15">
      <c r="A25" s="129"/>
      <c r="B25" s="130"/>
      <c r="C25" s="129"/>
      <c r="D25" s="129"/>
      <c r="E25" s="129"/>
      <c r="F25" s="131" t="s">
        <v>167</v>
      </c>
      <c r="G25" s="132"/>
      <c r="H25" s="129"/>
      <c r="I25" s="129"/>
      <c r="K25" s="133"/>
    </row>
    <row r="27" spans="1:11" ht="15" thickBot="1" x14ac:dyDescent="0.2">
      <c r="A27" s="125" t="s">
        <v>237</v>
      </c>
      <c r="I27" s="125" t="s">
        <v>268</v>
      </c>
    </row>
    <row r="28" spans="1:11" ht="16" thickTop="1" thickBot="1" x14ac:dyDescent="0.2">
      <c r="A28" s="147" t="s">
        <v>0</v>
      </c>
      <c r="D28" s="186">
        <v>100</v>
      </c>
      <c r="F28" s="589" t="s">
        <v>319</v>
      </c>
      <c r="H28" s="590">
        <v>100</v>
      </c>
      <c r="J28" s="125">
        <f>D28/250.29*(H28/100)*5/4*1000</f>
        <v>499.42067202045632</v>
      </c>
    </row>
    <row r="29" spans="1:11" ht="15" thickTop="1" x14ac:dyDescent="0.15">
      <c r="A29" s="147"/>
    </row>
    <row r="30" spans="1:11" x14ac:dyDescent="0.15">
      <c r="A30" s="125" t="s">
        <v>1</v>
      </c>
    </row>
    <row r="31" spans="1:11" x14ac:dyDescent="0.15">
      <c r="A31" s="187" t="s">
        <v>2</v>
      </c>
      <c r="B31" s="187" t="s">
        <v>3</v>
      </c>
      <c r="C31" s="187" t="s">
        <v>4</v>
      </c>
      <c r="D31" s="187" t="s">
        <v>6</v>
      </c>
    </row>
    <row r="32" spans="1:11" x14ac:dyDescent="0.15">
      <c r="A32" s="188">
        <f>J28/500*160</f>
        <v>159.81461504654601</v>
      </c>
      <c r="B32" s="188">
        <f>A32/2</f>
        <v>79.907307523273005</v>
      </c>
      <c r="C32" s="188">
        <f>B32/2</f>
        <v>39.953653761636502</v>
      </c>
      <c r="D32" s="188">
        <f>C32/2</f>
        <v>19.976826880818251</v>
      </c>
    </row>
    <row r="35" spans="1:13" s="135" customFormat="1" ht="18" x14ac:dyDescent="0.15">
      <c r="A35" s="134" t="s">
        <v>67</v>
      </c>
    </row>
    <row r="36" spans="1:13" x14ac:dyDescent="0.15">
      <c r="A36" s="136"/>
      <c r="B36" s="137">
        <v>1</v>
      </c>
      <c r="C36" s="137">
        <v>2</v>
      </c>
      <c r="D36" s="137">
        <v>3</v>
      </c>
      <c r="E36" s="137">
        <v>4</v>
      </c>
      <c r="F36" s="137">
        <v>5</v>
      </c>
      <c r="G36" s="137">
        <v>6</v>
      </c>
      <c r="H36" s="137">
        <v>7</v>
      </c>
      <c r="I36" s="137">
        <v>8</v>
      </c>
      <c r="J36" s="137">
        <v>9</v>
      </c>
      <c r="K36" s="137">
        <v>10</v>
      </c>
      <c r="L36" s="137">
        <v>11</v>
      </c>
      <c r="M36" s="137">
        <v>12</v>
      </c>
    </row>
    <row r="37" spans="1:13" ht="15" customHeight="1" x14ac:dyDescent="0.15">
      <c r="A37" s="427" t="s">
        <v>58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</row>
    <row r="38" spans="1:13" ht="15" customHeight="1" thickBot="1" x14ac:dyDescent="0.2">
      <c r="A38" s="428"/>
      <c r="B38" s="139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39"/>
    </row>
    <row r="39" spans="1:13" ht="15" thickTop="1" x14ac:dyDescent="0.15">
      <c r="A39" s="427" t="s">
        <v>59</v>
      </c>
      <c r="B39" s="141"/>
      <c r="C39" s="432" t="s">
        <v>164</v>
      </c>
      <c r="D39" s="309" t="s">
        <v>170</v>
      </c>
      <c r="E39" s="309" t="s">
        <v>170</v>
      </c>
      <c r="F39" s="309" t="s">
        <v>170</v>
      </c>
      <c r="G39" s="310" t="s">
        <v>170</v>
      </c>
      <c r="H39" s="308" t="s">
        <v>170</v>
      </c>
      <c r="I39" s="309" t="s">
        <v>170</v>
      </c>
      <c r="J39" s="309" t="s">
        <v>170</v>
      </c>
      <c r="K39" s="309" t="s">
        <v>170</v>
      </c>
      <c r="L39" s="425" t="s">
        <v>164</v>
      </c>
      <c r="M39" s="142"/>
    </row>
    <row r="40" spans="1:13" ht="15" thickBot="1" x14ac:dyDescent="0.2">
      <c r="A40" s="428"/>
      <c r="B40" s="143"/>
      <c r="C40" s="433"/>
      <c r="D40" s="311" t="str">
        <f>ROUND(A32,1)&amp;"uM"</f>
        <v>159.8uM</v>
      </c>
      <c r="E40" s="311" t="str">
        <f>ROUND(B32,1)&amp;"uM"</f>
        <v>79.9uM</v>
      </c>
      <c r="F40" s="311" t="str">
        <f>ROUND(C32,1)&amp;"uM"</f>
        <v>40uM</v>
      </c>
      <c r="G40" s="312" t="str">
        <f>ROUND(D32,1)&amp;"uM"</f>
        <v>20uM</v>
      </c>
      <c r="H40" s="313" t="str">
        <f>ROUND(D32,1)&amp;"uM"</f>
        <v>20uM</v>
      </c>
      <c r="I40" s="311" t="str">
        <f>ROUND(C32,1)&amp;"uM"</f>
        <v>40uM</v>
      </c>
      <c r="J40" s="311" t="str">
        <f>ROUND(B32,1)&amp;"uM"</f>
        <v>79.9uM</v>
      </c>
      <c r="K40" s="311" t="str">
        <f>ROUND(A32,1)&amp;"uM"</f>
        <v>159.8uM</v>
      </c>
      <c r="L40" s="426"/>
      <c r="M40" s="144"/>
    </row>
    <row r="41" spans="1:13" ht="15" thickTop="1" x14ac:dyDescent="0.15">
      <c r="A41" s="427" t="s">
        <v>60</v>
      </c>
      <c r="B41" s="141"/>
      <c r="C41" s="314" t="str">
        <f>A$16</f>
        <v>キュウリ</v>
      </c>
      <c r="D41" s="315" t="str">
        <f>A$17</f>
        <v>レタス</v>
      </c>
      <c r="E41" s="315">
        <f>A$18</f>
        <v>0</v>
      </c>
      <c r="F41" s="315">
        <f>A$19</f>
        <v>0</v>
      </c>
      <c r="G41" s="316">
        <f>A$20</f>
        <v>0</v>
      </c>
      <c r="H41" s="314">
        <f>A$21</f>
        <v>0</v>
      </c>
      <c r="I41" s="324">
        <f>A$22</f>
        <v>0</v>
      </c>
      <c r="J41" s="324">
        <f>A$23</f>
        <v>0</v>
      </c>
      <c r="K41" s="324">
        <f>A$24</f>
        <v>0</v>
      </c>
      <c r="L41" s="355" t="s">
        <v>265</v>
      </c>
      <c r="M41" s="142"/>
    </row>
    <row r="42" spans="1:13" ht="15" thickTop="1" x14ac:dyDescent="0.15">
      <c r="A42" s="428"/>
      <c r="B42" s="143"/>
      <c r="C42" s="317" t="str">
        <f>IF(B16="","","x "&amp;B16)</f>
        <v>x 10</v>
      </c>
      <c r="D42" s="145" t="str">
        <f>IF(B17="","","x "&amp;B17)</f>
        <v>x 10</v>
      </c>
      <c r="E42" s="145" t="str">
        <f>IF(B18="","","x "&amp;B18)</f>
        <v>x 10</v>
      </c>
      <c r="F42" s="145" t="str">
        <f>IF(B19="","","x "&amp;B19)</f>
        <v>x 10</v>
      </c>
      <c r="G42" s="318" t="str">
        <f>IF(B20="","","x "&amp;B20)</f>
        <v>x 10</v>
      </c>
      <c r="H42" s="325" t="str">
        <f>IF(B21="","","x "&amp;B21)</f>
        <v>x 10</v>
      </c>
      <c r="I42" s="146" t="str">
        <f>IF(B22="","","x "&amp;B22)</f>
        <v>x 10</v>
      </c>
      <c r="J42" s="146" t="str">
        <f>IF(B23="","","x "&amp;B23)</f>
        <v>x 10</v>
      </c>
      <c r="K42" s="146" t="str">
        <f>IF(B24="","","x "&amp;B24)</f>
        <v>x 10</v>
      </c>
      <c r="L42" s="356" t="s">
        <v>263</v>
      </c>
      <c r="M42" s="144"/>
    </row>
    <row r="43" spans="1:13" ht="15" thickTop="1" x14ac:dyDescent="0.15">
      <c r="A43" s="427" t="s">
        <v>61</v>
      </c>
      <c r="B43" s="141"/>
      <c r="C43" s="319" t="str">
        <f>A$16</f>
        <v>キュウリ</v>
      </c>
      <c r="D43" s="184" t="str">
        <f>A$17</f>
        <v>レタス</v>
      </c>
      <c r="E43" s="184">
        <f>A$18</f>
        <v>0</v>
      </c>
      <c r="F43" s="184">
        <f>A$19</f>
        <v>0</v>
      </c>
      <c r="G43" s="320">
        <f>A$20</f>
        <v>0</v>
      </c>
      <c r="H43" s="326">
        <f>A$21</f>
        <v>0</v>
      </c>
      <c r="I43" s="224">
        <f>A$22</f>
        <v>0</v>
      </c>
      <c r="J43" s="224">
        <f>A$23</f>
        <v>0</v>
      </c>
      <c r="K43" s="224">
        <f>A$24</f>
        <v>0</v>
      </c>
      <c r="L43" s="357" t="s">
        <v>265</v>
      </c>
      <c r="M43" s="142"/>
    </row>
    <row r="44" spans="1:13" ht="15" thickTop="1" x14ac:dyDescent="0.15">
      <c r="A44" s="428"/>
      <c r="B44" s="143"/>
      <c r="C44" s="317" t="str">
        <f>IF(C16="","","x "&amp;C16)</f>
        <v>x 50</v>
      </c>
      <c r="D44" s="145" t="str">
        <f>IF(C17="","","x "&amp;C17)</f>
        <v>x 50</v>
      </c>
      <c r="E44" s="145" t="str">
        <f>IF(C18="","","x "&amp;C18)</f>
        <v>x 50</v>
      </c>
      <c r="F44" s="145" t="str">
        <f>IF(C19="","","x "&amp;C19)</f>
        <v>x 50</v>
      </c>
      <c r="G44" s="318" t="str">
        <f>IF(C20="","","x "&amp;C20)</f>
        <v>x 50</v>
      </c>
      <c r="H44" s="325" t="str">
        <f>IF(C21="","","x "&amp;C21)</f>
        <v>x 50</v>
      </c>
      <c r="I44" s="146" t="str">
        <f>IF(C22="","","x "&amp;C22)</f>
        <v>x 50</v>
      </c>
      <c r="J44" s="146" t="str">
        <f>IF(C23="","","x "&amp;C23)</f>
        <v>x 50</v>
      </c>
      <c r="K44" s="146" t="str">
        <f>IF(C24="","","x "&amp;C24)</f>
        <v>x 50</v>
      </c>
      <c r="L44" s="356" t="s">
        <v>264</v>
      </c>
      <c r="M44" s="144"/>
    </row>
    <row r="45" spans="1:13" ht="15" thickTop="1" x14ac:dyDescent="0.15">
      <c r="A45" s="427" t="s">
        <v>62</v>
      </c>
      <c r="B45" s="141"/>
      <c r="C45" s="319" t="str">
        <f>A$16</f>
        <v>キュウリ</v>
      </c>
      <c r="D45" s="184" t="str">
        <f>A$17</f>
        <v>レタス</v>
      </c>
      <c r="E45" s="184">
        <f>A$18</f>
        <v>0</v>
      </c>
      <c r="F45" s="184">
        <f>A$19</f>
        <v>0</v>
      </c>
      <c r="G45" s="320">
        <f>A$20</f>
        <v>0</v>
      </c>
      <c r="H45" s="326">
        <f>A$21</f>
        <v>0</v>
      </c>
      <c r="I45" s="224">
        <f>A$22</f>
        <v>0</v>
      </c>
      <c r="J45" s="224">
        <f>A$23</f>
        <v>0</v>
      </c>
      <c r="K45" s="224">
        <f>A$24</f>
        <v>0</v>
      </c>
      <c r="L45" s="357" t="s">
        <v>262</v>
      </c>
      <c r="M45" s="142"/>
    </row>
    <row r="46" spans="1:13" ht="15" thickTop="1" x14ac:dyDescent="0.15">
      <c r="A46" s="428"/>
      <c r="B46" s="143"/>
      <c r="C46" s="317" t="str">
        <f>IF(D16="","","x "&amp;D16)</f>
        <v>x 250</v>
      </c>
      <c r="D46" s="145" t="str">
        <f>IF(D17="","","x "&amp;D17)</f>
        <v>x 250</v>
      </c>
      <c r="E46" s="145" t="str">
        <f>IF(D18="","","x "&amp;D18)</f>
        <v>x 250</v>
      </c>
      <c r="F46" s="145" t="str">
        <f>IF(D19="","","x "&amp;D19)</f>
        <v>x 250</v>
      </c>
      <c r="G46" s="318" t="str">
        <f>IF(D20="","","x "&amp;D20)</f>
        <v>x 250</v>
      </c>
      <c r="H46" s="325" t="str">
        <f>IF(D21="","","x "&amp;D21)</f>
        <v>x 250</v>
      </c>
      <c r="I46" s="146" t="str">
        <f>IF(D22="","","x "&amp;D22)</f>
        <v>x 250</v>
      </c>
      <c r="J46" s="146" t="str">
        <f>IF(D23="","","x "&amp;D23)</f>
        <v>x 250</v>
      </c>
      <c r="K46" s="146" t="str">
        <f>IF(D24="","","x "&amp;D24)</f>
        <v>x 250</v>
      </c>
      <c r="L46" s="356" t="s">
        <v>263</v>
      </c>
      <c r="M46" s="144"/>
    </row>
    <row r="47" spans="1:13" x14ac:dyDescent="0.15">
      <c r="A47" s="427" t="s">
        <v>63</v>
      </c>
      <c r="B47" s="141"/>
      <c r="C47" s="319" t="str">
        <f>A$16</f>
        <v>キュウリ</v>
      </c>
      <c r="D47" s="184" t="str">
        <f>A$17</f>
        <v>レタス</v>
      </c>
      <c r="E47" s="184">
        <f>A$18</f>
        <v>0</v>
      </c>
      <c r="F47" s="184">
        <f>A$19</f>
        <v>0</v>
      </c>
      <c r="G47" s="320">
        <f>A$20</f>
        <v>0</v>
      </c>
      <c r="H47" s="326">
        <f>A$21</f>
        <v>0</v>
      </c>
      <c r="I47" s="224">
        <f>A$22</f>
        <v>0</v>
      </c>
      <c r="J47" s="224">
        <f>A$23</f>
        <v>0</v>
      </c>
      <c r="K47" s="224">
        <f>A$24</f>
        <v>0</v>
      </c>
      <c r="L47" s="357" t="s">
        <v>262</v>
      </c>
      <c r="M47" s="142"/>
    </row>
    <row r="48" spans="1:13" ht="15" thickBot="1" x14ac:dyDescent="0.2">
      <c r="A48" s="428"/>
      <c r="B48" s="143"/>
      <c r="C48" s="321" t="str">
        <f>IF(E16="","","x "&amp;E16)</f>
        <v>x 1250</v>
      </c>
      <c r="D48" s="322" t="str">
        <f>IF(E17="","","x "&amp;E17)</f>
        <v>x 1250</v>
      </c>
      <c r="E48" s="322" t="str">
        <f>IF(E18="","","x "&amp;E18)</f>
        <v>x 1250</v>
      </c>
      <c r="F48" s="322" t="str">
        <f>IF(E19="","","x "&amp;E19)</f>
        <v>x 1250</v>
      </c>
      <c r="G48" s="323" t="str">
        <f>IF(E20="","","x "&amp;E20)</f>
        <v>x 1250</v>
      </c>
      <c r="H48" s="327" t="str">
        <f>IF(E21="","","x "&amp;E21)</f>
        <v>x 1250</v>
      </c>
      <c r="I48" s="328" t="str">
        <f>IF(E22="","","x "&amp;E22)</f>
        <v>x 1250</v>
      </c>
      <c r="J48" s="328" t="str">
        <f>IF(E23="","","x "&amp;E23)</f>
        <v>x 1250</v>
      </c>
      <c r="K48" s="328" t="str">
        <f>IF(E24="","","x "&amp;E24)</f>
        <v>x 1250</v>
      </c>
      <c r="L48" s="356" t="s">
        <v>266</v>
      </c>
      <c r="M48" s="144"/>
    </row>
    <row r="49" spans="1:13" ht="15" thickTop="1" x14ac:dyDescent="0.15">
      <c r="A49" s="427" t="s">
        <v>64</v>
      </c>
      <c r="B49" s="141"/>
      <c r="C49" s="432" t="s">
        <v>164</v>
      </c>
      <c r="D49" s="309" t="s">
        <v>170</v>
      </c>
      <c r="E49" s="309" t="s">
        <v>170</v>
      </c>
      <c r="F49" s="309" t="s">
        <v>170</v>
      </c>
      <c r="G49" s="310" t="s">
        <v>170</v>
      </c>
      <c r="H49" s="308" t="s">
        <v>170</v>
      </c>
      <c r="I49" s="309" t="s">
        <v>170</v>
      </c>
      <c r="J49" s="309" t="s">
        <v>170</v>
      </c>
      <c r="K49" s="309" t="s">
        <v>170</v>
      </c>
      <c r="L49" s="425" t="s">
        <v>164</v>
      </c>
      <c r="M49" s="142"/>
    </row>
    <row r="50" spans="1:13" ht="15" thickBot="1" x14ac:dyDescent="0.2">
      <c r="A50" s="428"/>
      <c r="B50" s="143"/>
      <c r="C50" s="433"/>
      <c r="D50" s="311" t="str">
        <f>ROUND(A32,1)&amp;"uM"</f>
        <v>159.8uM</v>
      </c>
      <c r="E50" s="311" t="str">
        <f>ROUND(B32,1)&amp;"uM"</f>
        <v>79.9uM</v>
      </c>
      <c r="F50" s="311" t="str">
        <f>ROUND(C32,1)&amp;"uM"</f>
        <v>40uM</v>
      </c>
      <c r="G50" s="312" t="str">
        <f>ROUND(D32,1)&amp;"uM"</f>
        <v>20uM</v>
      </c>
      <c r="H50" s="313" t="str">
        <f>ROUND(D32,1)&amp;"uM"</f>
        <v>20uM</v>
      </c>
      <c r="I50" s="311" t="str">
        <f>ROUND(C32,1)&amp;"uM"</f>
        <v>40uM</v>
      </c>
      <c r="J50" s="311" t="str">
        <f>ROUND(B32,1)&amp;"uM"</f>
        <v>79.9uM</v>
      </c>
      <c r="K50" s="311" t="str">
        <f>ROUND(A32,1)&amp;"uM"</f>
        <v>159.8uM</v>
      </c>
      <c r="L50" s="426"/>
      <c r="M50" s="144"/>
    </row>
    <row r="51" spans="1:13" ht="14.25" customHeight="1" thickTop="1" x14ac:dyDescent="0.15">
      <c r="A51" s="427" t="s">
        <v>65</v>
      </c>
      <c r="B51" s="138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38"/>
    </row>
    <row r="52" spans="1:13" ht="14.25" customHeight="1" x14ac:dyDescent="0.15">
      <c r="A52" s="428"/>
      <c r="B52" s="139"/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</row>
    <row r="53" spans="1:13" x14ac:dyDescent="0.15">
      <c r="B53" s="147"/>
    </row>
  </sheetData>
  <sheetProtection password="BD4D" sheet="1" objects="1" scenarios="1"/>
  <mergeCells count="13">
    <mergeCell ref="L49:L50"/>
    <mergeCell ref="L39:L40"/>
    <mergeCell ref="A49:A50"/>
    <mergeCell ref="B15:E15"/>
    <mergeCell ref="A51:A52"/>
    <mergeCell ref="C39:C40"/>
    <mergeCell ref="C49:C50"/>
    <mergeCell ref="A41:A42"/>
    <mergeCell ref="A43:A44"/>
    <mergeCell ref="A45:A46"/>
    <mergeCell ref="A47:A48"/>
    <mergeCell ref="A37:A38"/>
    <mergeCell ref="A39:A40"/>
  </mergeCells>
  <phoneticPr fontId="3"/>
  <dataValidations count="5">
    <dataValidation type="list" allowBlank="1" showInputMessage="1" showErrorMessage="1" sqref="B8">
      <formula1>実験者</formula1>
    </dataValidation>
    <dataValidation type="list" allowBlank="1" showInputMessage="1" showErrorMessage="1" sqref="B7">
      <formula1>実施機関</formula1>
    </dataValidation>
    <dataValidation type="list" allowBlank="1" showInputMessage="1" showErrorMessage="1" sqref="B9">
      <formula1>使用機器</formula1>
    </dataValidation>
    <dataValidation type="list" allowBlank="1" showInputMessage="1" showErrorMessage="1" sqref="B10">
      <formula1>分注</formula1>
    </dataValidation>
    <dataValidation type="list" allowBlank="1" showInputMessage="1" showErrorMessage="1" sqref="B11">
      <formula1>測光</formula1>
    </dataValidation>
  </dataValidations>
  <pageMargins left="0.79000000000000015" right="0.79000000000000015" top="0.98" bottom="0.98" header="0.51" footer="0.51"/>
  <pageSetup paperSize="9" scale="68" orientation="portrait" horizontalDpi="1200" verticalDpi="12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/>
  <dimension ref="A1:F66"/>
  <sheetViews>
    <sheetView zoomScale="75" workbookViewId="0">
      <selection activeCell="O74" sqref="O74"/>
    </sheetView>
  </sheetViews>
  <sheetFormatPr baseColWidth="12" defaultColWidth="9" defaultRowHeight="14" x14ac:dyDescent="0.15"/>
  <cols>
    <col min="1" max="16384" width="9" style="1"/>
  </cols>
  <sheetData>
    <row r="1" spans="1:6" ht="18" x14ac:dyDescent="0.15">
      <c r="A1" s="2" t="s">
        <v>236</v>
      </c>
    </row>
    <row r="3" spans="1:6" x14ac:dyDescent="0.15">
      <c r="A3" s="43" t="s">
        <v>22</v>
      </c>
    </row>
    <row r="4" spans="1:6" ht="15.75" customHeight="1" x14ac:dyDescent="0.15">
      <c r="A4" s="583" t="s">
        <v>168</v>
      </c>
      <c r="B4" s="585" t="s">
        <v>164</v>
      </c>
      <c r="C4" s="587" t="s">
        <v>36</v>
      </c>
      <c r="D4" s="587"/>
      <c r="E4" s="587"/>
      <c r="F4" s="588"/>
    </row>
    <row r="5" spans="1:6" x14ac:dyDescent="0.15">
      <c r="A5" s="584"/>
      <c r="B5" s="586"/>
      <c r="C5" s="48">
        <v>25</v>
      </c>
      <c r="D5" s="16">
        <v>50</v>
      </c>
      <c r="E5" s="48">
        <v>75</v>
      </c>
      <c r="F5" s="16">
        <v>100</v>
      </c>
    </row>
    <row r="6" spans="1:6" x14ac:dyDescent="0.15">
      <c r="A6" s="44">
        <v>0</v>
      </c>
      <c r="B6" s="90">
        <f>AVERAGE('データ処理シート No. 2'!B7:E7)</f>
        <v>1</v>
      </c>
      <c r="C6" s="92">
        <f>AVERAGE('データ処理シート No. 2'!F7:I7)</f>
        <v>1</v>
      </c>
      <c r="D6" s="90">
        <f>AVERAGE('データ処理シート No. 2'!J7:M7)</f>
        <v>1</v>
      </c>
      <c r="E6" s="92">
        <f>AVERAGE('データ処理シート No. 2'!N7:Q7)</f>
        <v>1</v>
      </c>
      <c r="F6" s="90">
        <f>AVERAGE('データ処理シート No. 2'!R7:U7)</f>
        <v>1</v>
      </c>
    </row>
    <row r="7" spans="1:6" x14ac:dyDescent="0.15">
      <c r="A7" s="44">
        <v>2</v>
      </c>
      <c r="B7" s="90">
        <f>AVERAGE('データ処理シート No. 2'!B8:E8)</f>
        <v>0.94955797688251142</v>
      </c>
      <c r="C7" s="92">
        <f>AVERAGE('データ処理シート No. 2'!F8:I8)</f>
        <v>0.97048673265374974</v>
      </c>
      <c r="D7" s="90">
        <f>AVERAGE('データ処理シート No. 2'!J8:M8)</f>
        <v>0.9704511128748905</v>
      </c>
      <c r="E7" s="92">
        <f>AVERAGE('データ処理シート No. 2'!N8:Q8)</f>
        <v>0.97413364859862139</v>
      </c>
      <c r="F7" s="90">
        <f>AVERAGE('データ処理シート No. 2'!R8:U8)</f>
        <v>0.97419543600362468</v>
      </c>
    </row>
    <row r="8" spans="1:6" x14ac:dyDescent="0.15">
      <c r="A8" s="44">
        <v>4</v>
      </c>
      <c r="B8" s="90">
        <f>AVERAGE('データ処理シート No. 2'!B9:E9)</f>
        <v>0.9297503465197352</v>
      </c>
      <c r="C8" s="92">
        <f>AVERAGE('データ処理シート No. 2'!F9:I9)</f>
        <v>0.97119400224757413</v>
      </c>
      <c r="D8" s="90">
        <f>AVERAGE('データ処理シート No. 2'!J9:M9)</f>
        <v>0.97112932386672746</v>
      </c>
      <c r="E8" s="92">
        <f>AVERAGE('データ処理シート No. 2'!N9:Q9)</f>
        <v>0.97429867861544117</v>
      </c>
      <c r="F8" s="90">
        <f>AVERAGE('データ処理シート No. 2'!R9:U9)</f>
        <v>0.97414632069094043</v>
      </c>
    </row>
    <row r="9" spans="1:6" x14ac:dyDescent="0.15">
      <c r="A9" s="44">
        <v>6</v>
      </c>
      <c r="B9" s="90">
        <f>AVERAGE('データ処理シート No. 2'!B10:E10)</f>
        <v>0.90219373101748501</v>
      </c>
      <c r="C9" s="92">
        <f>AVERAGE('データ処理シート No. 2'!F10:I10)</f>
        <v>0.97121902788315584</v>
      </c>
      <c r="D9" s="90">
        <f>AVERAGE('データ処理シート No. 2'!J10:M10)</f>
        <v>0.97185778236358666</v>
      </c>
      <c r="E9" s="92">
        <f>AVERAGE('データ処理シート No. 2'!N10:Q10)</f>
        <v>0.97559097079820178</v>
      </c>
      <c r="F9" s="90">
        <f>AVERAGE('データ処理シート No. 2'!R10:U10)</f>
        <v>0.97528403809150577</v>
      </c>
    </row>
    <row r="10" spans="1:6" x14ac:dyDescent="0.15">
      <c r="A10" s="44">
        <v>8</v>
      </c>
      <c r="B10" s="90">
        <f>AVERAGE('データ処理シート No. 2'!B11:E11)</f>
        <v>0.86597827397794802</v>
      </c>
      <c r="C10" s="92">
        <f>AVERAGE('データ処理シート No. 2'!F11:I11)</f>
        <v>0.97036968840098281</v>
      </c>
      <c r="D10" s="90">
        <f>AVERAGE('データ処理シート No. 2'!J11:M11)</f>
        <v>0.97204011296573911</v>
      </c>
      <c r="E10" s="92">
        <f>AVERAGE('データ処理シート No. 2'!N11:Q11)</f>
        <v>0.97648183544441902</v>
      </c>
      <c r="F10" s="90">
        <f>AVERAGE('データ処理シート No. 2'!R11:U11)</f>
        <v>0.97488518049471651</v>
      </c>
    </row>
    <row r="11" spans="1:6" x14ac:dyDescent="0.15">
      <c r="A11" s="44">
        <v>10</v>
      </c>
      <c r="B11" s="90">
        <f>AVERAGE('データ処理シート No. 2'!B12:E12)</f>
        <v>0.82348671841962995</v>
      </c>
      <c r="C11" s="92">
        <f>AVERAGE('データ処理シート No. 2'!F12:I12)</f>
        <v>0.96632671948262971</v>
      </c>
      <c r="D11" s="90">
        <f>AVERAGE('データ処理シート No. 2'!J12:M12)</f>
        <v>0.97111308065717405</v>
      </c>
      <c r="E11" s="92">
        <f>AVERAGE('データ処理シート No. 2'!N12:Q12)</f>
        <v>0.97658210394520928</v>
      </c>
      <c r="F11" s="90">
        <f>AVERAGE('データ処理シート No. 2'!R12:U12)</f>
        <v>0.97467162234671334</v>
      </c>
    </row>
    <row r="12" spans="1:6" x14ac:dyDescent="0.15">
      <c r="A12" s="44">
        <v>12</v>
      </c>
      <c r="B12" s="90">
        <f>AVERAGE('データ処理シート No. 2'!B13:E13)</f>
        <v>0.77486596301017918</v>
      </c>
      <c r="C12" s="92">
        <f>AVERAGE('データ処理シート No. 2'!F13:I13)</f>
        <v>0.95884450570766711</v>
      </c>
      <c r="D12" s="90">
        <f>AVERAGE('データ処理シート No. 2'!J13:M13)</f>
        <v>0.97099327271099389</v>
      </c>
      <c r="E12" s="92">
        <f>AVERAGE('データ処理シート No. 2'!N13:Q13)</f>
        <v>0.97495933908191934</v>
      </c>
      <c r="F12" s="90">
        <f>AVERAGE('データ処理シート No. 2'!R13:U13)</f>
        <v>0.9748122088714416</v>
      </c>
    </row>
    <row r="13" spans="1:6" x14ac:dyDescent="0.15">
      <c r="A13" s="44">
        <v>14</v>
      </c>
      <c r="B13" s="90">
        <f>AVERAGE('データ処理シート No. 2'!B14:E14)</f>
        <v>0.72081289027416462</v>
      </c>
      <c r="C13" s="92">
        <f>AVERAGE('データ処理シート No. 2'!F14:I14)</f>
        <v>0.93743929815216065</v>
      </c>
      <c r="D13" s="90">
        <f>AVERAGE('データ処理シート No. 2'!J14:M14)</f>
        <v>0.97110333543204919</v>
      </c>
      <c r="E13" s="92">
        <f>AVERAGE('データ処理シート No. 2'!N14:Q14)</f>
        <v>0.97435464933241256</v>
      </c>
      <c r="F13" s="90">
        <f>AVERAGE('データ処理シート No. 2'!R14:U14)</f>
        <v>0.97313531030486677</v>
      </c>
    </row>
    <row r="14" spans="1:6" x14ac:dyDescent="0.15">
      <c r="A14" s="44">
        <v>16</v>
      </c>
      <c r="B14" s="90">
        <f>AVERAGE('データ処理シート No. 2'!B15:E15)</f>
        <v>0.66392238902336853</v>
      </c>
      <c r="C14" s="92">
        <f>AVERAGE('データ処理シート No. 2'!F15:I15)</f>
        <v>0.90184996135579532</v>
      </c>
      <c r="D14" s="90">
        <f>AVERAGE('データ処理シート No. 2'!J15:M15)</f>
        <v>0.96895222279254911</v>
      </c>
      <c r="E14" s="92">
        <f>AVERAGE('データ処理シート No. 2'!N15:Q15)</f>
        <v>0.97530463459615913</v>
      </c>
      <c r="F14" s="90">
        <f>AVERAGE('データ処理シート No. 2'!R15:U15)</f>
        <v>0.9743244443045721</v>
      </c>
    </row>
    <row r="15" spans="1:6" x14ac:dyDescent="0.15">
      <c r="A15" s="44">
        <v>18</v>
      </c>
      <c r="B15" s="90">
        <f>AVERAGE('データ処理シート No. 2'!B16:E16)</f>
        <v>0.60636863338847158</v>
      </c>
      <c r="C15" s="92">
        <f>AVERAGE('データ処理シート No. 2'!F16:I16)</f>
        <v>0.85569805429897772</v>
      </c>
      <c r="D15" s="90">
        <f>AVERAGE('データ処理シート No. 2'!J16:M16)</f>
        <v>0.96567550849034167</v>
      </c>
      <c r="E15" s="92">
        <f>AVERAGE('データ処理シート No. 2'!N16:Q16)</f>
        <v>0.97416998893482509</v>
      </c>
      <c r="F15" s="90">
        <f>AVERAGE('データ処理シート No. 2'!R16:U16)</f>
        <v>0.97449626022670233</v>
      </c>
    </row>
    <row r="16" spans="1:6" x14ac:dyDescent="0.15">
      <c r="A16" s="44">
        <v>20</v>
      </c>
      <c r="B16" s="90">
        <f>AVERAGE('データ処理シート No. 2'!B17:E17)</f>
        <v>0.54793442987345065</v>
      </c>
      <c r="C16" s="92">
        <f>AVERAGE('データ処理シート No. 2'!F17:I17)</f>
        <v>0.80349019252741838</v>
      </c>
      <c r="D16" s="90">
        <f>AVERAGE('データ処理シート No. 2'!J17:M17)</f>
        <v>0.95358598486086721</v>
      </c>
      <c r="E16" s="92">
        <f>AVERAGE('データ処理シート No. 2'!N17:Q17)</f>
        <v>0.97488650909070373</v>
      </c>
      <c r="F16" s="90">
        <f>AVERAGE('データ処理シート No. 2'!R17:U17)</f>
        <v>0.97304029403796755</v>
      </c>
    </row>
    <row r="17" spans="1:6" x14ac:dyDescent="0.15">
      <c r="A17" s="44">
        <v>22</v>
      </c>
      <c r="B17" s="90">
        <f>AVERAGE('データ処理シート No. 2'!B18:E18)</f>
        <v>0.49025825212667162</v>
      </c>
      <c r="C17" s="92">
        <f>AVERAGE('データ処理シート No. 2'!F18:I18)</f>
        <v>0.74581664264324887</v>
      </c>
      <c r="D17" s="90">
        <f>AVERAGE('データ処理シート No. 2'!J18:M18)</f>
        <v>0.92441202254493338</v>
      </c>
      <c r="E17" s="92">
        <f>AVERAGE('データ処理シート No. 2'!N18:Q18)</f>
        <v>0.97321762392516264</v>
      </c>
      <c r="F17" s="90">
        <f>AVERAGE('データ処理シート No. 2'!R18:U18)</f>
        <v>0.97293276413855589</v>
      </c>
    </row>
    <row r="18" spans="1:6" x14ac:dyDescent="0.15">
      <c r="A18" s="44">
        <v>24</v>
      </c>
      <c r="B18" s="90">
        <f>AVERAGE('データ処理シート No. 2'!B19:E19)</f>
        <v>0.43411974175969642</v>
      </c>
      <c r="C18" s="92">
        <f>AVERAGE('データ処理シート No. 2'!F19:I19)</f>
        <v>0.68304542927695588</v>
      </c>
      <c r="D18" s="90">
        <f>AVERAGE('データ処理シート No. 2'!J19:M19)</f>
        <v>0.8786812284147163</v>
      </c>
      <c r="E18" s="92">
        <f>AVERAGE('データ処理シート No. 2'!N19:Q19)</f>
        <v>0.97311056820572561</v>
      </c>
      <c r="F18" s="90">
        <f>AVERAGE('データ処理シート No. 2'!R19:U19)</f>
        <v>0.97209050398457808</v>
      </c>
    </row>
    <row r="19" spans="1:6" x14ac:dyDescent="0.15">
      <c r="A19" s="44">
        <v>26</v>
      </c>
      <c r="B19" s="90">
        <f>AVERAGE('データ処理シート No. 2'!B20:E20)</f>
        <v>0.38151549121559902</v>
      </c>
      <c r="C19" s="92">
        <f>AVERAGE('データ処理シート No. 2'!F20:I20)</f>
        <v>0.61888089720556261</v>
      </c>
      <c r="D19" s="90">
        <f>AVERAGE('データ処理シート No. 2'!J20:M20)</f>
        <v>0.82263831050370595</v>
      </c>
      <c r="E19" s="92">
        <f>AVERAGE('データ処理シート No. 2'!N20:Q20)</f>
        <v>0.97385223085052042</v>
      </c>
      <c r="F19" s="90">
        <f>AVERAGE('データ処理シート No. 2'!R20:U20)</f>
        <v>0.97292588799336377</v>
      </c>
    </row>
    <row r="20" spans="1:6" x14ac:dyDescent="0.15">
      <c r="A20" s="44">
        <v>28</v>
      </c>
      <c r="B20" s="90">
        <f>AVERAGE('データ処理シート No. 2'!B21:E21)</f>
        <v>0.33322685377127903</v>
      </c>
      <c r="C20" s="92">
        <f>AVERAGE('データ処理シート No. 2'!F21:I21)</f>
        <v>0.55539027124462303</v>
      </c>
      <c r="D20" s="90">
        <f>AVERAGE('データ処理シート No. 2'!J21:M21)</f>
        <v>0.75984535177791557</v>
      </c>
      <c r="E20" s="92">
        <f>AVERAGE('データ処理シート No. 2'!N21:Q21)</f>
        <v>0.97300178579453411</v>
      </c>
      <c r="F20" s="90">
        <f>AVERAGE('データ処理シート No. 2'!R21:U21)</f>
        <v>0.97244256879507018</v>
      </c>
    </row>
    <row r="21" spans="1:6" x14ac:dyDescent="0.15">
      <c r="A21" s="44">
        <v>30</v>
      </c>
      <c r="B21" s="90">
        <f>AVERAGE('データ処理シート No. 2'!B22:E22)</f>
        <v>0.28823560756818883</v>
      </c>
      <c r="C21" s="92">
        <f>AVERAGE('データ処理シート No. 2'!F22:I22)</f>
        <v>0.49500454929370646</v>
      </c>
      <c r="D21" s="90">
        <f>AVERAGE('データ処理シート No. 2'!J22:M22)</f>
        <v>0.693043352845371</v>
      </c>
      <c r="E21" s="92">
        <f>AVERAGE('データ処理シート No. 2'!N22:Q22)</f>
        <v>0.96745296860163843</v>
      </c>
      <c r="F21" s="90">
        <f>AVERAGE('データ処理シート No. 2'!R22:U22)</f>
        <v>0.97229899462567126</v>
      </c>
    </row>
    <row r="22" spans="1:6" x14ac:dyDescent="0.15">
      <c r="A22" s="44">
        <v>32</v>
      </c>
      <c r="B22" s="90">
        <f>AVERAGE('データ処理シート No. 2'!B23:E23)</f>
        <v>0.24844408769439597</v>
      </c>
      <c r="C22" s="92">
        <f>AVERAGE('データ処理シート No. 2'!F23:I23)</f>
        <v>0.43601461780766571</v>
      </c>
      <c r="D22" s="90">
        <f>AVERAGE('データ処理シート No. 2'!J23:M23)</f>
        <v>0.62483747423940661</v>
      </c>
      <c r="E22" s="92">
        <f>AVERAGE('データ処理シート No. 2'!N23:Q23)</f>
        <v>0.95293575904703132</v>
      </c>
      <c r="F22" s="90">
        <f>AVERAGE('データ処理シート No. 2'!R23:U23)</f>
        <v>0.97105662642326718</v>
      </c>
    </row>
    <row r="23" spans="1:6" x14ac:dyDescent="0.15">
      <c r="A23" s="44">
        <v>34</v>
      </c>
      <c r="B23" s="90">
        <f>AVERAGE('データ処理シート No. 2'!B24:E24)</f>
        <v>0.21355663198290958</v>
      </c>
      <c r="C23" s="92">
        <f>AVERAGE('データ処理シート No. 2'!F24:I24)</f>
        <v>0.38101260845578327</v>
      </c>
      <c r="D23" s="90">
        <f>AVERAGE('データ処理シート No. 2'!J24:M24)</f>
        <v>0.55644012655733466</v>
      </c>
      <c r="E23" s="92">
        <f>AVERAGE('データ処理シート No. 2'!N24:Q24)</f>
        <v>0.91650021312701457</v>
      </c>
      <c r="F23" s="90">
        <f>AVERAGE('データ処理シート No. 2'!R24:U24)</f>
        <v>0.97235174577112327</v>
      </c>
    </row>
    <row r="24" spans="1:6" x14ac:dyDescent="0.15">
      <c r="A24" s="44">
        <v>36</v>
      </c>
      <c r="B24" s="90">
        <f>AVERAGE('データ処理シート No. 2'!B25:E25)</f>
        <v>0.18313622382938988</v>
      </c>
      <c r="C24" s="92">
        <f>AVERAGE('データ処理シート No. 2'!F25:I25)</f>
        <v>0.33041079155441183</v>
      </c>
      <c r="D24" s="90">
        <f>AVERAGE('データ処理シート No. 2'!J25:M25)</f>
        <v>0.49125423185684497</v>
      </c>
      <c r="E24" s="92">
        <f>AVERAGE('データ処理シート No. 2'!N25:Q25)</f>
        <v>0.85819967778187034</v>
      </c>
      <c r="F24" s="90">
        <f>AVERAGE('データ処理シート No. 2'!R25:U25)</f>
        <v>0.97212653533808535</v>
      </c>
    </row>
    <row r="25" spans="1:6" x14ac:dyDescent="0.15">
      <c r="A25" s="44">
        <v>38</v>
      </c>
      <c r="B25" s="90">
        <f>AVERAGE('データ処理シート No. 2'!B26:E26)</f>
        <v>0.15700912522747912</v>
      </c>
      <c r="C25" s="92">
        <f>AVERAGE('データ処理シート No. 2'!F26:I26)</f>
        <v>0.28489532736668005</v>
      </c>
      <c r="D25" s="90">
        <f>AVERAGE('データ処理シート No. 2'!J26:M26)</f>
        <v>0.4291296515419985</v>
      </c>
      <c r="E25" s="92">
        <f>AVERAGE('データ処理シート No. 2'!N26:Q26)</f>
        <v>0.7874138055504476</v>
      </c>
      <c r="F25" s="90">
        <f>AVERAGE('データ処理シート No. 2'!R26:U26)</f>
        <v>0.97182077609774375</v>
      </c>
    </row>
    <row r="26" spans="1:6" x14ac:dyDescent="0.15">
      <c r="A26" s="44">
        <v>40</v>
      </c>
      <c r="B26" s="90">
        <f>AVERAGE('データ処理シート No. 2'!B27:E27)</f>
        <v>0.13457668746076373</v>
      </c>
      <c r="C26" s="92">
        <f>AVERAGE('データ処理シート No. 2'!F27:I27)</f>
        <v>0.24463672514250273</v>
      </c>
      <c r="D26" s="90">
        <f>AVERAGE('データ処理シート No. 2'!J27:M27)</f>
        <v>0.37173933763417077</v>
      </c>
      <c r="E26" s="92">
        <f>AVERAGE('データ処理シート No. 2'!N27:Q27)</f>
        <v>0.7084122169372703</v>
      </c>
      <c r="F26" s="90">
        <f>AVERAGE('データ処理シート No. 2'!R27:U27)</f>
        <v>0.97153266928363746</v>
      </c>
    </row>
    <row r="27" spans="1:6" x14ac:dyDescent="0.15">
      <c r="A27" s="44">
        <v>42</v>
      </c>
      <c r="B27" s="90">
        <f>AVERAGE('データ処理シート No. 2'!B28:E28)</f>
        <v>0.11633026180102393</v>
      </c>
      <c r="C27" s="92">
        <f>AVERAGE('データ処理シート No. 2'!F28:I28)</f>
        <v>0.20938500874004812</v>
      </c>
      <c r="D27" s="90">
        <f>AVERAGE('データ処理シート No. 2'!J28:M28)</f>
        <v>0.32026136563220819</v>
      </c>
      <c r="E27" s="92">
        <f>AVERAGE('データ処理シート No. 2'!N28:Q28)</f>
        <v>0.6286768885742684</v>
      </c>
      <c r="F27" s="90">
        <f>AVERAGE('データ処理シート No. 2'!R28:U28)</f>
        <v>0.97101468038349492</v>
      </c>
    </row>
    <row r="28" spans="1:6" x14ac:dyDescent="0.15">
      <c r="A28" s="44">
        <v>44</v>
      </c>
      <c r="B28" s="90">
        <f>AVERAGE('データ処理シート No. 2'!B29:E29)</f>
        <v>0.10114727160137955</v>
      </c>
      <c r="C28" s="92">
        <f>AVERAGE('データ処理シート No. 2'!F29:I29)</f>
        <v>0.178845073091565</v>
      </c>
      <c r="D28" s="90">
        <f>AVERAGE('データ処理シート No. 2'!J29:M29)</f>
        <v>0.27446877447891216</v>
      </c>
      <c r="E28" s="92">
        <f>AVERAGE('データ処理シート No. 2'!N29:Q29)</f>
        <v>0.55069488212159168</v>
      </c>
      <c r="F28" s="90">
        <f>AVERAGE('データ処理シート No. 2'!R29:U29)</f>
        <v>0.97148377046338819</v>
      </c>
    </row>
    <row r="29" spans="1:6" x14ac:dyDescent="0.15">
      <c r="A29" s="44">
        <v>46</v>
      </c>
      <c r="B29" s="90">
        <f>AVERAGE('データ処理シート No. 2'!B30:E30)</f>
        <v>8.8741965852743562E-2</v>
      </c>
      <c r="C29" s="92">
        <f>AVERAGE('データ処理シート No. 2'!F30:I30)</f>
        <v>0.15290945555003524</v>
      </c>
      <c r="D29" s="90">
        <f>AVERAGE('データ処理シート No. 2'!J30:M30)</f>
        <v>0.23385818647429471</v>
      </c>
      <c r="E29" s="92">
        <f>AVERAGE('データ処理シート No. 2'!N30:Q30)</f>
        <v>0.47635198153931874</v>
      </c>
      <c r="F29" s="90">
        <f>AVERAGE('データ処理シート No. 2'!R30:U30)</f>
        <v>0.97066252784470175</v>
      </c>
    </row>
    <row r="30" spans="1:6" x14ac:dyDescent="0.15">
      <c r="A30" s="44">
        <v>48</v>
      </c>
      <c r="B30" s="90">
        <f>AVERAGE('データ処理シート No. 2'!B31:E31)</f>
        <v>7.8838428668863661E-2</v>
      </c>
      <c r="C30" s="92">
        <f>AVERAGE('データ処理シート No. 2'!F31:I31)</f>
        <v>0.13130504217350814</v>
      </c>
      <c r="D30" s="90">
        <f>AVERAGE('データ処理シート No. 2'!J31:M31)</f>
        <v>0.19899150184690317</v>
      </c>
      <c r="E30" s="92">
        <f>AVERAGE('データ処理シート No. 2'!N31:Q31)</f>
        <v>0.40724109625539096</v>
      </c>
      <c r="F30" s="90">
        <f>AVERAGE('データ処理シート No. 2'!R31:U31)</f>
        <v>0.97051661185801197</v>
      </c>
    </row>
    <row r="31" spans="1:6" x14ac:dyDescent="0.15">
      <c r="A31" s="44">
        <v>50</v>
      </c>
      <c r="B31" s="90">
        <f>AVERAGE('データ処理シート No. 2'!B32:E32)</f>
        <v>7.0879254571989653E-2</v>
      </c>
      <c r="C31" s="92">
        <f>AVERAGE('データ処理シート No. 2'!F32:I32)</f>
        <v>0.11331332223342387</v>
      </c>
      <c r="D31" s="90">
        <f>AVERAGE('データ処理シート No. 2'!J32:M32)</f>
        <v>0.16944250748380213</v>
      </c>
      <c r="E31" s="92">
        <f>AVERAGE('データ処理シート No. 2'!N32:Q32)</f>
        <v>0.34526762617180223</v>
      </c>
      <c r="F31" s="90">
        <f>AVERAGE('データ処理シート No. 2'!R32:U32)</f>
        <v>0.9673261108491753</v>
      </c>
    </row>
    <row r="32" spans="1:6" x14ac:dyDescent="0.15">
      <c r="A32" s="44">
        <v>52</v>
      </c>
      <c r="B32" s="90">
        <f>AVERAGE('データ処理シート No. 2'!B33:E33)</f>
        <v>6.4834395819335269E-2</v>
      </c>
      <c r="C32" s="92">
        <f>AVERAGE('データ処理シート No. 2'!F33:I33)</f>
        <v>9.8309102708803525E-2</v>
      </c>
      <c r="D32" s="90">
        <f>AVERAGE('データ処理シート No. 2'!J33:M33)</f>
        <v>0.14449660968748795</v>
      </c>
      <c r="E32" s="92">
        <f>AVERAGE('データ処理シート No. 2'!N33:Q33)</f>
        <v>0.29082831884701094</v>
      </c>
      <c r="F32" s="90">
        <f>AVERAGE('データ処理シート No. 2'!R33:U33)</f>
        <v>0.95971121083416555</v>
      </c>
    </row>
    <row r="33" spans="1:6" x14ac:dyDescent="0.15">
      <c r="A33" s="44">
        <v>54</v>
      </c>
      <c r="B33" s="90">
        <f>AVERAGE('データ処理シート No. 2'!B34:E34)</f>
        <v>5.9756422323630883E-2</v>
      </c>
      <c r="C33" s="92">
        <f>AVERAGE('データ処理シート No. 2'!F34:I34)</f>
        <v>8.6202202968843289E-2</v>
      </c>
      <c r="D33" s="90">
        <f>AVERAGE('データ処理シート No. 2'!J34:M34)</f>
        <v>0.12377035863936695</v>
      </c>
      <c r="E33" s="92">
        <f>AVERAGE('データ処理シート No. 2'!N34:Q34)</f>
        <v>0.24390530070422681</v>
      </c>
      <c r="F33" s="90">
        <f>AVERAGE('データ処理シート No. 2'!R34:U34)</f>
        <v>0.93088514153550828</v>
      </c>
    </row>
    <row r="34" spans="1:6" x14ac:dyDescent="0.15">
      <c r="A34" s="44">
        <v>56</v>
      </c>
      <c r="B34" s="90">
        <f>AVERAGE('データ処理シート No. 2'!B35:E35)</f>
        <v>5.6029084616227791E-2</v>
      </c>
      <c r="C34" s="92">
        <f>AVERAGE('データ処理シート No. 2'!F35:I35)</f>
        <v>7.6546248146114687E-2</v>
      </c>
      <c r="D34" s="90">
        <f>AVERAGE('データ処理シート No. 2'!J35:M35)</f>
        <v>0.10666455364207247</v>
      </c>
      <c r="E34" s="92">
        <f>AVERAGE('データ処理シート No. 2'!N35:Q35)</f>
        <v>0.20390742912912285</v>
      </c>
      <c r="F34" s="90">
        <f>AVERAGE('データ処理シート No. 2'!R35:U35)</f>
        <v>0.86666330921649648</v>
      </c>
    </row>
    <row r="35" spans="1:6" x14ac:dyDescent="0.15">
      <c r="A35" s="44">
        <v>58</v>
      </c>
      <c r="B35" s="90">
        <f>AVERAGE('データ処理シート No. 2'!B36:E36)</f>
        <v>5.3034030883696105E-2</v>
      </c>
      <c r="C35" s="92">
        <f>AVERAGE('データ処理シート No. 2'!F36:I36)</f>
        <v>6.8901054620425756E-2</v>
      </c>
      <c r="D35" s="90">
        <f>AVERAGE('データ処理シート No. 2'!J36:M36)</f>
        <v>9.2803923615433159E-2</v>
      </c>
      <c r="E35" s="92">
        <f>AVERAGE('データ処理シート No. 2'!N36:Q36)</f>
        <v>0.17028276398212541</v>
      </c>
      <c r="F35" s="90">
        <f>AVERAGE('データ処理シート No. 2'!R36:U36)</f>
        <v>0.78015413038801018</v>
      </c>
    </row>
    <row r="36" spans="1:6" x14ac:dyDescent="0.15">
      <c r="A36" s="44">
        <v>60</v>
      </c>
      <c r="B36" s="90">
        <f>AVERAGE('データ処理シート No. 2'!B37:E37)</f>
        <v>5.0717602339470917E-2</v>
      </c>
      <c r="C36" s="92">
        <f>AVERAGE('データ処理シート No. 2'!F37:I37)</f>
        <v>6.2781317255238334E-2</v>
      </c>
      <c r="D36" s="90">
        <f>AVERAGE('データ処理シート No. 2'!J37:M37)</f>
        <v>8.1614381301922889E-2</v>
      </c>
      <c r="E36" s="92">
        <f>AVERAGE('データ処理シート No. 2'!N37:Q37)</f>
        <v>0.1427008252723804</v>
      </c>
      <c r="F36" s="90">
        <f>AVERAGE('データ処理シート No. 2'!R37:U37)</f>
        <v>0.68275852408664017</v>
      </c>
    </row>
    <row r="37" spans="1:6" x14ac:dyDescent="0.15">
      <c r="A37" s="44">
        <v>62</v>
      </c>
      <c r="B37" s="90">
        <f>AVERAGE('データ処理シート No. 2'!B38:E38)</f>
        <v>4.8950671926357159E-2</v>
      </c>
      <c r="C37" s="92">
        <f>AVERAGE('データ処理シート No. 2'!F38:I38)</f>
        <v>5.7901208243679433E-2</v>
      </c>
      <c r="D37" s="90">
        <f>AVERAGE('データ処理シート No. 2'!J38:M38)</f>
        <v>7.2662378610272291E-2</v>
      </c>
      <c r="E37" s="92">
        <f>AVERAGE('データ処理シート No. 2'!N38:Q38)</f>
        <v>0.12073001431850572</v>
      </c>
      <c r="F37" s="90">
        <f>AVERAGE('データ処理シート No. 2'!R38:U38)</f>
        <v>0.58476944801929465</v>
      </c>
    </row>
    <row r="38" spans="1:6" x14ac:dyDescent="0.15">
      <c r="A38" s="44">
        <v>64</v>
      </c>
      <c r="B38" s="90">
        <f>AVERAGE('データ処理シート No. 2'!B39:E39)</f>
        <v>4.7695938367349568E-2</v>
      </c>
      <c r="C38" s="92">
        <f>AVERAGE('データ処理シート No. 2'!F39:I39)</f>
        <v>5.4299870493446506E-2</v>
      </c>
      <c r="D38" s="90">
        <f>AVERAGE('データ処理シート No. 2'!J39:M39)</f>
        <v>6.5704145759577295E-2</v>
      </c>
      <c r="E38" s="92">
        <f>AVERAGE('データ処理シート No. 2'!N39:Q39)</f>
        <v>0.10296429638342863</v>
      </c>
      <c r="F38" s="90">
        <f>AVERAGE('データ処理シート No. 2'!R39:U39)</f>
        <v>0.49027231794585563</v>
      </c>
    </row>
    <row r="39" spans="1:6" x14ac:dyDescent="0.15">
      <c r="A39" s="44">
        <v>66</v>
      </c>
      <c r="B39" s="90">
        <f>AVERAGE('データ処理シート No. 2'!B40:E40)</f>
        <v>4.6584228795566375E-2</v>
      </c>
      <c r="C39" s="92">
        <f>AVERAGE('データ処理シート No. 2'!F40:I40)</f>
        <v>5.1246591101622767E-2</v>
      </c>
      <c r="D39" s="90">
        <f>AVERAGE('データ処理シート No. 2'!J40:M40)</f>
        <v>6.0193635183588008E-2</v>
      </c>
      <c r="E39" s="92">
        <f>AVERAGE('データ処理シート No. 2'!N40:Q40)</f>
        <v>8.8629217935012689E-2</v>
      </c>
      <c r="F39" s="90">
        <f>AVERAGE('データ処理シート No. 2'!R40:U40)</f>
        <v>0.40421864555615961</v>
      </c>
    </row>
    <row r="40" spans="1:6" x14ac:dyDescent="0.15">
      <c r="A40" s="44">
        <v>68</v>
      </c>
      <c r="B40" s="90">
        <f>AVERAGE('データ処理シート No. 2'!B41:E41)</f>
        <v>4.5786093758242954E-2</v>
      </c>
      <c r="C40" s="92">
        <f>AVERAGE('データ処理シート No. 2'!F41:I41)</f>
        <v>4.935440136900409E-2</v>
      </c>
      <c r="D40" s="90">
        <f>AVERAGE('データ処理シート No. 2'!J41:M41)</f>
        <v>5.5958641985978705E-2</v>
      </c>
      <c r="E40" s="92">
        <f>AVERAGE('データ処理シート No. 2'!N41:Q41)</f>
        <v>7.7585314373125353E-2</v>
      </c>
      <c r="F40" s="90">
        <f>AVERAGE('データ処理シート No. 2'!R41:U41)</f>
        <v>0.32924222823633686</v>
      </c>
    </row>
    <row r="41" spans="1:6" x14ac:dyDescent="0.15">
      <c r="A41" s="44">
        <v>70</v>
      </c>
      <c r="B41" s="90">
        <f>AVERAGE('データ処理シート No. 2'!B42:E42)</f>
        <v>4.5184473850182746E-2</v>
      </c>
      <c r="C41" s="92">
        <f>AVERAGE('データ処理シート No. 2'!F42:I42)</f>
        <v>4.7501824311518337E-2</v>
      </c>
      <c r="D41" s="90">
        <f>AVERAGE('データ処理シート No. 2'!J42:M42)</f>
        <v>5.2739782834707913E-2</v>
      </c>
      <c r="E41" s="92">
        <f>AVERAGE('データ処理シート No. 2'!N42:Q42)</f>
        <v>6.8798758219920902E-2</v>
      </c>
      <c r="F41" s="90">
        <f>AVERAGE('データ処理シート No. 2'!R42:U42)</f>
        <v>0.26633600718595096</v>
      </c>
    </row>
    <row r="42" spans="1:6" x14ac:dyDescent="0.15">
      <c r="A42" s="44">
        <v>72</v>
      </c>
      <c r="B42" s="90">
        <f>AVERAGE('データ処理シート No. 2'!B43:E43)</f>
        <v>4.4857520771447154E-2</v>
      </c>
      <c r="C42" s="92">
        <f>AVERAGE('データ処理シート No. 2'!F43:I43)</f>
        <v>4.624873395939208E-2</v>
      </c>
      <c r="D42" s="90">
        <f>AVERAGE('データ処理シート No. 2'!J43:M43)</f>
        <v>5.0380878864310703E-2</v>
      </c>
      <c r="E42" s="92">
        <f>AVERAGE('データ処理シート No. 2'!N43:Q43)</f>
        <v>6.2218351285495133E-2</v>
      </c>
      <c r="F42" s="90">
        <f>AVERAGE('データ処理シート No. 2'!R43:U43)</f>
        <v>0.21437571941076022</v>
      </c>
    </row>
    <row r="43" spans="1:6" x14ac:dyDescent="0.15">
      <c r="A43" s="44">
        <v>74</v>
      </c>
      <c r="B43" s="90">
        <f>AVERAGE('データ処理シート No. 2'!B44:E44)</f>
        <v>4.4504106950003591E-2</v>
      </c>
      <c r="C43" s="92">
        <f>AVERAGE('データ処理シート No. 2'!F44:I44)</f>
        <v>4.5413628957683534E-2</v>
      </c>
      <c r="D43" s="90">
        <f>AVERAGE('データ処理シート No. 2'!J44:M44)</f>
        <v>4.8283960367159984E-2</v>
      </c>
      <c r="E43" s="92">
        <f>AVERAGE('データ処理シート No. 2'!N44:Q44)</f>
        <v>5.7243563055002271E-2</v>
      </c>
      <c r="F43" s="90">
        <f>AVERAGE('データ処理シート No. 2'!R44:U44)</f>
        <v>0.17278379651445186</v>
      </c>
    </row>
    <row r="44" spans="1:6" x14ac:dyDescent="0.15">
      <c r="A44" s="44">
        <v>76</v>
      </c>
      <c r="B44" s="90">
        <f>AVERAGE('データ処理シート No. 2'!B45:E45)</f>
        <v>4.4204611822756305E-2</v>
      </c>
      <c r="C44" s="92">
        <f>AVERAGE('データ処理シート No. 2'!F45:I45)</f>
        <v>4.4682162870373507E-2</v>
      </c>
      <c r="D44" s="90">
        <f>AVERAGE('データ処理シート No. 2'!J45:M45)</f>
        <v>4.6901875563619799E-2</v>
      </c>
      <c r="E44" s="92">
        <f>AVERAGE('データ処理シート No. 2'!N45:Q45)</f>
        <v>5.3510271930712845E-2</v>
      </c>
      <c r="F44" s="90">
        <f>AVERAGE('データ処理シート No. 2'!R45:U45)</f>
        <v>0.13954921904694262</v>
      </c>
    </row>
    <row r="45" spans="1:6" x14ac:dyDescent="0.15">
      <c r="A45" s="44">
        <v>78</v>
      </c>
      <c r="B45" s="90">
        <f>AVERAGE('データ処理シート No. 2'!B46:E46)</f>
        <v>4.400826102303184E-2</v>
      </c>
      <c r="C45" s="92">
        <f>AVERAGE('データ処理シート No. 2'!F46:I46)</f>
        <v>4.4056305766759153E-2</v>
      </c>
      <c r="D45" s="90">
        <f>AVERAGE('データ処理シート No. 2'!J46:M46)</f>
        <v>4.5794321020163717E-2</v>
      </c>
      <c r="E45" s="92">
        <f>AVERAGE('データ処理シート No. 2'!N46:Q46)</f>
        <v>5.0559008199246303E-2</v>
      </c>
      <c r="F45" s="90">
        <f>AVERAGE('データ処理シート No. 2'!R46:U46)</f>
        <v>0.11422737832705623</v>
      </c>
    </row>
    <row r="46" spans="1:6" x14ac:dyDescent="0.15">
      <c r="A46" s="44">
        <v>80</v>
      </c>
      <c r="B46" s="90">
        <f>AVERAGE('データ処理シート No. 2'!B47:E47)</f>
        <v>4.3771578186004717E-2</v>
      </c>
      <c r="C46" s="92">
        <f>AVERAGE('データ処理シート No. 2'!F47:I47)</f>
        <v>4.3677099170544936E-2</v>
      </c>
      <c r="D46" s="90">
        <f>AVERAGE('データ処理シート No. 2'!J47:M47)</f>
        <v>4.5065632922180257E-2</v>
      </c>
      <c r="E46" s="92">
        <f>AVERAGE('データ処理シート No. 2'!N47:Q47)</f>
        <v>4.8560851508853545E-2</v>
      </c>
      <c r="F46" s="90">
        <f>AVERAGE('データ処理シート No. 2'!R47:U47)</f>
        <v>9.4894599834296517E-2</v>
      </c>
    </row>
    <row r="47" spans="1:6" x14ac:dyDescent="0.15">
      <c r="A47" s="44">
        <v>82</v>
      </c>
      <c r="B47" s="90">
        <f>AVERAGE('データ処理シート No. 2'!B48:E48)</f>
        <v>4.3653941636395063E-2</v>
      </c>
      <c r="C47" s="92">
        <f>AVERAGE('データ処理シート No. 2'!F48:I48)</f>
        <v>4.3325840472418366E-2</v>
      </c>
      <c r="D47" s="90">
        <f>AVERAGE('データ処理シート No. 2'!J48:M48)</f>
        <v>4.4399614830259462E-2</v>
      </c>
      <c r="E47" s="92">
        <f>AVERAGE('データ処理シート No. 2'!N48:Q48)</f>
        <v>4.704644092230733E-2</v>
      </c>
      <c r="F47" s="90">
        <f>AVERAGE('データ処理シート No. 2'!R48:U48)</f>
        <v>8.0454796810255441E-2</v>
      </c>
    </row>
    <row r="48" spans="1:6" x14ac:dyDescent="0.15">
      <c r="A48" s="44">
        <v>84</v>
      </c>
      <c r="B48" s="90">
        <f>AVERAGE('データ処理シート No. 2'!B49:E49)</f>
        <v>4.3458715555556589E-2</v>
      </c>
      <c r="C48" s="92">
        <f>AVERAGE('データ処理シート No. 2'!F49:I49)</f>
        <v>4.3195049735739288E-2</v>
      </c>
      <c r="D48" s="90">
        <f>AVERAGE('データ処理シート No. 2'!J49:M49)</f>
        <v>4.398167116332577E-2</v>
      </c>
      <c r="E48" s="92">
        <f>AVERAGE('データ処理シート No. 2'!N49:Q49)</f>
        <v>4.5844552968788435E-2</v>
      </c>
      <c r="F48" s="90">
        <f>AVERAGE('データ処理シート No. 2'!R49:U49)</f>
        <v>6.9610577106937077E-2</v>
      </c>
    </row>
    <row r="49" spans="1:6" x14ac:dyDescent="0.15">
      <c r="A49" s="44">
        <v>86</v>
      </c>
      <c r="B49" s="90">
        <f>AVERAGE('データ処理シート No. 2'!B50:E50)</f>
        <v>4.3523259040718666E-2</v>
      </c>
      <c r="C49" s="92">
        <f>AVERAGE('データ処理シート No. 2'!F50:I50)</f>
        <v>4.2999301948723229E-2</v>
      </c>
      <c r="D49" s="90">
        <f>AVERAGE('データ処理シート No. 2'!J50:M50)</f>
        <v>4.3488527661465159E-2</v>
      </c>
      <c r="E49" s="92">
        <f>AVERAGE('データ処理シート No. 2'!N50:Q50)</f>
        <v>4.4955745050229479E-2</v>
      </c>
      <c r="F49" s="90">
        <f>AVERAGE('データ処理シート No. 2'!R50:U50)</f>
        <v>6.1710219045008868E-2</v>
      </c>
    </row>
    <row r="50" spans="1:6" x14ac:dyDescent="0.15">
      <c r="A50" s="44">
        <v>88</v>
      </c>
      <c r="B50" s="90">
        <f>AVERAGE('データ処理シート No. 2'!B51:E51)</f>
        <v>4.3391948410980638E-2</v>
      </c>
      <c r="C50" s="92">
        <f>AVERAGE('データ処理シート No. 2'!F51:I51)</f>
        <v>4.2829748878904506E-2</v>
      </c>
      <c r="D50" s="90">
        <f>AVERAGE('データ処理シート No. 2'!J51:M51)</f>
        <v>4.3331952361391403E-2</v>
      </c>
      <c r="E50" s="92">
        <f>AVERAGE('データ処理シート No. 2'!N51:Q51)</f>
        <v>4.4525972042972227E-2</v>
      </c>
      <c r="F50" s="90">
        <f>AVERAGE('データ処理シート No. 2'!R51:U51)</f>
        <v>5.6123796755262877E-2</v>
      </c>
    </row>
    <row r="51" spans="1:6" x14ac:dyDescent="0.15">
      <c r="A51" s="44">
        <v>90</v>
      </c>
      <c r="B51" s="90">
        <f>AVERAGE('データ処理シート No. 2'!B52:E52)</f>
        <v>4.328831080899475E-2</v>
      </c>
      <c r="C51" s="92">
        <f>AVERAGE('データ処理シート No. 2'!F52:I52)</f>
        <v>4.2621200695489594E-2</v>
      </c>
      <c r="D51" s="90">
        <f>AVERAGE('データ処理シート No. 2'!J52:M52)</f>
        <v>4.3201507483796829E-2</v>
      </c>
      <c r="E51" s="92">
        <f>AVERAGE('データ処理シート No. 2'!N52:Q52)</f>
        <v>4.3952171797111542E-2</v>
      </c>
      <c r="F51" s="90">
        <f>AVERAGE('データ処理シート No. 2'!R52:U52)</f>
        <v>5.2186634731607569E-2</v>
      </c>
    </row>
    <row r="52" spans="1:6" x14ac:dyDescent="0.15">
      <c r="A52" s="44">
        <v>92</v>
      </c>
      <c r="B52" s="90">
        <f>AVERAGE('データ処理シート No. 2'!B53:E53)</f>
        <v>4.3457700484978712E-2</v>
      </c>
      <c r="C52" s="92">
        <f>AVERAGE('データ処理シート No. 2'!F53:I53)</f>
        <v>4.2529148654813019E-2</v>
      </c>
      <c r="D52" s="90">
        <f>AVERAGE('データ処理シート No. 2'!J53:M53)</f>
        <v>4.2887054038413717E-2</v>
      </c>
      <c r="E52" s="92">
        <f>AVERAGE('データ処理シート No. 2'!N53:Q53)</f>
        <v>4.363704982603589E-2</v>
      </c>
      <c r="F52" s="90">
        <f>AVERAGE('データ処理シート No. 2'!R53:U53)</f>
        <v>4.9361744485320741E-2</v>
      </c>
    </row>
    <row r="53" spans="1:6" x14ac:dyDescent="0.15">
      <c r="A53" s="44">
        <v>94</v>
      </c>
      <c r="B53" s="90">
        <f>AVERAGE('データ処理シート No. 2'!B54:E54)</f>
        <v>4.3236484710821962E-2</v>
      </c>
      <c r="C53" s="92">
        <f>AVERAGE('データ処理シート No. 2'!F54:I54)</f>
        <v>4.2541932630148008E-2</v>
      </c>
      <c r="D53" s="90">
        <f>AVERAGE('データ処理シート No. 2'!J54:M54)</f>
        <v>4.2836369551452792E-2</v>
      </c>
      <c r="E53" s="92">
        <f>AVERAGE('データ処理シート No. 2'!N54:Q54)</f>
        <v>4.3454205688600332E-2</v>
      </c>
      <c r="F53" s="90">
        <f>AVERAGE('データ処理シート No. 2'!R54:U54)</f>
        <v>4.7163305364065482E-2</v>
      </c>
    </row>
    <row r="54" spans="1:6" x14ac:dyDescent="0.15">
      <c r="A54" s="44">
        <v>96</v>
      </c>
      <c r="B54" s="90">
        <f>AVERAGE('データ処理シート No. 2'!B55:E55)</f>
        <v>4.3196507110954879E-2</v>
      </c>
      <c r="C54" s="92">
        <f>AVERAGE('データ処理シート No. 2'!F55:I55)</f>
        <v>4.2399018194746389E-2</v>
      </c>
      <c r="D54" s="90">
        <f>AVERAGE('データ処理シート No. 2'!J55:M55)</f>
        <v>4.2731034203173417E-2</v>
      </c>
      <c r="E54" s="92">
        <f>AVERAGE('データ処理シート No. 2'!N55:Q55)</f>
        <v>4.3036626067456868E-2</v>
      </c>
      <c r="F54" s="90">
        <f>AVERAGE('データ処理シート No. 2'!R55:U55)</f>
        <v>4.5828168446140523E-2</v>
      </c>
    </row>
    <row r="55" spans="1:6" x14ac:dyDescent="0.15">
      <c r="A55" s="44">
        <v>98</v>
      </c>
      <c r="B55" s="90">
        <f>AVERAGE('データ処理シート No. 2'!B56:E56)</f>
        <v>4.3184088956026316E-2</v>
      </c>
      <c r="C55" s="92">
        <f>AVERAGE('データ処理シート No. 2'!F56:I56)</f>
        <v>4.2385557345397014E-2</v>
      </c>
      <c r="D55" s="90">
        <f>AVERAGE('データ処理シート No. 2'!J56:M56)</f>
        <v>4.2745074945579574E-2</v>
      </c>
      <c r="E55" s="92">
        <f>AVERAGE('データ処理シート No. 2'!N56:Q56)</f>
        <v>4.3102473918320637E-2</v>
      </c>
      <c r="F55" s="90">
        <f>AVERAGE('データ処理シート No. 2'!R56:U56)</f>
        <v>4.4939524760635882E-2</v>
      </c>
    </row>
    <row r="56" spans="1:6" x14ac:dyDescent="0.15">
      <c r="A56" s="44">
        <v>100</v>
      </c>
      <c r="B56" s="90">
        <f>AVERAGE('データ処理シート No. 2'!B57:E57)</f>
        <v>4.3078994279868811E-2</v>
      </c>
      <c r="C56" s="92">
        <f>AVERAGE('データ処理シート No. 2'!F57:I57)</f>
        <v>4.2372852513653712E-2</v>
      </c>
      <c r="D56" s="90">
        <f>AVERAGE('データ処理シート No. 2'!J57:M57)</f>
        <v>4.2680029881130149E-2</v>
      </c>
      <c r="E56" s="92">
        <f>AVERAGE('データ処理シート No. 2'!N57:Q57)</f>
        <v>4.2932994096897159E-2</v>
      </c>
      <c r="F56" s="90">
        <f>AVERAGE('データ処理シート No. 2'!R57:U57)</f>
        <v>4.4324633961828265E-2</v>
      </c>
    </row>
    <row r="57" spans="1:6" x14ac:dyDescent="0.15">
      <c r="A57" s="44">
        <v>102</v>
      </c>
      <c r="B57" s="90">
        <f>AVERAGE('データ処理シート No. 2'!B58:E58)</f>
        <v>4.3053504824659625E-2</v>
      </c>
      <c r="C57" s="92">
        <f>AVERAGE('データ処理シート No. 2'!F58:I58)</f>
        <v>4.2293880127634575E-2</v>
      </c>
      <c r="D57" s="90">
        <f>AVERAGE('データ処理シート No. 2'!J58:M58)</f>
        <v>4.2367321204406963E-2</v>
      </c>
      <c r="E57" s="92">
        <f>AVERAGE('データ処理シート No. 2'!N58:Q58)</f>
        <v>4.2788087315698685E-2</v>
      </c>
      <c r="F57" s="90">
        <f>AVERAGE('データ処理シート No. 2'!R58:U58)</f>
        <v>4.36446740885095E-2</v>
      </c>
    </row>
    <row r="58" spans="1:6" x14ac:dyDescent="0.15">
      <c r="A58" s="44">
        <v>104</v>
      </c>
      <c r="B58" s="90">
        <f>AVERAGE('データ処理シート No. 2'!B59:E59)</f>
        <v>4.3182157279180275E-2</v>
      </c>
      <c r="C58" s="92">
        <f>AVERAGE('データ処理シート No. 2'!F59:I59)</f>
        <v>4.229421967118107E-2</v>
      </c>
      <c r="D58" s="90">
        <f>AVERAGE('データ処理シート No. 2'!J59:M59)</f>
        <v>4.2341581639001126E-2</v>
      </c>
      <c r="E58" s="92">
        <f>AVERAGE('データ処理シート No. 2'!N59:Q59)</f>
        <v>4.2605902425579746E-2</v>
      </c>
      <c r="F58" s="90">
        <f>AVERAGE('データ処理シート No. 2'!R59:U59)</f>
        <v>4.3434530549685782E-2</v>
      </c>
    </row>
    <row r="59" spans="1:6" x14ac:dyDescent="0.15">
      <c r="A59" s="44">
        <v>106</v>
      </c>
      <c r="B59" s="90">
        <f>AVERAGE('データ処理シート No. 2'!B60:E60)</f>
        <v>4.2934681244219682E-2</v>
      </c>
      <c r="C59" s="92">
        <f>AVERAGE('データ処理シート No. 2'!F60:I60)</f>
        <v>4.212546205703524E-2</v>
      </c>
      <c r="D59" s="90">
        <f>AVERAGE('データ処理シート No. 2'!J60:M60)</f>
        <v>4.245816273178489E-2</v>
      </c>
      <c r="E59" s="92">
        <f>AVERAGE('データ処理シート No. 2'!N60:Q60)</f>
        <v>4.264514032765733E-2</v>
      </c>
      <c r="F59" s="90">
        <f>AVERAGE('データ処理シート No. 2'!R60:U60)</f>
        <v>4.3068610292808902E-2</v>
      </c>
    </row>
    <row r="60" spans="1:6" x14ac:dyDescent="0.15">
      <c r="A60" s="44">
        <v>108</v>
      </c>
      <c r="B60" s="90">
        <f>AVERAGE('データ処理シート No. 2'!B61:E61)</f>
        <v>4.2920926704502586E-2</v>
      </c>
      <c r="C60" s="92">
        <f>AVERAGE('データ処理シート No. 2'!F61:I61)</f>
        <v>4.207320983844158E-2</v>
      </c>
      <c r="D60" s="90">
        <f>AVERAGE('データ処理シート No. 2'!J61:M61)</f>
        <v>4.2276699407678725E-2</v>
      </c>
      <c r="E60" s="92">
        <f>AVERAGE('データ処理シート No. 2'!N61:Q61)</f>
        <v>4.2606880071392142E-2</v>
      </c>
      <c r="F60" s="90">
        <f>AVERAGE('データ処理シート No. 2'!R61:U61)</f>
        <v>4.289844458597851E-2</v>
      </c>
    </row>
    <row r="61" spans="1:6" x14ac:dyDescent="0.15">
      <c r="A61" s="44">
        <v>110</v>
      </c>
      <c r="B61" s="90">
        <f>AVERAGE('データ処理シート No. 2'!B62:E62)</f>
        <v>4.2948348360702042E-2</v>
      </c>
      <c r="C61" s="92">
        <f>AVERAGE('データ処理シート No. 2'!F62:I62)</f>
        <v>4.1902968252377965E-2</v>
      </c>
      <c r="D61" s="90">
        <f>AVERAGE('データ処理シート No. 2'!J62:M62)</f>
        <v>4.2236399489774687E-2</v>
      </c>
      <c r="E61" s="92">
        <f>AVERAGE('データ処理シート No. 2'!N62:Q62)</f>
        <v>4.2527811961985865E-2</v>
      </c>
      <c r="F61" s="90">
        <f>AVERAGE('データ処理シート No. 2'!R62:U62)</f>
        <v>4.2807303694559311E-2</v>
      </c>
    </row>
    <row r="62" spans="1:6" x14ac:dyDescent="0.15">
      <c r="A62" s="44">
        <v>112</v>
      </c>
      <c r="B62" s="90">
        <f>AVERAGE('データ処理シート No. 2'!B63:E63)</f>
        <v>4.2909732781058176E-2</v>
      </c>
      <c r="C62" s="92">
        <f>AVERAGE('データ処理シート No. 2'!F63:I63)</f>
        <v>4.2151344673846264E-2</v>
      </c>
      <c r="D62" s="90">
        <f>AVERAGE('データ処理シート No. 2'!J63:M63)</f>
        <v>4.2248783471754564E-2</v>
      </c>
      <c r="E62" s="92">
        <f>AVERAGE('データ処理シート No. 2'!N63:Q63)</f>
        <v>4.2527895858577129E-2</v>
      </c>
      <c r="F62" s="90">
        <f>AVERAGE('データ処理シート No. 2'!R63:U63)</f>
        <v>4.2558169014301428E-2</v>
      </c>
    </row>
    <row r="63" spans="1:6" x14ac:dyDescent="0.15">
      <c r="A63" s="44">
        <v>114</v>
      </c>
      <c r="B63" s="90">
        <f>AVERAGE('データ処理シート No. 2'!B64:E64)</f>
        <v>4.2817077960758385E-2</v>
      </c>
      <c r="C63" s="92">
        <f>AVERAGE('データ処理シート No. 2'!F64:I64)</f>
        <v>4.1981020581964006E-2</v>
      </c>
      <c r="D63" s="90">
        <f>AVERAGE('データ処理シート No. 2'!J64:M64)</f>
        <v>4.2289017111698045E-2</v>
      </c>
      <c r="E63" s="92">
        <f>AVERAGE('データ処理シート No. 2'!N64:Q64)</f>
        <v>4.2397585360204805E-2</v>
      </c>
      <c r="F63" s="90">
        <f>AVERAGE('データ処理シート No. 2'!R64:U64)</f>
        <v>4.2531887663705026E-2</v>
      </c>
    </row>
    <row r="64" spans="1:6" x14ac:dyDescent="0.15">
      <c r="A64" s="44">
        <v>116</v>
      </c>
      <c r="B64" s="90">
        <f>AVERAGE('データ処理シート No. 2'!B65:E65)</f>
        <v>4.2738662799780849E-2</v>
      </c>
      <c r="C64" s="92">
        <f>AVERAGE('データ処理シート No. 2'!F65:I65)</f>
        <v>4.1877139725415111E-2</v>
      </c>
      <c r="D64" s="90">
        <f>AVERAGE('データ処理シート No. 2'!J65:M65)</f>
        <v>4.2157519976592325E-2</v>
      </c>
      <c r="E64" s="92">
        <f>AVERAGE('データ処理シート No. 2'!N65:Q65)</f>
        <v>4.2319007710665643E-2</v>
      </c>
      <c r="F64" s="90">
        <f>AVERAGE('データ処理シート No. 2'!R65:U65)</f>
        <v>4.2545717515074216E-2</v>
      </c>
    </row>
    <row r="65" spans="1:6" x14ac:dyDescent="0.15">
      <c r="A65" s="44">
        <v>118</v>
      </c>
      <c r="B65" s="90">
        <f>AVERAGE('データ処理シート No. 2'!B66:E66)</f>
        <v>4.2699046743918792E-2</v>
      </c>
      <c r="C65" s="92">
        <f>AVERAGE('データ処理シート No. 2'!F66:I66)</f>
        <v>4.186469051479326E-2</v>
      </c>
      <c r="D65" s="90">
        <f>AVERAGE('データ処理シート No. 2'!J66:M66)</f>
        <v>4.2158265582361389E-2</v>
      </c>
      <c r="E65" s="92">
        <f>AVERAGE('データ処理シート No. 2'!N66:Q66)</f>
        <v>4.2305242736527457E-2</v>
      </c>
      <c r="F65" s="90">
        <f>AVERAGE('データ処理シート No. 2'!R66:U66)</f>
        <v>4.2402011986677091E-2</v>
      </c>
    </row>
    <row r="66" spans="1:6" x14ac:dyDescent="0.15">
      <c r="A66" s="45">
        <v>120</v>
      </c>
      <c r="B66" s="91">
        <f>AVERAGE('データ処理シート No. 2'!B67:E67)</f>
        <v>4.2661194339155897E-2</v>
      </c>
      <c r="C66" s="93">
        <f>AVERAGE('データ処理シート No. 2'!F67:I67)</f>
        <v>4.177254131651667E-2</v>
      </c>
      <c r="D66" s="91">
        <f>AVERAGE('データ処理シート No. 2'!J67:M67)</f>
        <v>4.2028056334517901E-2</v>
      </c>
      <c r="E66" s="93">
        <f>AVERAGE('データ処理シート No. 2'!N67:Q67)</f>
        <v>4.2240565698890203E-2</v>
      </c>
      <c r="F66" s="91">
        <f>AVERAGE('データ処理シート No. 2'!R67:U67)</f>
        <v>4.2284280846909959E-2</v>
      </c>
    </row>
  </sheetData>
  <sheetProtection password="BD4D" sheet="1" objects="1" scenarios="1"/>
  <mergeCells count="3">
    <mergeCell ref="A4:A5"/>
    <mergeCell ref="B4:B5"/>
    <mergeCell ref="C4:F4"/>
  </mergeCells>
  <phoneticPr fontId="3"/>
  <pageMargins left="0.7" right="0.7" top="0.75" bottom="0.75" header="0.51200000000000001" footer="0.51200000000000001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/>
  <dimension ref="A2:BI66"/>
  <sheetViews>
    <sheetView workbookViewId="0">
      <selection activeCell="B6" sqref="B6:BI66"/>
    </sheetView>
  </sheetViews>
  <sheetFormatPr baseColWidth="12" defaultColWidth="13" defaultRowHeight="14" x14ac:dyDescent="0.15"/>
  <cols>
    <col min="1" max="61" width="7.83203125" style="1" customWidth="1"/>
  </cols>
  <sheetData>
    <row r="2" spans="1:61" x14ac:dyDescent="0.15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</row>
    <row r="3" spans="1:61" x14ac:dyDescent="0.15">
      <c r="A3" s="329"/>
      <c r="B3" s="329" t="s">
        <v>116</v>
      </c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  <c r="U3" s="329"/>
      <c r="V3" s="329"/>
      <c r="W3" s="329"/>
      <c r="X3" s="329"/>
      <c r="Y3" s="329"/>
      <c r="Z3" s="329"/>
      <c r="AA3" s="329"/>
      <c r="AB3" s="329"/>
      <c r="AC3" s="329"/>
      <c r="AD3" s="329"/>
      <c r="AE3" s="329"/>
      <c r="AF3" s="329"/>
      <c r="AG3" s="329"/>
      <c r="AH3" s="329"/>
      <c r="AI3" s="329"/>
      <c r="AJ3" s="329"/>
      <c r="AK3" s="329"/>
      <c r="AL3" s="329"/>
      <c r="AM3" s="329"/>
      <c r="AN3" s="329"/>
      <c r="AO3" s="329"/>
      <c r="AP3" s="329"/>
      <c r="AQ3" s="329"/>
      <c r="AR3" s="329"/>
      <c r="AS3" s="329"/>
      <c r="AT3" s="329"/>
      <c r="AU3" s="329"/>
      <c r="AV3" s="329"/>
      <c r="AW3" s="329"/>
      <c r="AX3" s="329"/>
      <c r="AY3" s="329"/>
      <c r="AZ3" s="329"/>
      <c r="BA3" s="329"/>
      <c r="BB3" s="329"/>
      <c r="BC3" s="329"/>
      <c r="BD3" s="329"/>
      <c r="BE3" s="329"/>
      <c r="BF3" s="329"/>
      <c r="BG3" s="329"/>
      <c r="BH3" s="329"/>
      <c r="BI3" s="329"/>
    </row>
    <row r="4" spans="1:61" x14ac:dyDescent="0.15">
      <c r="A4" s="197" t="s">
        <v>117</v>
      </c>
      <c r="B4" s="330" t="s">
        <v>118</v>
      </c>
      <c r="C4" s="330" t="s">
        <v>119</v>
      </c>
      <c r="D4" s="330" t="s">
        <v>120</v>
      </c>
      <c r="E4" s="330" t="s">
        <v>121</v>
      </c>
      <c r="F4" s="330" t="s">
        <v>122</v>
      </c>
      <c r="G4" s="330" t="s">
        <v>123</v>
      </c>
      <c r="H4" s="330" t="s">
        <v>124</v>
      </c>
      <c r="I4" s="330" t="s">
        <v>125</v>
      </c>
      <c r="J4" s="330" t="s">
        <v>126</v>
      </c>
      <c r="K4" s="330" t="s">
        <v>183</v>
      </c>
      <c r="L4" s="330" t="s">
        <v>184</v>
      </c>
      <c r="M4" s="330" t="s">
        <v>185</v>
      </c>
      <c r="N4" s="330" t="s">
        <v>186</v>
      </c>
      <c r="O4" s="330" t="s">
        <v>187</v>
      </c>
      <c r="P4" s="330" t="s">
        <v>188</v>
      </c>
      <c r="Q4" s="330" t="s">
        <v>189</v>
      </c>
      <c r="R4" s="330" t="s">
        <v>190</v>
      </c>
      <c r="S4" s="330" t="s">
        <v>191</v>
      </c>
      <c r="T4" s="330" t="s">
        <v>192</v>
      </c>
      <c r="U4" s="330" t="s">
        <v>193</v>
      </c>
      <c r="V4" s="330" t="s">
        <v>194</v>
      </c>
      <c r="W4" s="330" t="s">
        <v>195</v>
      </c>
      <c r="X4" s="330" t="s">
        <v>196</v>
      </c>
      <c r="Y4" s="330" t="s">
        <v>130</v>
      </c>
      <c r="Z4" s="330" t="s">
        <v>131</v>
      </c>
      <c r="AA4" s="330" t="s">
        <v>132</v>
      </c>
      <c r="AB4" s="330" t="s">
        <v>133</v>
      </c>
      <c r="AC4" s="330" t="s">
        <v>134</v>
      </c>
      <c r="AD4" s="330" t="s">
        <v>135</v>
      </c>
      <c r="AE4" s="330" t="s">
        <v>136</v>
      </c>
      <c r="AF4" s="330" t="s">
        <v>137</v>
      </c>
      <c r="AG4" s="330" t="s">
        <v>138</v>
      </c>
      <c r="AH4" s="330" t="s">
        <v>139</v>
      </c>
      <c r="AI4" s="330" t="s">
        <v>140</v>
      </c>
      <c r="AJ4" s="330" t="s">
        <v>141</v>
      </c>
      <c r="AK4" s="330" t="s">
        <v>142</v>
      </c>
      <c r="AL4" s="330" t="s">
        <v>143</v>
      </c>
      <c r="AM4" s="330" t="s">
        <v>144</v>
      </c>
      <c r="AN4" s="330" t="s">
        <v>145</v>
      </c>
      <c r="AO4" s="330" t="s">
        <v>146</v>
      </c>
      <c r="AP4" s="330" t="s">
        <v>147</v>
      </c>
      <c r="AQ4" s="330" t="s">
        <v>148</v>
      </c>
      <c r="AR4" s="330" t="s">
        <v>149</v>
      </c>
      <c r="AS4" s="330" t="s">
        <v>150</v>
      </c>
      <c r="AT4" s="330" t="s">
        <v>151</v>
      </c>
      <c r="AU4" s="330" t="s">
        <v>152</v>
      </c>
      <c r="AV4" s="330" t="s">
        <v>153</v>
      </c>
      <c r="AW4" s="330" t="s">
        <v>154</v>
      </c>
      <c r="AX4" s="330" t="s">
        <v>155</v>
      </c>
      <c r="AY4" s="330" t="s">
        <v>156</v>
      </c>
      <c r="AZ4" s="330" t="s">
        <v>157</v>
      </c>
      <c r="BA4" s="330" t="s">
        <v>158</v>
      </c>
      <c r="BB4" s="330" t="s">
        <v>25</v>
      </c>
      <c r="BC4" s="330" t="s">
        <v>26</v>
      </c>
      <c r="BD4" s="330" t="s">
        <v>27</v>
      </c>
      <c r="BE4" s="330" t="s">
        <v>28</v>
      </c>
      <c r="BF4" s="330" t="s">
        <v>39</v>
      </c>
      <c r="BG4" s="330" t="s">
        <v>40</v>
      </c>
      <c r="BH4" s="330" t="s">
        <v>41</v>
      </c>
      <c r="BI4" s="330" t="s">
        <v>42</v>
      </c>
    </row>
    <row r="5" spans="1:61" x14ac:dyDescent="0.15">
      <c r="A5" s="331">
        <v>0</v>
      </c>
      <c r="B5" s="189">
        <v>19424</v>
      </c>
      <c r="C5" s="189">
        <v>19300</v>
      </c>
      <c r="D5" s="189">
        <v>19300</v>
      </c>
      <c r="E5" s="189">
        <v>19567</v>
      </c>
      <c r="F5" s="189">
        <v>19328</v>
      </c>
      <c r="G5" s="189">
        <v>19109</v>
      </c>
      <c r="H5" s="189">
        <v>19132</v>
      </c>
      <c r="I5" s="189">
        <v>19266</v>
      </c>
      <c r="J5" s="189">
        <v>19095</v>
      </c>
      <c r="K5" s="189">
        <v>18977</v>
      </c>
      <c r="L5" s="189">
        <v>17086</v>
      </c>
      <c r="M5" s="189">
        <v>17721</v>
      </c>
      <c r="N5" s="189">
        <v>19897</v>
      </c>
      <c r="O5" s="189">
        <v>19949</v>
      </c>
      <c r="P5" s="189">
        <v>19902</v>
      </c>
      <c r="Q5" s="189">
        <v>19902</v>
      </c>
      <c r="R5" s="189">
        <v>19793</v>
      </c>
      <c r="S5" s="189">
        <v>19869</v>
      </c>
      <c r="T5" s="189">
        <v>19901</v>
      </c>
      <c r="U5" s="189">
        <v>19515</v>
      </c>
      <c r="V5" s="189">
        <v>19112</v>
      </c>
      <c r="W5" s="189">
        <v>19293</v>
      </c>
      <c r="X5" s="189">
        <v>20115</v>
      </c>
      <c r="Y5" s="189">
        <v>20149</v>
      </c>
      <c r="Z5" s="189">
        <v>20308</v>
      </c>
      <c r="AA5" s="189">
        <v>19989</v>
      </c>
      <c r="AB5" s="189">
        <v>19803</v>
      </c>
      <c r="AC5" s="189">
        <v>20020</v>
      </c>
      <c r="AD5" s="189">
        <v>19676</v>
      </c>
      <c r="AE5" s="189">
        <v>19509</v>
      </c>
      <c r="AF5" s="189">
        <v>19627</v>
      </c>
      <c r="AG5" s="189">
        <v>19625</v>
      </c>
      <c r="AH5" s="189">
        <v>20318</v>
      </c>
      <c r="AI5" s="189">
        <v>20247</v>
      </c>
      <c r="AJ5" s="189">
        <v>20073</v>
      </c>
      <c r="AK5" s="189">
        <v>20078</v>
      </c>
      <c r="AL5" s="189">
        <v>20053</v>
      </c>
      <c r="AM5" s="189">
        <v>19878</v>
      </c>
      <c r="AN5" s="189">
        <v>19707</v>
      </c>
      <c r="AO5" s="189">
        <v>19491</v>
      </c>
      <c r="AP5" s="189">
        <v>19481</v>
      </c>
      <c r="AQ5" s="189">
        <v>19546</v>
      </c>
      <c r="AR5" s="189">
        <v>20081</v>
      </c>
      <c r="AS5" s="189">
        <v>19978</v>
      </c>
      <c r="AT5" s="189">
        <v>20234</v>
      </c>
      <c r="AU5" s="189">
        <v>19844</v>
      </c>
      <c r="AV5" s="189">
        <v>20064</v>
      </c>
      <c r="AW5" s="189">
        <v>19744</v>
      </c>
      <c r="AX5" s="189">
        <v>19606</v>
      </c>
      <c r="AY5" s="189">
        <v>19400</v>
      </c>
      <c r="AZ5" s="189">
        <v>19014</v>
      </c>
      <c r="BA5" s="189">
        <v>19003</v>
      </c>
      <c r="BB5" s="189">
        <v>19089</v>
      </c>
      <c r="BC5" s="189">
        <v>19052</v>
      </c>
      <c r="BD5" s="189">
        <v>19148</v>
      </c>
      <c r="BE5" s="189">
        <v>19069</v>
      </c>
      <c r="BF5" s="189">
        <v>19015</v>
      </c>
      <c r="BG5" s="189">
        <v>18959</v>
      </c>
      <c r="BH5" s="189">
        <v>19064</v>
      </c>
      <c r="BI5" s="189">
        <v>18956</v>
      </c>
    </row>
    <row r="6" spans="1:61" x14ac:dyDescent="0.15">
      <c r="A6" s="331">
        <v>1</v>
      </c>
      <c r="B6" s="190">
        <v>18538</v>
      </c>
      <c r="C6" s="190">
        <v>18880</v>
      </c>
      <c r="D6" s="190">
        <v>18754</v>
      </c>
      <c r="E6" s="190">
        <v>18996</v>
      </c>
      <c r="F6" s="190">
        <v>18785</v>
      </c>
      <c r="G6" s="190">
        <v>18468</v>
      </c>
      <c r="H6" s="190">
        <v>18606</v>
      </c>
      <c r="I6" s="190">
        <v>18825</v>
      </c>
      <c r="J6" s="190">
        <v>18628</v>
      </c>
      <c r="K6" s="190">
        <v>18096</v>
      </c>
      <c r="L6" s="190">
        <v>16379</v>
      </c>
      <c r="M6" s="190">
        <v>17028</v>
      </c>
      <c r="N6" s="190">
        <v>18840</v>
      </c>
      <c r="O6" s="190">
        <v>18951</v>
      </c>
      <c r="P6" s="190">
        <v>18791</v>
      </c>
      <c r="Q6" s="190">
        <v>18886</v>
      </c>
      <c r="R6" s="190">
        <v>18781</v>
      </c>
      <c r="S6" s="190">
        <v>18788</v>
      </c>
      <c r="T6" s="190">
        <v>18884</v>
      </c>
      <c r="U6" s="190">
        <v>18571</v>
      </c>
      <c r="V6" s="190">
        <v>18500</v>
      </c>
      <c r="W6" s="190">
        <v>18631</v>
      </c>
      <c r="X6" s="190">
        <v>19120</v>
      </c>
      <c r="Y6" s="190">
        <v>19066</v>
      </c>
      <c r="Z6" s="190">
        <v>19192</v>
      </c>
      <c r="AA6" s="190">
        <v>18870</v>
      </c>
      <c r="AB6" s="190">
        <v>18926</v>
      </c>
      <c r="AC6" s="190">
        <v>18965</v>
      </c>
      <c r="AD6" s="190">
        <v>18644</v>
      </c>
      <c r="AE6" s="190">
        <v>18618</v>
      </c>
      <c r="AF6" s="190">
        <v>18792</v>
      </c>
      <c r="AG6" s="190">
        <v>18744</v>
      </c>
      <c r="AH6" s="190">
        <v>19169</v>
      </c>
      <c r="AI6" s="190">
        <v>19097</v>
      </c>
      <c r="AJ6" s="190">
        <v>19029</v>
      </c>
      <c r="AK6" s="190">
        <v>18937</v>
      </c>
      <c r="AL6" s="190">
        <v>19055</v>
      </c>
      <c r="AM6" s="190">
        <v>18832</v>
      </c>
      <c r="AN6" s="190">
        <v>18636</v>
      </c>
      <c r="AO6" s="190">
        <v>18933</v>
      </c>
      <c r="AP6" s="190">
        <v>18549</v>
      </c>
      <c r="AQ6" s="190">
        <v>18551</v>
      </c>
      <c r="AR6" s="190">
        <v>19007</v>
      </c>
      <c r="AS6" s="190">
        <v>18777</v>
      </c>
      <c r="AT6" s="190">
        <v>19084</v>
      </c>
      <c r="AU6" s="190">
        <v>18777</v>
      </c>
      <c r="AV6" s="190">
        <v>18885</v>
      </c>
      <c r="AW6" s="190">
        <v>18703</v>
      </c>
      <c r="AX6" s="190">
        <v>18546</v>
      </c>
      <c r="AY6" s="190">
        <v>18698</v>
      </c>
      <c r="AZ6" s="190">
        <v>18043</v>
      </c>
      <c r="BA6" s="190">
        <v>18490</v>
      </c>
      <c r="BB6" s="190">
        <v>18542</v>
      </c>
      <c r="BC6" s="190">
        <v>18441</v>
      </c>
      <c r="BD6" s="190">
        <v>18608</v>
      </c>
      <c r="BE6" s="190">
        <v>18531</v>
      </c>
      <c r="BF6" s="190">
        <v>18455</v>
      </c>
      <c r="BG6" s="190">
        <v>18511</v>
      </c>
      <c r="BH6" s="190">
        <v>18492</v>
      </c>
      <c r="BI6" s="190">
        <v>17844</v>
      </c>
    </row>
    <row r="7" spans="1:61" x14ac:dyDescent="0.15">
      <c r="A7" s="331">
        <v>2</v>
      </c>
      <c r="B7" s="190">
        <v>18187</v>
      </c>
      <c r="C7" s="190">
        <v>18858</v>
      </c>
      <c r="D7" s="190">
        <v>18786</v>
      </c>
      <c r="E7" s="190">
        <v>19007</v>
      </c>
      <c r="F7" s="190">
        <v>18781</v>
      </c>
      <c r="G7" s="190">
        <v>18491</v>
      </c>
      <c r="H7" s="190">
        <v>18613</v>
      </c>
      <c r="I7" s="190">
        <v>18799</v>
      </c>
      <c r="J7" s="190">
        <v>18623</v>
      </c>
      <c r="K7" s="190">
        <v>17722</v>
      </c>
      <c r="L7" s="190">
        <v>16361</v>
      </c>
      <c r="M7" s="190">
        <v>17090</v>
      </c>
      <c r="N7" s="190">
        <v>18523</v>
      </c>
      <c r="O7" s="190">
        <v>18616</v>
      </c>
      <c r="P7" s="190">
        <v>18504</v>
      </c>
      <c r="Q7" s="190">
        <v>18546</v>
      </c>
      <c r="R7" s="190">
        <v>18436</v>
      </c>
      <c r="S7" s="190">
        <v>18504</v>
      </c>
      <c r="T7" s="190">
        <v>18583</v>
      </c>
      <c r="U7" s="190">
        <v>18291</v>
      </c>
      <c r="V7" s="190">
        <v>18393</v>
      </c>
      <c r="W7" s="190">
        <v>18606</v>
      </c>
      <c r="X7" s="190">
        <v>18717</v>
      </c>
      <c r="Y7" s="190">
        <v>18747</v>
      </c>
      <c r="Z7" s="190">
        <v>18872</v>
      </c>
      <c r="AA7" s="190">
        <v>18561</v>
      </c>
      <c r="AB7" s="190">
        <v>18540</v>
      </c>
      <c r="AC7" s="190">
        <v>18671</v>
      </c>
      <c r="AD7" s="190">
        <v>18341</v>
      </c>
      <c r="AE7" s="190">
        <v>18290</v>
      </c>
      <c r="AF7" s="190">
        <v>18591</v>
      </c>
      <c r="AG7" s="190">
        <v>18495</v>
      </c>
      <c r="AH7" s="190">
        <v>18888</v>
      </c>
      <c r="AI7" s="190">
        <v>18734</v>
      </c>
      <c r="AJ7" s="190">
        <v>18697</v>
      </c>
      <c r="AK7" s="190">
        <v>18641</v>
      </c>
      <c r="AL7" s="190">
        <v>18752</v>
      </c>
      <c r="AM7" s="190">
        <v>18477</v>
      </c>
      <c r="AN7" s="190">
        <v>18338</v>
      </c>
      <c r="AO7" s="190">
        <v>18908</v>
      </c>
      <c r="AP7" s="190">
        <v>18213</v>
      </c>
      <c r="AQ7" s="190">
        <v>18228</v>
      </c>
      <c r="AR7" s="190">
        <v>18675</v>
      </c>
      <c r="AS7" s="190">
        <v>18499</v>
      </c>
      <c r="AT7" s="190">
        <v>18800</v>
      </c>
      <c r="AU7" s="190">
        <v>18413</v>
      </c>
      <c r="AV7" s="190">
        <v>18514</v>
      </c>
      <c r="AW7" s="190">
        <v>18369</v>
      </c>
      <c r="AX7" s="190">
        <v>18195</v>
      </c>
      <c r="AY7" s="190">
        <v>18707</v>
      </c>
      <c r="AZ7" s="190">
        <v>17638</v>
      </c>
      <c r="BA7" s="190">
        <v>18483</v>
      </c>
      <c r="BB7" s="190">
        <v>18591</v>
      </c>
      <c r="BC7" s="190">
        <v>18473</v>
      </c>
      <c r="BD7" s="190">
        <v>18622</v>
      </c>
      <c r="BE7" s="190">
        <v>18552</v>
      </c>
      <c r="BF7" s="190">
        <v>18457</v>
      </c>
      <c r="BG7" s="190">
        <v>18469</v>
      </c>
      <c r="BH7" s="190">
        <v>18522</v>
      </c>
      <c r="BI7" s="190">
        <v>17462</v>
      </c>
    </row>
    <row r="8" spans="1:61" x14ac:dyDescent="0.15">
      <c r="A8" s="331">
        <v>3</v>
      </c>
      <c r="B8" s="190">
        <v>17722</v>
      </c>
      <c r="C8" s="190">
        <v>18882</v>
      </c>
      <c r="D8" s="190">
        <v>18776</v>
      </c>
      <c r="E8" s="190">
        <v>19051</v>
      </c>
      <c r="F8" s="190">
        <v>18783</v>
      </c>
      <c r="G8" s="190">
        <v>18504</v>
      </c>
      <c r="H8" s="190">
        <v>18669</v>
      </c>
      <c r="I8" s="190">
        <v>18868</v>
      </c>
      <c r="J8" s="190">
        <v>18629</v>
      </c>
      <c r="K8" s="190">
        <v>17192</v>
      </c>
      <c r="L8" s="190">
        <v>16406</v>
      </c>
      <c r="M8" s="190">
        <v>17046</v>
      </c>
      <c r="N8" s="190">
        <v>18058</v>
      </c>
      <c r="O8" s="190">
        <v>18162</v>
      </c>
      <c r="P8" s="190">
        <v>17989</v>
      </c>
      <c r="Q8" s="190">
        <v>18076</v>
      </c>
      <c r="R8" s="190">
        <v>17973</v>
      </c>
      <c r="S8" s="190">
        <v>18037</v>
      </c>
      <c r="T8" s="190">
        <v>18124</v>
      </c>
      <c r="U8" s="190">
        <v>17883</v>
      </c>
      <c r="V8" s="190">
        <v>18288</v>
      </c>
      <c r="W8" s="190">
        <v>18457</v>
      </c>
      <c r="X8" s="190">
        <v>18301</v>
      </c>
      <c r="Y8" s="190">
        <v>18271</v>
      </c>
      <c r="Z8" s="190">
        <v>18409</v>
      </c>
      <c r="AA8" s="190">
        <v>18130</v>
      </c>
      <c r="AB8" s="190">
        <v>18126</v>
      </c>
      <c r="AC8" s="190">
        <v>18123</v>
      </c>
      <c r="AD8" s="190">
        <v>17864</v>
      </c>
      <c r="AE8" s="190">
        <v>17798</v>
      </c>
      <c r="AF8" s="190">
        <v>18306</v>
      </c>
      <c r="AG8" s="190">
        <v>18223</v>
      </c>
      <c r="AH8" s="190">
        <v>18423</v>
      </c>
      <c r="AI8" s="190">
        <v>18222</v>
      </c>
      <c r="AJ8" s="190">
        <v>18211</v>
      </c>
      <c r="AK8" s="190">
        <v>18153</v>
      </c>
      <c r="AL8" s="190">
        <v>18245</v>
      </c>
      <c r="AM8" s="190">
        <v>18043</v>
      </c>
      <c r="AN8" s="190">
        <v>17864</v>
      </c>
      <c r="AO8" s="190">
        <v>18960</v>
      </c>
      <c r="AP8" s="190">
        <v>17723</v>
      </c>
      <c r="AQ8" s="190">
        <v>17747</v>
      </c>
      <c r="AR8" s="190">
        <v>18224</v>
      </c>
      <c r="AS8" s="190">
        <v>18082</v>
      </c>
      <c r="AT8" s="190">
        <v>18319</v>
      </c>
      <c r="AU8" s="190">
        <v>17981</v>
      </c>
      <c r="AV8" s="190">
        <v>18031</v>
      </c>
      <c r="AW8" s="190">
        <v>17871</v>
      </c>
      <c r="AX8" s="190">
        <v>17712</v>
      </c>
      <c r="AY8" s="190">
        <v>18735</v>
      </c>
      <c r="AZ8" s="190">
        <v>17062</v>
      </c>
      <c r="BA8" s="190">
        <v>18502</v>
      </c>
      <c r="BB8" s="190">
        <v>18602</v>
      </c>
      <c r="BC8" s="190">
        <v>18478</v>
      </c>
      <c r="BD8" s="190">
        <v>18631</v>
      </c>
      <c r="BE8" s="190">
        <v>18530</v>
      </c>
      <c r="BF8" s="190">
        <v>18409</v>
      </c>
      <c r="BG8" s="190">
        <v>18498</v>
      </c>
      <c r="BH8" s="190">
        <v>18560</v>
      </c>
      <c r="BI8" s="190">
        <v>16930</v>
      </c>
    </row>
    <row r="9" spans="1:61" x14ac:dyDescent="0.15">
      <c r="A9" s="331">
        <v>4</v>
      </c>
      <c r="B9" s="190">
        <v>17049</v>
      </c>
      <c r="C9" s="190">
        <v>18912</v>
      </c>
      <c r="D9" s="190">
        <v>18815</v>
      </c>
      <c r="E9" s="190">
        <v>19018</v>
      </c>
      <c r="F9" s="190">
        <v>18765</v>
      </c>
      <c r="G9" s="190">
        <v>18526</v>
      </c>
      <c r="H9" s="190">
        <v>18685</v>
      </c>
      <c r="I9" s="190">
        <v>18840</v>
      </c>
      <c r="J9" s="190">
        <v>18645</v>
      </c>
      <c r="K9" s="190">
        <v>16490</v>
      </c>
      <c r="L9" s="190">
        <v>16404</v>
      </c>
      <c r="M9" s="190">
        <v>17032</v>
      </c>
      <c r="N9" s="190">
        <v>17442</v>
      </c>
      <c r="O9" s="190">
        <v>17523</v>
      </c>
      <c r="P9" s="190">
        <v>17414</v>
      </c>
      <c r="Q9" s="190">
        <v>17475</v>
      </c>
      <c r="R9" s="190">
        <v>17352</v>
      </c>
      <c r="S9" s="190">
        <v>17405</v>
      </c>
      <c r="T9" s="190">
        <v>17489</v>
      </c>
      <c r="U9" s="190">
        <v>17266</v>
      </c>
      <c r="V9" s="190">
        <v>18105</v>
      </c>
      <c r="W9" s="190">
        <v>18285</v>
      </c>
      <c r="X9" s="190">
        <v>17646</v>
      </c>
      <c r="Y9" s="190">
        <v>17600</v>
      </c>
      <c r="Z9" s="190">
        <v>17762</v>
      </c>
      <c r="AA9" s="190">
        <v>17476</v>
      </c>
      <c r="AB9" s="190">
        <v>17497</v>
      </c>
      <c r="AC9" s="190">
        <v>17554</v>
      </c>
      <c r="AD9" s="190">
        <v>17200</v>
      </c>
      <c r="AE9" s="190">
        <v>17164</v>
      </c>
      <c r="AF9" s="190">
        <v>17866</v>
      </c>
      <c r="AG9" s="190">
        <v>17765</v>
      </c>
      <c r="AH9" s="190">
        <v>17773</v>
      </c>
      <c r="AI9" s="190">
        <v>17577</v>
      </c>
      <c r="AJ9" s="190">
        <v>17601</v>
      </c>
      <c r="AK9" s="190">
        <v>17542</v>
      </c>
      <c r="AL9" s="190">
        <v>17659</v>
      </c>
      <c r="AM9" s="190">
        <v>17394</v>
      </c>
      <c r="AN9" s="190">
        <v>17217</v>
      </c>
      <c r="AO9" s="190">
        <v>18962</v>
      </c>
      <c r="AP9" s="190">
        <v>17171</v>
      </c>
      <c r="AQ9" s="190">
        <v>17179</v>
      </c>
      <c r="AR9" s="190">
        <v>17533</v>
      </c>
      <c r="AS9" s="190">
        <v>17468</v>
      </c>
      <c r="AT9" s="190">
        <v>17622</v>
      </c>
      <c r="AU9" s="190">
        <v>17332</v>
      </c>
      <c r="AV9" s="190">
        <v>17446</v>
      </c>
      <c r="AW9" s="190">
        <v>17264</v>
      </c>
      <c r="AX9" s="190">
        <v>17029</v>
      </c>
      <c r="AY9" s="190">
        <v>18735</v>
      </c>
      <c r="AZ9" s="190">
        <v>16404</v>
      </c>
      <c r="BA9" s="190">
        <v>18495</v>
      </c>
      <c r="BB9" s="190">
        <v>18631</v>
      </c>
      <c r="BC9" s="190">
        <v>18460</v>
      </c>
      <c r="BD9" s="190">
        <v>18626</v>
      </c>
      <c r="BE9" s="190">
        <v>18466</v>
      </c>
      <c r="BF9" s="190">
        <v>18457</v>
      </c>
      <c r="BG9" s="190">
        <v>18526</v>
      </c>
      <c r="BH9" s="190">
        <v>18491</v>
      </c>
      <c r="BI9" s="190">
        <v>16198</v>
      </c>
    </row>
    <row r="10" spans="1:61" x14ac:dyDescent="0.15">
      <c r="A10" s="331">
        <v>5</v>
      </c>
      <c r="B10" s="190">
        <v>16228</v>
      </c>
      <c r="C10" s="190">
        <v>18921</v>
      </c>
      <c r="D10" s="190">
        <v>18841</v>
      </c>
      <c r="E10" s="190">
        <v>19050</v>
      </c>
      <c r="F10" s="190">
        <v>18699</v>
      </c>
      <c r="G10" s="190">
        <v>18400</v>
      </c>
      <c r="H10" s="190">
        <v>18630</v>
      </c>
      <c r="I10" s="190">
        <v>18845</v>
      </c>
      <c r="J10" s="190">
        <v>18650</v>
      </c>
      <c r="K10" s="190">
        <v>15697</v>
      </c>
      <c r="L10" s="190">
        <v>16336</v>
      </c>
      <c r="M10" s="190">
        <v>16898</v>
      </c>
      <c r="N10" s="190">
        <v>16649</v>
      </c>
      <c r="O10" s="190">
        <v>16792</v>
      </c>
      <c r="P10" s="190">
        <v>16663</v>
      </c>
      <c r="Q10" s="190">
        <v>16722</v>
      </c>
      <c r="R10" s="190">
        <v>16582</v>
      </c>
      <c r="S10" s="190">
        <v>16641</v>
      </c>
      <c r="T10" s="190">
        <v>16697</v>
      </c>
      <c r="U10" s="190">
        <v>16541</v>
      </c>
      <c r="V10" s="190">
        <v>17847</v>
      </c>
      <c r="W10" s="190">
        <v>18031</v>
      </c>
      <c r="X10" s="190">
        <v>16878</v>
      </c>
      <c r="Y10" s="190">
        <v>16828</v>
      </c>
      <c r="Z10" s="190">
        <v>16996</v>
      </c>
      <c r="AA10" s="190">
        <v>16707</v>
      </c>
      <c r="AB10" s="190">
        <v>16745</v>
      </c>
      <c r="AC10" s="190">
        <v>16759</v>
      </c>
      <c r="AD10" s="190">
        <v>16451</v>
      </c>
      <c r="AE10" s="190">
        <v>16454</v>
      </c>
      <c r="AF10" s="190">
        <v>17336</v>
      </c>
      <c r="AG10" s="190">
        <v>17225</v>
      </c>
      <c r="AH10" s="190">
        <v>16946</v>
      </c>
      <c r="AI10" s="190">
        <v>16806</v>
      </c>
      <c r="AJ10" s="190">
        <v>16905</v>
      </c>
      <c r="AK10" s="190">
        <v>16781</v>
      </c>
      <c r="AL10" s="190">
        <v>16853</v>
      </c>
      <c r="AM10" s="190">
        <v>16645</v>
      </c>
      <c r="AN10" s="190">
        <v>16466</v>
      </c>
      <c r="AO10" s="190">
        <v>18919</v>
      </c>
      <c r="AP10" s="190">
        <v>16436</v>
      </c>
      <c r="AQ10" s="190">
        <v>16503</v>
      </c>
      <c r="AR10" s="190">
        <v>16753</v>
      </c>
      <c r="AS10" s="190">
        <v>16693</v>
      </c>
      <c r="AT10" s="190">
        <v>16904</v>
      </c>
      <c r="AU10" s="190">
        <v>16506</v>
      </c>
      <c r="AV10" s="190">
        <v>16631</v>
      </c>
      <c r="AW10" s="190">
        <v>16495</v>
      </c>
      <c r="AX10" s="190">
        <v>16288</v>
      </c>
      <c r="AY10" s="190">
        <v>18674</v>
      </c>
      <c r="AZ10" s="190">
        <v>15597</v>
      </c>
      <c r="BA10" s="190">
        <v>18443</v>
      </c>
      <c r="BB10" s="190">
        <v>18610</v>
      </c>
      <c r="BC10" s="190">
        <v>18431</v>
      </c>
      <c r="BD10" s="190">
        <v>18512</v>
      </c>
      <c r="BE10" s="190">
        <v>18462</v>
      </c>
      <c r="BF10" s="190">
        <v>18439</v>
      </c>
      <c r="BG10" s="190">
        <v>18524</v>
      </c>
      <c r="BH10" s="190">
        <v>18513</v>
      </c>
      <c r="BI10" s="190">
        <v>15374</v>
      </c>
    </row>
    <row r="11" spans="1:61" x14ac:dyDescent="0.15">
      <c r="A11" s="331">
        <v>6</v>
      </c>
      <c r="B11" s="190">
        <v>15334</v>
      </c>
      <c r="C11" s="190">
        <v>18879</v>
      </c>
      <c r="D11" s="190">
        <v>18835</v>
      </c>
      <c r="E11" s="190">
        <v>19058</v>
      </c>
      <c r="F11" s="190">
        <v>18590</v>
      </c>
      <c r="G11" s="190">
        <v>18303</v>
      </c>
      <c r="H11" s="190">
        <v>18615</v>
      </c>
      <c r="I11" s="190">
        <v>18813</v>
      </c>
      <c r="J11" s="190">
        <v>18653</v>
      </c>
      <c r="K11" s="190">
        <v>14752</v>
      </c>
      <c r="L11" s="190">
        <v>16286</v>
      </c>
      <c r="M11" s="190">
        <v>16802</v>
      </c>
      <c r="N11" s="190">
        <v>15763</v>
      </c>
      <c r="O11" s="190">
        <v>15916</v>
      </c>
      <c r="P11" s="190">
        <v>15791</v>
      </c>
      <c r="Q11" s="190">
        <v>15797</v>
      </c>
      <c r="R11" s="190">
        <v>15662</v>
      </c>
      <c r="S11" s="190">
        <v>15762</v>
      </c>
      <c r="T11" s="190">
        <v>15827</v>
      </c>
      <c r="U11" s="190">
        <v>15721</v>
      </c>
      <c r="V11" s="190">
        <v>17489</v>
      </c>
      <c r="W11" s="190">
        <v>17652</v>
      </c>
      <c r="X11" s="190">
        <v>15972</v>
      </c>
      <c r="Y11" s="190">
        <v>15951</v>
      </c>
      <c r="Z11" s="190">
        <v>16126</v>
      </c>
      <c r="AA11" s="190">
        <v>15779</v>
      </c>
      <c r="AB11" s="190">
        <v>15837</v>
      </c>
      <c r="AC11" s="190">
        <v>15863</v>
      </c>
      <c r="AD11" s="190">
        <v>15550</v>
      </c>
      <c r="AE11" s="190">
        <v>15545</v>
      </c>
      <c r="AF11" s="190">
        <v>16695</v>
      </c>
      <c r="AG11" s="190">
        <v>16560</v>
      </c>
      <c r="AH11" s="190">
        <v>16111</v>
      </c>
      <c r="AI11" s="190">
        <v>15934</v>
      </c>
      <c r="AJ11" s="190">
        <v>16034</v>
      </c>
      <c r="AK11" s="190">
        <v>15884</v>
      </c>
      <c r="AL11" s="190">
        <v>15984</v>
      </c>
      <c r="AM11" s="190">
        <v>15703</v>
      </c>
      <c r="AN11" s="190">
        <v>15517</v>
      </c>
      <c r="AO11" s="190">
        <v>18902</v>
      </c>
      <c r="AP11" s="190">
        <v>15608</v>
      </c>
      <c r="AQ11" s="190">
        <v>15647</v>
      </c>
      <c r="AR11" s="190">
        <v>15877</v>
      </c>
      <c r="AS11" s="190">
        <v>15888</v>
      </c>
      <c r="AT11" s="190">
        <v>15993</v>
      </c>
      <c r="AU11" s="190">
        <v>15650</v>
      </c>
      <c r="AV11" s="190">
        <v>15686</v>
      </c>
      <c r="AW11" s="190">
        <v>15595</v>
      </c>
      <c r="AX11" s="190">
        <v>15356</v>
      </c>
      <c r="AY11" s="190">
        <v>18720</v>
      </c>
      <c r="AZ11" s="190">
        <v>14681</v>
      </c>
      <c r="BA11" s="190">
        <v>18509</v>
      </c>
      <c r="BB11" s="190">
        <v>18563</v>
      </c>
      <c r="BC11" s="190">
        <v>18420</v>
      </c>
      <c r="BD11" s="190">
        <v>18361</v>
      </c>
      <c r="BE11" s="190">
        <v>18246</v>
      </c>
      <c r="BF11" s="190">
        <v>18448</v>
      </c>
      <c r="BG11" s="190">
        <v>18485</v>
      </c>
      <c r="BH11" s="190">
        <v>18496</v>
      </c>
      <c r="BI11" s="190">
        <v>14417</v>
      </c>
    </row>
    <row r="12" spans="1:61" x14ac:dyDescent="0.15">
      <c r="A12" s="331">
        <v>7</v>
      </c>
      <c r="B12" s="190">
        <v>14333</v>
      </c>
      <c r="C12" s="190">
        <v>18861</v>
      </c>
      <c r="D12" s="190">
        <v>18771</v>
      </c>
      <c r="E12" s="190">
        <v>19034</v>
      </c>
      <c r="F12" s="190">
        <v>18159</v>
      </c>
      <c r="G12" s="190">
        <v>17962</v>
      </c>
      <c r="H12" s="190">
        <v>18658</v>
      </c>
      <c r="I12" s="190">
        <v>18799</v>
      </c>
      <c r="J12" s="190">
        <v>18598</v>
      </c>
      <c r="K12" s="190">
        <v>13713</v>
      </c>
      <c r="L12" s="190">
        <v>16210</v>
      </c>
      <c r="M12" s="190">
        <v>16692</v>
      </c>
      <c r="N12" s="190">
        <v>14753</v>
      </c>
      <c r="O12" s="190">
        <v>14914</v>
      </c>
      <c r="P12" s="190">
        <v>14836</v>
      </c>
      <c r="Q12" s="190">
        <v>14781</v>
      </c>
      <c r="R12" s="190">
        <v>14699</v>
      </c>
      <c r="S12" s="190">
        <v>14833</v>
      </c>
      <c r="T12" s="190">
        <v>14840</v>
      </c>
      <c r="U12" s="190">
        <v>14708</v>
      </c>
      <c r="V12" s="190">
        <v>17081</v>
      </c>
      <c r="W12" s="190">
        <v>17211</v>
      </c>
      <c r="X12" s="190">
        <v>14975</v>
      </c>
      <c r="Y12" s="190">
        <v>14942</v>
      </c>
      <c r="Z12" s="190">
        <v>15175</v>
      </c>
      <c r="AA12" s="190">
        <v>14796</v>
      </c>
      <c r="AB12" s="190">
        <v>14848</v>
      </c>
      <c r="AC12" s="190">
        <v>14832</v>
      </c>
      <c r="AD12" s="190">
        <v>14550</v>
      </c>
      <c r="AE12" s="190">
        <v>14563</v>
      </c>
      <c r="AF12" s="190">
        <v>15946</v>
      </c>
      <c r="AG12" s="190">
        <v>15862</v>
      </c>
      <c r="AH12" s="190">
        <v>15130</v>
      </c>
      <c r="AI12" s="190">
        <v>14941</v>
      </c>
      <c r="AJ12" s="190">
        <v>15075</v>
      </c>
      <c r="AK12" s="190">
        <v>14907</v>
      </c>
      <c r="AL12" s="190">
        <v>14933</v>
      </c>
      <c r="AM12" s="190">
        <v>14771</v>
      </c>
      <c r="AN12" s="190">
        <v>14566</v>
      </c>
      <c r="AO12" s="190">
        <v>18918</v>
      </c>
      <c r="AP12" s="190">
        <v>14682</v>
      </c>
      <c r="AQ12" s="190">
        <v>14703</v>
      </c>
      <c r="AR12" s="190">
        <v>14869</v>
      </c>
      <c r="AS12" s="190">
        <v>14979</v>
      </c>
      <c r="AT12" s="190">
        <v>15057</v>
      </c>
      <c r="AU12" s="190">
        <v>14647</v>
      </c>
      <c r="AV12" s="190">
        <v>14709</v>
      </c>
      <c r="AW12" s="190">
        <v>14606</v>
      </c>
      <c r="AX12" s="190">
        <v>14340</v>
      </c>
      <c r="AY12" s="190">
        <v>18644</v>
      </c>
      <c r="AZ12" s="190">
        <v>13628</v>
      </c>
      <c r="BA12" s="190">
        <v>18452</v>
      </c>
      <c r="BB12" s="190">
        <v>18594</v>
      </c>
      <c r="BC12" s="190">
        <v>18442</v>
      </c>
      <c r="BD12" s="190">
        <v>17923</v>
      </c>
      <c r="BE12" s="190">
        <v>17815</v>
      </c>
      <c r="BF12" s="190">
        <v>18415</v>
      </c>
      <c r="BG12" s="190">
        <v>18485</v>
      </c>
      <c r="BH12" s="190">
        <v>18498</v>
      </c>
      <c r="BI12" s="190">
        <v>13383</v>
      </c>
    </row>
    <row r="13" spans="1:61" x14ac:dyDescent="0.15">
      <c r="A13" s="331">
        <v>8</v>
      </c>
      <c r="B13" s="190">
        <v>13258</v>
      </c>
      <c r="C13" s="190">
        <v>18892</v>
      </c>
      <c r="D13" s="190">
        <v>18778</v>
      </c>
      <c r="E13" s="190">
        <v>18959</v>
      </c>
      <c r="F13" s="190">
        <v>17464</v>
      </c>
      <c r="G13" s="190">
        <v>17338</v>
      </c>
      <c r="H13" s="190">
        <v>18629</v>
      </c>
      <c r="I13" s="190">
        <v>18853</v>
      </c>
      <c r="J13" s="190">
        <v>18604</v>
      </c>
      <c r="K13" s="190">
        <v>12587</v>
      </c>
      <c r="L13" s="190">
        <v>16093</v>
      </c>
      <c r="M13" s="190">
        <v>16509</v>
      </c>
      <c r="N13" s="190">
        <v>13670</v>
      </c>
      <c r="O13" s="190">
        <v>13824</v>
      </c>
      <c r="P13" s="190">
        <v>13767</v>
      </c>
      <c r="Q13" s="190">
        <v>13757</v>
      </c>
      <c r="R13" s="190">
        <v>13634</v>
      </c>
      <c r="S13" s="190">
        <v>13737</v>
      </c>
      <c r="T13" s="190">
        <v>13729</v>
      </c>
      <c r="U13" s="190">
        <v>13660</v>
      </c>
      <c r="V13" s="190">
        <v>16670</v>
      </c>
      <c r="W13" s="190">
        <v>16711</v>
      </c>
      <c r="X13" s="190">
        <v>13864</v>
      </c>
      <c r="Y13" s="190">
        <v>13883</v>
      </c>
      <c r="Z13" s="190">
        <v>14060</v>
      </c>
      <c r="AA13" s="190">
        <v>13733</v>
      </c>
      <c r="AB13" s="190">
        <v>13838</v>
      </c>
      <c r="AC13" s="190">
        <v>13794</v>
      </c>
      <c r="AD13" s="190">
        <v>13454</v>
      </c>
      <c r="AE13" s="190">
        <v>13511</v>
      </c>
      <c r="AF13" s="190">
        <v>15204</v>
      </c>
      <c r="AG13" s="190">
        <v>15072</v>
      </c>
      <c r="AH13" s="190">
        <v>14050</v>
      </c>
      <c r="AI13" s="190">
        <v>13837</v>
      </c>
      <c r="AJ13" s="190">
        <v>14010</v>
      </c>
      <c r="AK13" s="190">
        <v>13793</v>
      </c>
      <c r="AL13" s="190">
        <v>13902</v>
      </c>
      <c r="AM13" s="190">
        <v>13715</v>
      </c>
      <c r="AN13" s="190">
        <v>13496</v>
      </c>
      <c r="AO13" s="190">
        <v>18916</v>
      </c>
      <c r="AP13" s="190">
        <v>13662</v>
      </c>
      <c r="AQ13" s="190">
        <v>13721</v>
      </c>
      <c r="AR13" s="190">
        <v>13822</v>
      </c>
      <c r="AS13" s="190">
        <v>13921</v>
      </c>
      <c r="AT13" s="190">
        <v>14006</v>
      </c>
      <c r="AU13" s="190">
        <v>13596</v>
      </c>
      <c r="AV13" s="190">
        <v>13660</v>
      </c>
      <c r="AW13" s="190">
        <v>13509</v>
      </c>
      <c r="AX13" s="190">
        <v>13268</v>
      </c>
      <c r="AY13" s="190">
        <v>18613</v>
      </c>
      <c r="AZ13" s="190">
        <v>12583</v>
      </c>
      <c r="BA13" s="190">
        <v>18473</v>
      </c>
      <c r="BB13" s="190">
        <v>18590</v>
      </c>
      <c r="BC13" s="190">
        <v>18394</v>
      </c>
      <c r="BD13" s="190">
        <v>17252</v>
      </c>
      <c r="BE13" s="190">
        <v>17077</v>
      </c>
      <c r="BF13" s="190">
        <v>18401</v>
      </c>
      <c r="BG13" s="190">
        <v>18501</v>
      </c>
      <c r="BH13" s="190">
        <v>18531</v>
      </c>
      <c r="BI13" s="190">
        <v>12285</v>
      </c>
    </row>
    <row r="14" spans="1:61" x14ac:dyDescent="0.15">
      <c r="A14" s="331">
        <v>9</v>
      </c>
      <c r="B14" s="190">
        <v>12114</v>
      </c>
      <c r="C14" s="190">
        <v>18879</v>
      </c>
      <c r="D14" s="190">
        <v>18812</v>
      </c>
      <c r="E14" s="190">
        <v>18919</v>
      </c>
      <c r="F14" s="190">
        <v>16551</v>
      </c>
      <c r="G14" s="190">
        <v>16469</v>
      </c>
      <c r="H14" s="190">
        <v>18542</v>
      </c>
      <c r="I14" s="190">
        <v>18779</v>
      </c>
      <c r="J14" s="190">
        <v>18647</v>
      </c>
      <c r="K14" s="190">
        <v>11482</v>
      </c>
      <c r="L14" s="190">
        <v>15936</v>
      </c>
      <c r="M14" s="190">
        <v>16278</v>
      </c>
      <c r="N14" s="190">
        <v>12551</v>
      </c>
      <c r="O14" s="190">
        <v>12716</v>
      </c>
      <c r="P14" s="190">
        <v>12703</v>
      </c>
      <c r="Q14" s="190">
        <v>12666</v>
      </c>
      <c r="R14" s="190">
        <v>12528</v>
      </c>
      <c r="S14" s="190">
        <v>12613</v>
      </c>
      <c r="T14" s="190">
        <v>12577</v>
      </c>
      <c r="U14" s="190">
        <v>12561</v>
      </c>
      <c r="V14" s="190">
        <v>16179</v>
      </c>
      <c r="W14" s="190">
        <v>16214</v>
      </c>
      <c r="X14" s="190">
        <v>12770</v>
      </c>
      <c r="Y14" s="190">
        <v>12702</v>
      </c>
      <c r="Z14" s="190">
        <v>12943</v>
      </c>
      <c r="AA14" s="190">
        <v>12620</v>
      </c>
      <c r="AB14" s="190">
        <v>12709</v>
      </c>
      <c r="AC14" s="190">
        <v>12686</v>
      </c>
      <c r="AD14" s="190">
        <v>12377</v>
      </c>
      <c r="AE14" s="190">
        <v>12416</v>
      </c>
      <c r="AF14" s="190">
        <v>14444</v>
      </c>
      <c r="AG14" s="190">
        <v>14260</v>
      </c>
      <c r="AH14" s="190">
        <v>12929</v>
      </c>
      <c r="AI14" s="190">
        <v>12697</v>
      </c>
      <c r="AJ14" s="190">
        <v>12943</v>
      </c>
      <c r="AK14" s="190">
        <v>12718</v>
      </c>
      <c r="AL14" s="190">
        <v>12753</v>
      </c>
      <c r="AM14" s="190">
        <v>12583</v>
      </c>
      <c r="AN14" s="190">
        <v>12340</v>
      </c>
      <c r="AO14" s="190">
        <v>18891</v>
      </c>
      <c r="AP14" s="190">
        <v>12664</v>
      </c>
      <c r="AQ14" s="190">
        <v>12715</v>
      </c>
      <c r="AR14" s="190">
        <v>12697</v>
      </c>
      <c r="AS14" s="190">
        <v>12859</v>
      </c>
      <c r="AT14" s="190">
        <v>12900</v>
      </c>
      <c r="AU14" s="190">
        <v>12475</v>
      </c>
      <c r="AV14" s="190">
        <v>12548</v>
      </c>
      <c r="AW14" s="190">
        <v>12442</v>
      </c>
      <c r="AX14" s="190">
        <v>12141</v>
      </c>
      <c r="AY14" s="190">
        <v>18510</v>
      </c>
      <c r="AZ14" s="190">
        <v>11515</v>
      </c>
      <c r="BA14" s="190">
        <v>18477</v>
      </c>
      <c r="BB14" s="190">
        <v>18535</v>
      </c>
      <c r="BC14" s="190">
        <v>18336</v>
      </c>
      <c r="BD14" s="190">
        <v>16364</v>
      </c>
      <c r="BE14" s="190">
        <v>16209</v>
      </c>
      <c r="BF14" s="190">
        <v>18335</v>
      </c>
      <c r="BG14" s="190">
        <v>18509</v>
      </c>
      <c r="BH14" s="190">
        <v>18510</v>
      </c>
      <c r="BI14" s="190">
        <v>11206</v>
      </c>
    </row>
    <row r="15" spans="1:61" x14ac:dyDescent="0.15">
      <c r="A15" s="331">
        <v>10</v>
      </c>
      <c r="B15" s="190">
        <v>11004</v>
      </c>
      <c r="C15" s="190">
        <v>18874</v>
      </c>
      <c r="D15" s="190">
        <v>18807</v>
      </c>
      <c r="E15" s="190">
        <v>18716</v>
      </c>
      <c r="F15" s="190">
        <v>15535</v>
      </c>
      <c r="G15" s="190">
        <v>15445</v>
      </c>
      <c r="H15" s="190">
        <v>18347</v>
      </c>
      <c r="I15" s="190">
        <v>18806</v>
      </c>
      <c r="J15" s="190">
        <v>18594</v>
      </c>
      <c r="K15" s="190">
        <v>10353</v>
      </c>
      <c r="L15" s="190">
        <v>15764</v>
      </c>
      <c r="M15" s="190">
        <v>16047</v>
      </c>
      <c r="N15" s="190">
        <v>11418</v>
      </c>
      <c r="O15" s="190">
        <v>11585</v>
      </c>
      <c r="P15" s="190">
        <v>11601</v>
      </c>
      <c r="Q15" s="190">
        <v>11488</v>
      </c>
      <c r="R15" s="190">
        <v>11382</v>
      </c>
      <c r="S15" s="190">
        <v>11442</v>
      </c>
      <c r="T15" s="190">
        <v>11392</v>
      </c>
      <c r="U15" s="190">
        <v>11432</v>
      </c>
      <c r="V15" s="190">
        <v>15683</v>
      </c>
      <c r="W15" s="190">
        <v>15631</v>
      </c>
      <c r="X15" s="190">
        <v>11623</v>
      </c>
      <c r="Y15" s="190">
        <v>11577</v>
      </c>
      <c r="Z15" s="190">
        <v>11824</v>
      </c>
      <c r="AA15" s="190">
        <v>11444</v>
      </c>
      <c r="AB15" s="190">
        <v>11586</v>
      </c>
      <c r="AC15" s="190">
        <v>11507</v>
      </c>
      <c r="AD15" s="190">
        <v>11238</v>
      </c>
      <c r="AE15" s="190">
        <v>11329</v>
      </c>
      <c r="AF15" s="190">
        <v>13595</v>
      </c>
      <c r="AG15" s="190">
        <v>13397</v>
      </c>
      <c r="AH15" s="190">
        <v>11774</v>
      </c>
      <c r="AI15" s="190">
        <v>11601</v>
      </c>
      <c r="AJ15" s="190">
        <v>11840</v>
      </c>
      <c r="AK15" s="190">
        <v>11566</v>
      </c>
      <c r="AL15" s="190">
        <v>11613</v>
      </c>
      <c r="AM15" s="190">
        <v>11465</v>
      </c>
      <c r="AN15" s="190">
        <v>11220</v>
      </c>
      <c r="AO15" s="190">
        <v>18881</v>
      </c>
      <c r="AP15" s="190">
        <v>11602</v>
      </c>
      <c r="AQ15" s="190">
        <v>11682</v>
      </c>
      <c r="AR15" s="190">
        <v>11589</v>
      </c>
      <c r="AS15" s="190">
        <v>11772</v>
      </c>
      <c r="AT15" s="190">
        <v>11736</v>
      </c>
      <c r="AU15" s="190">
        <v>11355</v>
      </c>
      <c r="AV15" s="190">
        <v>11401</v>
      </c>
      <c r="AW15" s="190">
        <v>11299</v>
      </c>
      <c r="AX15" s="190">
        <v>11036</v>
      </c>
      <c r="AY15" s="190">
        <v>18207</v>
      </c>
      <c r="AZ15" s="190">
        <v>10436</v>
      </c>
      <c r="BA15" s="190">
        <v>18423</v>
      </c>
      <c r="BB15" s="190">
        <v>18582</v>
      </c>
      <c r="BC15" s="190">
        <v>18052</v>
      </c>
      <c r="BD15" s="190">
        <v>15386</v>
      </c>
      <c r="BE15" s="190">
        <v>15225</v>
      </c>
      <c r="BF15" s="190">
        <v>18090</v>
      </c>
      <c r="BG15" s="190">
        <v>18495</v>
      </c>
      <c r="BH15" s="190">
        <v>18511</v>
      </c>
      <c r="BI15" s="190">
        <v>10062</v>
      </c>
    </row>
    <row r="16" spans="1:61" x14ac:dyDescent="0.15">
      <c r="A16" s="331">
        <v>11</v>
      </c>
      <c r="B16" s="190">
        <v>9873</v>
      </c>
      <c r="C16" s="190">
        <v>18884</v>
      </c>
      <c r="D16" s="190">
        <v>18757</v>
      </c>
      <c r="E16" s="190">
        <v>18162</v>
      </c>
      <c r="F16" s="190">
        <v>14402</v>
      </c>
      <c r="G16" s="190">
        <v>14382</v>
      </c>
      <c r="H16" s="190">
        <v>17800</v>
      </c>
      <c r="I16" s="190">
        <v>18781</v>
      </c>
      <c r="J16" s="190">
        <v>18620</v>
      </c>
      <c r="K16" s="190">
        <v>9212</v>
      </c>
      <c r="L16" s="190">
        <v>15582</v>
      </c>
      <c r="M16" s="190">
        <v>15804</v>
      </c>
      <c r="N16" s="190">
        <v>10279</v>
      </c>
      <c r="O16" s="190">
        <v>10439</v>
      </c>
      <c r="P16" s="190">
        <v>10451</v>
      </c>
      <c r="Q16" s="190">
        <v>10320</v>
      </c>
      <c r="R16" s="190">
        <v>10194</v>
      </c>
      <c r="S16" s="190">
        <v>10330</v>
      </c>
      <c r="T16" s="190">
        <v>10262</v>
      </c>
      <c r="U16" s="190">
        <v>10312</v>
      </c>
      <c r="V16" s="190">
        <v>15128</v>
      </c>
      <c r="W16" s="190">
        <v>15023</v>
      </c>
      <c r="X16" s="190">
        <v>10439</v>
      </c>
      <c r="Y16" s="190">
        <v>10411</v>
      </c>
      <c r="Z16" s="190">
        <v>10690</v>
      </c>
      <c r="AA16" s="190">
        <v>10323</v>
      </c>
      <c r="AB16" s="190">
        <v>10432</v>
      </c>
      <c r="AC16" s="190">
        <v>10375</v>
      </c>
      <c r="AD16" s="190">
        <v>10073</v>
      </c>
      <c r="AE16" s="190">
        <v>10189</v>
      </c>
      <c r="AF16" s="190">
        <v>12709</v>
      </c>
      <c r="AG16" s="190">
        <v>12535</v>
      </c>
      <c r="AH16" s="190">
        <v>10636</v>
      </c>
      <c r="AI16" s="190">
        <v>10460</v>
      </c>
      <c r="AJ16" s="190">
        <v>10721</v>
      </c>
      <c r="AK16" s="190">
        <v>10429</v>
      </c>
      <c r="AL16" s="190">
        <v>10475</v>
      </c>
      <c r="AM16" s="190">
        <v>10301</v>
      </c>
      <c r="AN16" s="190">
        <v>10065</v>
      </c>
      <c r="AO16" s="190">
        <v>18893</v>
      </c>
      <c r="AP16" s="190">
        <v>10547</v>
      </c>
      <c r="AQ16" s="190">
        <v>10643</v>
      </c>
      <c r="AR16" s="190">
        <v>10453</v>
      </c>
      <c r="AS16" s="190">
        <v>10694</v>
      </c>
      <c r="AT16" s="190">
        <v>10596</v>
      </c>
      <c r="AU16" s="190">
        <v>10213</v>
      </c>
      <c r="AV16" s="190">
        <v>10278</v>
      </c>
      <c r="AW16" s="190">
        <v>10147</v>
      </c>
      <c r="AX16" s="190">
        <v>9914</v>
      </c>
      <c r="AY16" s="190">
        <v>17565</v>
      </c>
      <c r="AZ16" s="190">
        <v>9371</v>
      </c>
      <c r="BA16" s="190">
        <v>18412</v>
      </c>
      <c r="BB16" s="190">
        <v>18559</v>
      </c>
      <c r="BC16" s="190">
        <v>17509</v>
      </c>
      <c r="BD16" s="190">
        <v>14299</v>
      </c>
      <c r="BE16" s="190">
        <v>14087</v>
      </c>
      <c r="BF16" s="190">
        <v>17495</v>
      </c>
      <c r="BG16" s="190">
        <v>18465</v>
      </c>
      <c r="BH16" s="190">
        <v>18478</v>
      </c>
      <c r="BI16" s="190">
        <v>8994</v>
      </c>
    </row>
    <row r="17" spans="1:61" x14ac:dyDescent="0.15">
      <c r="A17" s="331">
        <v>12</v>
      </c>
      <c r="B17" s="190">
        <v>8798</v>
      </c>
      <c r="C17" s="190">
        <v>18831</v>
      </c>
      <c r="D17" s="190">
        <v>18752</v>
      </c>
      <c r="E17" s="190">
        <v>17245</v>
      </c>
      <c r="F17" s="190">
        <v>13152</v>
      </c>
      <c r="G17" s="190">
        <v>13169</v>
      </c>
      <c r="H17" s="190">
        <v>16958</v>
      </c>
      <c r="I17" s="190">
        <v>18791</v>
      </c>
      <c r="J17" s="190">
        <v>18569</v>
      </c>
      <c r="K17" s="190">
        <v>8124</v>
      </c>
      <c r="L17" s="190">
        <v>15421</v>
      </c>
      <c r="M17" s="190">
        <v>15530</v>
      </c>
      <c r="N17" s="190">
        <v>9160</v>
      </c>
      <c r="O17" s="190">
        <v>9333</v>
      </c>
      <c r="P17" s="190">
        <v>9327</v>
      </c>
      <c r="Q17" s="190">
        <v>9190</v>
      </c>
      <c r="R17" s="190">
        <v>9102</v>
      </c>
      <c r="S17" s="190">
        <v>9205</v>
      </c>
      <c r="T17" s="190">
        <v>9118</v>
      </c>
      <c r="U17" s="190">
        <v>9196</v>
      </c>
      <c r="V17" s="190">
        <v>14650</v>
      </c>
      <c r="W17" s="190">
        <v>14396</v>
      </c>
      <c r="X17" s="190">
        <v>9323</v>
      </c>
      <c r="Y17" s="190">
        <v>9296</v>
      </c>
      <c r="Z17" s="190">
        <v>9578</v>
      </c>
      <c r="AA17" s="190">
        <v>9202</v>
      </c>
      <c r="AB17" s="190">
        <v>9331</v>
      </c>
      <c r="AC17" s="190">
        <v>9210</v>
      </c>
      <c r="AD17" s="190">
        <v>8963</v>
      </c>
      <c r="AE17" s="190">
        <v>9098</v>
      </c>
      <c r="AF17" s="190">
        <v>11894</v>
      </c>
      <c r="AG17" s="190">
        <v>11681</v>
      </c>
      <c r="AH17" s="190">
        <v>9511</v>
      </c>
      <c r="AI17" s="190">
        <v>9301</v>
      </c>
      <c r="AJ17" s="190">
        <v>9621</v>
      </c>
      <c r="AK17" s="190">
        <v>9286</v>
      </c>
      <c r="AL17" s="190">
        <v>9318</v>
      </c>
      <c r="AM17" s="190">
        <v>9179</v>
      </c>
      <c r="AN17" s="190">
        <v>8963</v>
      </c>
      <c r="AO17" s="190">
        <v>18865</v>
      </c>
      <c r="AP17" s="190">
        <v>9513</v>
      </c>
      <c r="AQ17" s="190">
        <v>9584</v>
      </c>
      <c r="AR17" s="190">
        <v>9346</v>
      </c>
      <c r="AS17" s="190">
        <v>9594</v>
      </c>
      <c r="AT17" s="190">
        <v>9490</v>
      </c>
      <c r="AU17" s="190">
        <v>9125</v>
      </c>
      <c r="AV17" s="190">
        <v>9153</v>
      </c>
      <c r="AW17" s="190">
        <v>9041</v>
      </c>
      <c r="AX17" s="190">
        <v>8803</v>
      </c>
      <c r="AY17" s="190">
        <v>16637</v>
      </c>
      <c r="AZ17" s="190">
        <v>8306</v>
      </c>
      <c r="BA17" s="190">
        <v>18425</v>
      </c>
      <c r="BB17" s="190">
        <v>18566</v>
      </c>
      <c r="BC17" s="190">
        <v>16635</v>
      </c>
      <c r="BD17" s="190">
        <v>13142</v>
      </c>
      <c r="BE17" s="190">
        <v>12895</v>
      </c>
      <c r="BF17" s="190">
        <v>16617</v>
      </c>
      <c r="BG17" s="190">
        <v>18445</v>
      </c>
      <c r="BH17" s="190">
        <v>18504</v>
      </c>
      <c r="BI17" s="190">
        <v>7935</v>
      </c>
    </row>
    <row r="18" spans="1:61" x14ac:dyDescent="0.15">
      <c r="A18" s="331">
        <v>13</v>
      </c>
      <c r="B18" s="190">
        <v>7751</v>
      </c>
      <c r="C18" s="190">
        <v>18861</v>
      </c>
      <c r="D18" s="190">
        <v>18783</v>
      </c>
      <c r="E18" s="190">
        <v>16128</v>
      </c>
      <c r="F18" s="190">
        <v>11870</v>
      </c>
      <c r="G18" s="190">
        <v>11975</v>
      </c>
      <c r="H18" s="190">
        <v>15841</v>
      </c>
      <c r="I18" s="190">
        <v>18813</v>
      </c>
      <c r="J18" s="190">
        <v>18609</v>
      </c>
      <c r="K18" s="190">
        <v>7115</v>
      </c>
      <c r="L18" s="190">
        <v>15186</v>
      </c>
      <c r="M18" s="190">
        <v>15223</v>
      </c>
      <c r="N18" s="190">
        <v>8089</v>
      </c>
      <c r="O18" s="190">
        <v>8234</v>
      </c>
      <c r="P18" s="190">
        <v>8263</v>
      </c>
      <c r="Q18" s="190">
        <v>8117</v>
      </c>
      <c r="R18" s="190">
        <v>8033</v>
      </c>
      <c r="S18" s="190">
        <v>8098</v>
      </c>
      <c r="T18" s="190">
        <v>8013</v>
      </c>
      <c r="U18" s="190">
        <v>8109</v>
      </c>
      <c r="V18" s="190">
        <v>14113</v>
      </c>
      <c r="W18" s="190">
        <v>13813</v>
      </c>
      <c r="X18" s="190">
        <v>8230</v>
      </c>
      <c r="Y18" s="190">
        <v>8207</v>
      </c>
      <c r="Z18" s="190">
        <v>8468</v>
      </c>
      <c r="AA18" s="190">
        <v>8105</v>
      </c>
      <c r="AB18" s="190">
        <v>8253</v>
      </c>
      <c r="AC18" s="190">
        <v>8121</v>
      </c>
      <c r="AD18" s="190">
        <v>7894</v>
      </c>
      <c r="AE18" s="190">
        <v>8010</v>
      </c>
      <c r="AF18" s="190">
        <v>11102</v>
      </c>
      <c r="AG18" s="190">
        <v>10811</v>
      </c>
      <c r="AH18" s="190">
        <v>8434</v>
      </c>
      <c r="AI18" s="190">
        <v>8212</v>
      </c>
      <c r="AJ18" s="190">
        <v>8514</v>
      </c>
      <c r="AK18" s="190">
        <v>8229</v>
      </c>
      <c r="AL18" s="190">
        <v>8247</v>
      </c>
      <c r="AM18" s="190">
        <v>8111</v>
      </c>
      <c r="AN18" s="190">
        <v>7903</v>
      </c>
      <c r="AO18" s="190">
        <v>18827</v>
      </c>
      <c r="AP18" s="190">
        <v>8533</v>
      </c>
      <c r="AQ18" s="190">
        <v>8552</v>
      </c>
      <c r="AR18" s="190">
        <v>8239</v>
      </c>
      <c r="AS18" s="190">
        <v>8519</v>
      </c>
      <c r="AT18" s="190">
        <v>8419</v>
      </c>
      <c r="AU18" s="190">
        <v>8056</v>
      </c>
      <c r="AV18" s="190">
        <v>8119</v>
      </c>
      <c r="AW18" s="190">
        <v>7980</v>
      </c>
      <c r="AX18" s="190">
        <v>7720</v>
      </c>
      <c r="AY18" s="190">
        <v>15551</v>
      </c>
      <c r="AZ18" s="190">
        <v>7325</v>
      </c>
      <c r="BA18" s="190">
        <v>18467</v>
      </c>
      <c r="BB18" s="190">
        <v>18545</v>
      </c>
      <c r="BC18" s="190">
        <v>15588</v>
      </c>
      <c r="BD18" s="190">
        <v>11904</v>
      </c>
      <c r="BE18" s="190">
        <v>11690</v>
      </c>
      <c r="BF18" s="190">
        <v>15595</v>
      </c>
      <c r="BG18" s="190">
        <v>18470</v>
      </c>
      <c r="BH18" s="190">
        <v>18456</v>
      </c>
      <c r="BI18" s="190">
        <v>6954</v>
      </c>
    </row>
    <row r="19" spans="1:61" x14ac:dyDescent="0.15">
      <c r="A19" s="331">
        <v>14</v>
      </c>
      <c r="B19" s="190">
        <v>6805</v>
      </c>
      <c r="C19" s="190">
        <v>18834</v>
      </c>
      <c r="D19" s="190">
        <v>18785</v>
      </c>
      <c r="E19" s="190">
        <v>14910</v>
      </c>
      <c r="F19" s="190">
        <v>10617</v>
      </c>
      <c r="G19" s="190">
        <v>10719</v>
      </c>
      <c r="H19" s="190">
        <v>14661</v>
      </c>
      <c r="I19" s="190">
        <v>18797</v>
      </c>
      <c r="J19" s="190">
        <v>18607</v>
      </c>
      <c r="K19" s="190">
        <v>6195</v>
      </c>
      <c r="L19" s="190">
        <v>14981</v>
      </c>
      <c r="M19" s="190">
        <v>14929</v>
      </c>
      <c r="N19" s="190">
        <v>7058</v>
      </c>
      <c r="O19" s="190">
        <v>7231</v>
      </c>
      <c r="P19" s="190">
        <v>7263</v>
      </c>
      <c r="Q19" s="190">
        <v>7108</v>
      </c>
      <c r="R19" s="190">
        <v>7017</v>
      </c>
      <c r="S19" s="190">
        <v>7096</v>
      </c>
      <c r="T19" s="190">
        <v>6986</v>
      </c>
      <c r="U19" s="190">
        <v>7123</v>
      </c>
      <c r="V19" s="190">
        <v>13568</v>
      </c>
      <c r="W19" s="190">
        <v>13146</v>
      </c>
      <c r="X19" s="190">
        <v>7231</v>
      </c>
      <c r="Y19" s="190">
        <v>7166</v>
      </c>
      <c r="Z19" s="190">
        <v>7421</v>
      </c>
      <c r="AA19" s="190">
        <v>7078</v>
      </c>
      <c r="AB19" s="190">
        <v>7214</v>
      </c>
      <c r="AC19" s="190">
        <v>7116</v>
      </c>
      <c r="AD19" s="190">
        <v>6894</v>
      </c>
      <c r="AE19" s="190">
        <v>7026</v>
      </c>
      <c r="AF19" s="190">
        <v>10271</v>
      </c>
      <c r="AG19" s="190">
        <v>9945</v>
      </c>
      <c r="AH19" s="190">
        <v>7390</v>
      </c>
      <c r="AI19" s="190">
        <v>7200</v>
      </c>
      <c r="AJ19" s="190">
        <v>7524</v>
      </c>
      <c r="AK19" s="190">
        <v>7212</v>
      </c>
      <c r="AL19" s="190">
        <v>7218</v>
      </c>
      <c r="AM19" s="190">
        <v>7099</v>
      </c>
      <c r="AN19" s="190">
        <v>6868</v>
      </c>
      <c r="AO19" s="190">
        <v>18796</v>
      </c>
      <c r="AP19" s="190">
        <v>7580</v>
      </c>
      <c r="AQ19" s="190">
        <v>7639</v>
      </c>
      <c r="AR19" s="190">
        <v>7263</v>
      </c>
      <c r="AS19" s="190">
        <v>7493</v>
      </c>
      <c r="AT19" s="190">
        <v>7405</v>
      </c>
      <c r="AU19" s="190">
        <v>7071</v>
      </c>
      <c r="AV19" s="190">
        <v>7110</v>
      </c>
      <c r="AW19" s="190">
        <v>6993</v>
      </c>
      <c r="AX19" s="190">
        <v>6752</v>
      </c>
      <c r="AY19" s="190">
        <v>14308</v>
      </c>
      <c r="AZ19" s="190">
        <v>6423</v>
      </c>
      <c r="BA19" s="190">
        <v>18408</v>
      </c>
      <c r="BB19" s="190">
        <v>18503</v>
      </c>
      <c r="BC19" s="190">
        <v>14357</v>
      </c>
      <c r="BD19" s="190">
        <v>10748</v>
      </c>
      <c r="BE19" s="190">
        <v>10488</v>
      </c>
      <c r="BF19" s="190">
        <v>14404</v>
      </c>
      <c r="BG19" s="190">
        <v>18461</v>
      </c>
      <c r="BH19" s="190">
        <v>18507</v>
      </c>
      <c r="BI19" s="190">
        <v>6034</v>
      </c>
    </row>
    <row r="20" spans="1:61" x14ac:dyDescent="0.15">
      <c r="A20" s="331">
        <v>15</v>
      </c>
      <c r="B20" s="190">
        <v>5889</v>
      </c>
      <c r="C20" s="190">
        <v>18842</v>
      </c>
      <c r="D20" s="190">
        <v>18653</v>
      </c>
      <c r="E20" s="190">
        <v>13579</v>
      </c>
      <c r="F20" s="190">
        <v>9430</v>
      </c>
      <c r="G20" s="190">
        <v>9572</v>
      </c>
      <c r="H20" s="190">
        <v>13330</v>
      </c>
      <c r="I20" s="190">
        <v>18708</v>
      </c>
      <c r="J20" s="190">
        <v>18598</v>
      </c>
      <c r="K20" s="190">
        <v>5338</v>
      </c>
      <c r="L20" s="190">
        <v>14736</v>
      </c>
      <c r="M20" s="190">
        <v>14545</v>
      </c>
      <c r="N20" s="190">
        <v>6127</v>
      </c>
      <c r="O20" s="190">
        <v>6290</v>
      </c>
      <c r="P20" s="190">
        <v>6317</v>
      </c>
      <c r="Q20" s="190">
        <v>6139</v>
      </c>
      <c r="R20" s="190">
        <v>6086</v>
      </c>
      <c r="S20" s="190">
        <v>6156</v>
      </c>
      <c r="T20" s="190">
        <v>6060</v>
      </c>
      <c r="U20" s="190">
        <v>6191</v>
      </c>
      <c r="V20" s="190">
        <v>13035</v>
      </c>
      <c r="W20" s="190">
        <v>12516</v>
      </c>
      <c r="X20" s="190">
        <v>6283</v>
      </c>
      <c r="Y20" s="190">
        <v>6230</v>
      </c>
      <c r="Z20" s="190">
        <v>6499</v>
      </c>
      <c r="AA20" s="190">
        <v>6131</v>
      </c>
      <c r="AB20" s="190">
        <v>6289</v>
      </c>
      <c r="AC20" s="190">
        <v>6167</v>
      </c>
      <c r="AD20" s="190">
        <v>5967</v>
      </c>
      <c r="AE20" s="190">
        <v>6117</v>
      </c>
      <c r="AF20" s="190">
        <v>9485</v>
      </c>
      <c r="AG20" s="190">
        <v>9140</v>
      </c>
      <c r="AH20" s="190">
        <v>6451</v>
      </c>
      <c r="AI20" s="190">
        <v>6275</v>
      </c>
      <c r="AJ20" s="190">
        <v>6575</v>
      </c>
      <c r="AK20" s="190">
        <v>6266</v>
      </c>
      <c r="AL20" s="190">
        <v>6278</v>
      </c>
      <c r="AM20" s="190">
        <v>6164</v>
      </c>
      <c r="AN20" s="190">
        <v>5962</v>
      </c>
      <c r="AO20" s="190">
        <v>18734</v>
      </c>
      <c r="AP20" s="190">
        <v>6697</v>
      </c>
      <c r="AQ20" s="190">
        <v>6726</v>
      </c>
      <c r="AR20" s="190">
        <v>6336</v>
      </c>
      <c r="AS20" s="190">
        <v>6568</v>
      </c>
      <c r="AT20" s="190">
        <v>6446</v>
      </c>
      <c r="AU20" s="190">
        <v>6131</v>
      </c>
      <c r="AV20" s="190">
        <v>6184</v>
      </c>
      <c r="AW20" s="190">
        <v>6075</v>
      </c>
      <c r="AX20" s="190">
        <v>5846</v>
      </c>
      <c r="AY20" s="190">
        <v>13057</v>
      </c>
      <c r="AZ20" s="190">
        <v>5582</v>
      </c>
      <c r="BA20" s="190">
        <v>18450</v>
      </c>
      <c r="BB20" s="190">
        <v>18437</v>
      </c>
      <c r="BC20" s="190">
        <v>13146</v>
      </c>
      <c r="BD20" s="190">
        <v>9606</v>
      </c>
      <c r="BE20" s="190">
        <v>9335</v>
      </c>
      <c r="BF20" s="190">
        <v>13148</v>
      </c>
      <c r="BG20" s="190">
        <v>18323</v>
      </c>
      <c r="BH20" s="190">
        <v>18455</v>
      </c>
      <c r="BI20" s="190">
        <v>5211</v>
      </c>
    </row>
    <row r="21" spans="1:61" x14ac:dyDescent="0.15">
      <c r="A21" s="331">
        <v>16</v>
      </c>
      <c r="B21" s="190">
        <v>5112</v>
      </c>
      <c r="C21" s="190">
        <v>18815</v>
      </c>
      <c r="D21" s="190">
        <v>18410</v>
      </c>
      <c r="E21" s="190">
        <v>12238</v>
      </c>
      <c r="F21" s="190">
        <v>8271</v>
      </c>
      <c r="G21" s="190">
        <v>8446</v>
      </c>
      <c r="H21" s="190">
        <v>12036</v>
      </c>
      <c r="I21" s="190">
        <v>18377</v>
      </c>
      <c r="J21" s="190">
        <v>18553</v>
      </c>
      <c r="K21" s="190">
        <v>4566</v>
      </c>
      <c r="L21" s="190">
        <v>14515</v>
      </c>
      <c r="M21" s="190">
        <v>14225</v>
      </c>
      <c r="N21" s="190">
        <v>5290</v>
      </c>
      <c r="O21" s="190">
        <v>5434</v>
      </c>
      <c r="P21" s="190">
        <v>5477</v>
      </c>
      <c r="Q21" s="190">
        <v>5299</v>
      </c>
      <c r="R21" s="190">
        <v>5224</v>
      </c>
      <c r="S21" s="190">
        <v>5318</v>
      </c>
      <c r="T21" s="190">
        <v>5201</v>
      </c>
      <c r="U21" s="190">
        <v>5348</v>
      </c>
      <c r="V21" s="190">
        <v>12469</v>
      </c>
      <c r="W21" s="190">
        <v>11885</v>
      </c>
      <c r="X21" s="190">
        <v>5425</v>
      </c>
      <c r="Y21" s="190">
        <v>5399</v>
      </c>
      <c r="Z21" s="190">
        <v>5618</v>
      </c>
      <c r="AA21" s="190">
        <v>5295</v>
      </c>
      <c r="AB21" s="190">
        <v>5420</v>
      </c>
      <c r="AC21" s="190">
        <v>5289</v>
      </c>
      <c r="AD21" s="190">
        <v>5133</v>
      </c>
      <c r="AE21" s="190">
        <v>5300</v>
      </c>
      <c r="AF21" s="190">
        <v>8706</v>
      </c>
      <c r="AG21" s="190">
        <v>8357</v>
      </c>
      <c r="AH21" s="190">
        <v>5594</v>
      </c>
      <c r="AI21" s="190">
        <v>5423</v>
      </c>
      <c r="AJ21" s="190">
        <v>5711</v>
      </c>
      <c r="AK21" s="190">
        <v>5403</v>
      </c>
      <c r="AL21" s="190">
        <v>5414</v>
      </c>
      <c r="AM21" s="190">
        <v>5320</v>
      </c>
      <c r="AN21" s="190">
        <v>5140</v>
      </c>
      <c r="AO21" s="190">
        <v>18526</v>
      </c>
      <c r="AP21" s="190">
        <v>5893</v>
      </c>
      <c r="AQ21" s="190">
        <v>5902</v>
      </c>
      <c r="AR21" s="190">
        <v>5497</v>
      </c>
      <c r="AS21" s="190">
        <v>5733</v>
      </c>
      <c r="AT21" s="190">
        <v>5605</v>
      </c>
      <c r="AU21" s="190">
        <v>5303</v>
      </c>
      <c r="AV21" s="190">
        <v>5332</v>
      </c>
      <c r="AW21" s="190">
        <v>5222</v>
      </c>
      <c r="AX21" s="190">
        <v>5030</v>
      </c>
      <c r="AY21" s="190">
        <v>11757</v>
      </c>
      <c r="AZ21" s="190">
        <v>4837</v>
      </c>
      <c r="BA21" s="190">
        <v>18406</v>
      </c>
      <c r="BB21" s="190">
        <v>18216</v>
      </c>
      <c r="BC21" s="190">
        <v>11850</v>
      </c>
      <c r="BD21" s="190">
        <v>8492</v>
      </c>
      <c r="BE21" s="190">
        <v>8212</v>
      </c>
      <c r="BF21" s="190">
        <v>11843</v>
      </c>
      <c r="BG21" s="190">
        <v>18006</v>
      </c>
      <c r="BH21" s="190">
        <v>18476</v>
      </c>
      <c r="BI21" s="190">
        <v>4466</v>
      </c>
    </row>
    <row r="22" spans="1:61" x14ac:dyDescent="0.15">
      <c r="A22" s="331">
        <v>17</v>
      </c>
      <c r="B22" s="190">
        <v>4409</v>
      </c>
      <c r="C22" s="190">
        <v>18834</v>
      </c>
      <c r="D22" s="190">
        <v>17711</v>
      </c>
      <c r="E22" s="190">
        <v>10851</v>
      </c>
      <c r="F22" s="190">
        <v>7219</v>
      </c>
      <c r="G22" s="190">
        <v>7379</v>
      </c>
      <c r="H22" s="190">
        <v>10704</v>
      </c>
      <c r="I22" s="190">
        <v>17611</v>
      </c>
      <c r="J22" s="190">
        <v>18587</v>
      </c>
      <c r="K22" s="190">
        <v>3909</v>
      </c>
      <c r="L22" s="190">
        <v>14285</v>
      </c>
      <c r="M22" s="190">
        <v>13860</v>
      </c>
      <c r="N22" s="190">
        <v>4553</v>
      </c>
      <c r="O22" s="190">
        <v>4652</v>
      </c>
      <c r="P22" s="190">
        <v>4707</v>
      </c>
      <c r="Q22" s="190">
        <v>4552</v>
      </c>
      <c r="R22" s="190">
        <v>4486</v>
      </c>
      <c r="S22" s="190">
        <v>4554</v>
      </c>
      <c r="T22" s="190">
        <v>4450</v>
      </c>
      <c r="U22" s="190">
        <v>4607</v>
      </c>
      <c r="V22" s="190">
        <v>11956</v>
      </c>
      <c r="W22" s="190">
        <v>11279</v>
      </c>
      <c r="X22" s="190">
        <v>4647</v>
      </c>
      <c r="Y22" s="190">
        <v>4614</v>
      </c>
      <c r="Z22" s="190">
        <v>4831</v>
      </c>
      <c r="AA22" s="190">
        <v>4532</v>
      </c>
      <c r="AB22" s="190">
        <v>4665</v>
      </c>
      <c r="AC22" s="190">
        <v>4537</v>
      </c>
      <c r="AD22" s="190">
        <v>4374</v>
      </c>
      <c r="AE22" s="190">
        <v>4562</v>
      </c>
      <c r="AF22" s="190">
        <v>7995</v>
      </c>
      <c r="AG22" s="190">
        <v>7619</v>
      </c>
      <c r="AH22" s="190">
        <v>4826</v>
      </c>
      <c r="AI22" s="190">
        <v>4642</v>
      </c>
      <c r="AJ22" s="190">
        <v>4921</v>
      </c>
      <c r="AK22" s="190">
        <v>4639</v>
      </c>
      <c r="AL22" s="190">
        <v>4655</v>
      </c>
      <c r="AM22" s="190">
        <v>4564</v>
      </c>
      <c r="AN22" s="190">
        <v>4403</v>
      </c>
      <c r="AO22" s="190">
        <v>17904</v>
      </c>
      <c r="AP22" s="190">
        <v>5151</v>
      </c>
      <c r="AQ22" s="190">
        <v>5148</v>
      </c>
      <c r="AR22" s="190">
        <v>4719</v>
      </c>
      <c r="AS22" s="190">
        <v>4941</v>
      </c>
      <c r="AT22" s="190">
        <v>4827</v>
      </c>
      <c r="AU22" s="190">
        <v>4565</v>
      </c>
      <c r="AV22" s="190">
        <v>4586</v>
      </c>
      <c r="AW22" s="190">
        <v>4471</v>
      </c>
      <c r="AX22" s="190">
        <v>4308</v>
      </c>
      <c r="AY22" s="190">
        <v>10476</v>
      </c>
      <c r="AZ22" s="190">
        <v>4172</v>
      </c>
      <c r="BA22" s="190">
        <v>18421</v>
      </c>
      <c r="BB22" s="190">
        <v>17582</v>
      </c>
      <c r="BC22" s="190">
        <v>10602</v>
      </c>
      <c r="BD22" s="190">
        <v>7441</v>
      </c>
      <c r="BE22" s="190">
        <v>7166</v>
      </c>
      <c r="BF22" s="190">
        <v>10558</v>
      </c>
      <c r="BG22" s="190">
        <v>17313</v>
      </c>
      <c r="BH22" s="190">
        <v>18507</v>
      </c>
      <c r="BI22" s="190">
        <v>3826</v>
      </c>
    </row>
    <row r="23" spans="1:61" x14ac:dyDescent="0.15">
      <c r="A23" s="331">
        <v>18</v>
      </c>
      <c r="B23" s="190">
        <v>3785</v>
      </c>
      <c r="C23" s="190">
        <v>18842</v>
      </c>
      <c r="D23" s="190">
        <v>16639</v>
      </c>
      <c r="E23" s="190">
        <v>9584</v>
      </c>
      <c r="F23" s="190">
        <v>6230</v>
      </c>
      <c r="G23" s="190">
        <v>6402</v>
      </c>
      <c r="H23" s="190">
        <v>9426</v>
      </c>
      <c r="I23" s="190">
        <v>16380</v>
      </c>
      <c r="J23" s="190">
        <v>18608</v>
      </c>
      <c r="K23" s="190">
        <v>3340</v>
      </c>
      <c r="L23" s="190">
        <v>14017</v>
      </c>
      <c r="M23" s="190">
        <v>13459</v>
      </c>
      <c r="N23" s="190">
        <v>3872</v>
      </c>
      <c r="O23" s="190">
        <v>3990</v>
      </c>
      <c r="P23" s="190">
        <v>4046</v>
      </c>
      <c r="Q23" s="190">
        <v>3884</v>
      </c>
      <c r="R23" s="190">
        <v>3831</v>
      </c>
      <c r="S23" s="190">
        <v>3883</v>
      </c>
      <c r="T23" s="190">
        <v>3805</v>
      </c>
      <c r="U23" s="190">
        <v>3951</v>
      </c>
      <c r="V23" s="190">
        <v>11445</v>
      </c>
      <c r="W23" s="190">
        <v>10691</v>
      </c>
      <c r="X23" s="190">
        <v>3986</v>
      </c>
      <c r="Y23" s="190">
        <v>3929</v>
      </c>
      <c r="Z23" s="190">
        <v>4135</v>
      </c>
      <c r="AA23" s="190">
        <v>3872</v>
      </c>
      <c r="AB23" s="190">
        <v>3990</v>
      </c>
      <c r="AC23" s="190">
        <v>3880</v>
      </c>
      <c r="AD23" s="190">
        <v>3740</v>
      </c>
      <c r="AE23" s="190">
        <v>3889</v>
      </c>
      <c r="AF23" s="190">
        <v>7325</v>
      </c>
      <c r="AG23" s="190">
        <v>6916</v>
      </c>
      <c r="AH23" s="190">
        <v>4130</v>
      </c>
      <c r="AI23" s="190">
        <v>3970</v>
      </c>
      <c r="AJ23" s="190">
        <v>4223</v>
      </c>
      <c r="AK23" s="190">
        <v>3977</v>
      </c>
      <c r="AL23" s="190">
        <v>3984</v>
      </c>
      <c r="AM23" s="190">
        <v>3893</v>
      </c>
      <c r="AN23" s="190">
        <v>3758</v>
      </c>
      <c r="AO23" s="190">
        <v>16957</v>
      </c>
      <c r="AP23" s="190">
        <v>4500</v>
      </c>
      <c r="AQ23" s="190">
        <v>4481</v>
      </c>
      <c r="AR23" s="190">
        <v>4042</v>
      </c>
      <c r="AS23" s="190">
        <v>4254</v>
      </c>
      <c r="AT23" s="190">
        <v>4132</v>
      </c>
      <c r="AU23" s="190">
        <v>3901</v>
      </c>
      <c r="AV23" s="190">
        <v>3936</v>
      </c>
      <c r="AW23" s="190">
        <v>3835</v>
      </c>
      <c r="AX23" s="190">
        <v>3674</v>
      </c>
      <c r="AY23" s="190">
        <v>9215</v>
      </c>
      <c r="AZ23" s="190">
        <v>3602</v>
      </c>
      <c r="BA23" s="190">
        <v>18408</v>
      </c>
      <c r="BB23" s="190">
        <v>16530</v>
      </c>
      <c r="BC23" s="190">
        <v>9365</v>
      </c>
      <c r="BD23" s="190">
        <v>6472</v>
      </c>
      <c r="BE23" s="190">
        <v>6222</v>
      </c>
      <c r="BF23" s="190">
        <v>9336</v>
      </c>
      <c r="BG23" s="190">
        <v>16201</v>
      </c>
      <c r="BH23" s="190">
        <v>18474</v>
      </c>
      <c r="BI23" s="190">
        <v>3265</v>
      </c>
    </row>
    <row r="24" spans="1:61" x14ac:dyDescent="0.15">
      <c r="A24" s="331">
        <v>19</v>
      </c>
      <c r="B24" s="190">
        <v>3252</v>
      </c>
      <c r="C24" s="190">
        <v>18861</v>
      </c>
      <c r="D24" s="190">
        <v>15277</v>
      </c>
      <c r="E24" s="190">
        <v>8373</v>
      </c>
      <c r="F24" s="190">
        <v>5349</v>
      </c>
      <c r="G24" s="190">
        <v>5502</v>
      </c>
      <c r="H24" s="190">
        <v>8228</v>
      </c>
      <c r="I24" s="190">
        <v>15002</v>
      </c>
      <c r="J24" s="190">
        <v>18618</v>
      </c>
      <c r="K24" s="190">
        <v>2851</v>
      </c>
      <c r="L24" s="190">
        <v>13775</v>
      </c>
      <c r="M24" s="190">
        <v>13085</v>
      </c>
      <c r="N24" s="190">
        <v>3313</v>
      </c>
      <c r="O24" s="190">
        <v>3425</v>
      </c>
      <c r="P24" s="190">
        <v>3453</v>
      </c>
      <c r="Q24" s="190">
        <v>3307</v>
      </c>
      <c r="R24" s="190">
        <v>3261</v>
      </c>
      <c r="S24" s="190">
        <v>3313</v>
      </c>
      <c r="T24" s="190">
        <v>3237</v>
      </c>
      <c r="U24" s="190">
        <v>3381</v>
      </c>
      <c r="V24" s="190">
        <v>10952</v>
      </c>
      <c r="W24" s="190">
        <v>10133</v>
      </c>
      <c r="X24" s="190">
        <v>3406</v>
      </c>
      <c r="Y24" s="190">
        <v>3372</v>
      </c>
      <c r="Z24" s="190">
        <v>3538</v>
      </c>
      <c r="AA24" s="190">
        <v>3285</v>
      </c>
      <c r="AB24" s="190">
        <v>3405</v>
      </c>
      <c r="AC24" s="190">
        <v>3312</v>
      </c>
      <c r="AD24" s="190">
        <v>3187</v>
      </c>
      <c r="AE24" s="190">
        <v>3355</v>
      </c>
      <c r="AF24" s="190">
        <v>6660</v>
      </c>
      <c r="AG24" s="190">
        <v>6243</v>
      </c>
      <c r="AH24" s="190">
        <v>3537</v>
      </c>
      <c r="AI24" s="190">
        <v>3401</v>
      </c>
      <c r="AJ24" s="190">
        <v>3624</v>
      </c>
      <c r="AK24" s="190">
        <v>3385</v>
      </c>
      <c r="AL24" s="190">
        <v>3400</v>
      </c>
      <c r="AM24" s="190">
        <v>3327</v>
      </c>
      <c r="AN24" s="190">
        <v>3198</v>
      </c>
      <c r="AO24" s="190">
        <v>15815</v>
      </c>
      <c r="AP24" s="190">
        <v>3901</v>
      </c>
      <c r="AQ24" s="190">
        <v>3904</v>
      </c>
      <c r="AR24" s="190">
        <v>3475</v>
      </c>
      <c r="AS24" s="190">
        <v>3642</v>
      </c>
      <c r="AT24" s="190">
        <v>3535</v>
      </c>
      <c r="AU24" s="190">
        <v>3336</v>
      </c>
      <c r="AV24" s="190">
        <v>3355</v>
      </c>
      <c r="AW24" s="190">
        <v>3283</v>
      </c>
      <c r="AX24" s="190">
        <v>3154</v>
      </c>
      <c r="AY24" s="190">
        <v>8077</v>
      </c>
      <c r="AZ24" s="190">
        <v>3092</v>
      </c>
      <c r="BA24" s="190">
        <v>18387</v>
      </c>
      <c r="BB24" s="190">
        <v>15229</v>
      </c>
      <c r="BC24" s="190">
        <v>8173</v>
      </c>
      <c r="BD24" s="190">
        <v>5606</v>
      </c>
      <c r="BE24" s="190">
        <v>5380</v>
      </c>
      <c r="BF24" s="190">
        <v>8168</v>
      </c>
      <c r="BG24" s="190">
        <v>14819</v>
      </c>
      <c r="BH24" s="190">
        <v>18443</v>
      </c>
      <c r="BI24" s="190">
        <v>2801</v>
      </c>
    </row>
    <row r="25" spans="1:61" x14ac:dyDescent="0.15">
      <c r="A25" s="331">
        <v>20</v>
      </c>
      <c r="B25" s="190">
        <v>2782</v>
      </c>
      <c r="C25" s="190">
        <v>18850</v>
      </c>
      <c r="D25" s="190">
        <v>13717</v>
      </c>
      <c r="E25" s="190">
        <v>7239</v>
      </c>
      <c r="F25" s="190">
        <v>4569</v>
      </c>
      <c r="G25" s="190">
        <v>4725</v>
      </c>
      <c r="H25" s="190">
        <v>7109</v>
      </c>
      <c r="I25" s="190">
        <v>13403</v>
      </c>
      <c r="J25" s="190">
        <v>18621</v>
      </c>
      <c r="K25" s="190">
        <v>2436</v>
      </c>
      <c r="L25" s="190">
        <v>13468</v>
      </c>
      <c r="M25" s="190">
        <v>12728</v>
      </c>
      <c r="N25" s="190">
        <v>2830</v>
      </c>
      <c r="O25" s="190">
        <v>2921</v>
      </c>
      <c r="P25" s="190">
        <v>2955</v>
      </c>
      <c r="Q25" s="190">
        <v>2817</v>
      </c>
      <c r="R25" s="190">
        <v>2785</v>
      </c>
      <c r="S25" s="190">
        <v>2824</v>
      </c>
      <c r="T25" s="190">
        <v>2763</v>
      </c>
      <c r="U25" s="190">
        <v>2896</v>
      </c>
      <c r="V25" s="190">
        <v>10446</v>
      </c>
      <c r="W25" s="190">
        <v>9596</v>
      </c>
      <c r="X25" s="190">
        <v>2911</v>
      </c>
      <c r="Y25" s="190">
        <v>2877</v>
      </c>
      <c r="Z25" s="190">
        <v>3042</v>
      </c>
      <c r="AA25" s="190">
        <v>2809</v>
      </c>
      <c r="AB25" s="190">
        <v>2928</v>
      </c>
      <c r="AC25" s="190">
        <v>2825</v>
      </c>
      <c r="AD25" s="190">
        <v>2722</v>
      </c>
      <c r="AE25" s="190">
        <v>2877</v>
      </c>
      <c r="AF25" s="190">
        <v>6054</v>
      </c>
      <c r="AG25" s="190">
        <v>5641</v>
      </c>
      <c r="AH25" s="190">
        <v>3026</v>
      </c>
      <c r="AI25" s="190">
        <v>2903</v>
      </c>
      <c r="AJ25" s="190">
        <v>3103</v>
      </c>
      <c r="AK25" s="190">
        <v>2898</v>
      </c>
      <c r="AL25" s="190">
        <v>2890</v>
      </c>
      <c r="AM25" s="190">
        <v>2838</v>
      </c>
      <c r="AN25" s="190">
        <v>2737</v>
      </c>
      <c r="AO25" s="190">
        <v>14558</v>
      </c>
      <c r="AP25" s="190">
        <v>3395</v>
      </c>
      <c r="AQ25" s="190">
        <v>3383</v>
      </c>
      <c r="AR25" s="190">
        <v>2991</v>
      </c>
      <c r="AS25" s="190">
        <v>3134</v>
      </c>
      <c r="AT25" s="190">
        <v>3036</v>
      </c>
      <c r="AU25" s="190">
        <v>2844</v>
      </c>
      <c r="AV25" s="190">
        <v>2873</v>
      </c>
      <c r="AW25" s="190">
        <v>2799</v>
      </c>
      <c r="AX25" s="190">
        <v>2692</v>
      </c>
      <c r="AY25" s="190">
        <v>7009</v>
      </c>
      <c r="AZ25" s="190">
        <v>2666</v>
      </c>
      <c r="BA25" s="190">
        <v>18356</v>
      </c>
      <c r="BB25" s="190">
        <v>13791</v>
      </c>
      <c r="BC25" s="190">
        <v>7113</v>
      </c>
      <c r="BD25" s="190">
        <v>4841</v>
      </c>
      <c r="BE25" s="190">
        <v>4616</v>
      </c>
      <c r="BF25" s="190">
        <v>7075</v>
      </c>
      <c r="BG25" s="190">
        <v>13362</v>
      </c>
      <c r="BH25" s="190">
        <v>18460</v>
      </c>
      <c r="BI25" s="190">
        <v>2398</v>
      </c>
    </row>
    <row r="26" spans="1:61" x14ac:dyDescent="0.15">
      <c r="A26" s="331">
        <v>21</v>
      </c>
      <c r="B26" s="190">
        <v>2408</v>
      </c>
      <c r="C26" s="190">
        <v>18814</v>
      </c>
      <c r="D26" s="190">
        <v>12158</v>
      </c>
      <c r="E26" s="190">
        <v>6221</v>
      </c>
      <c r="F26" s="190">
        <v>3906</v>
      </c>
      <c r="G26" s="190">
        <v>4046</v>
      </c>
      <c r="H26" s="190">
        <v>6130</v>
      </c>
      <c r="I26" s="190">
        <v>11848</v>
      </c>
      <c r="J26" s="190">
        <v>18586</v>
      </c>
      <c r="K26" s="190">
        <v>2101</v>
      </c>
      <c r="L26" s="190">
        <v>13235</v>
      </c>
      <c r="M26" s="190">
        <v>12369</v>
      </c>
      <c r="N26" s="190">
        <v>2435</v>
      </c>
      <c r="O26" s="190">
        <v>2497</v>
      </c>
      <c r="P26" s="190">
        <v>2535</v>
      </c>
      <c r="Q26" s="190">
        <v>2406</v>
      </c>
      <c r="R26" s="190">
        <v>2390</v>
      </c>
      <c r="S26" s="190">
        <v>2422</v>
      </c>
      <c r="T26" s="190">
        <v>2367</v>
      </c>
      <c r="U26" s="190">
        <v>2494</v>
      </c>
      <c r="V26" s="190">
        <v>9970</v>
      </c>
      <c r="W26" s="190">
        <v>9042</v>
      </c>
      <c r="X26" s="190">
        <v>2500</v>
      </c>
      <c r="Y26" s="190">
        <v>2464</v>
      </c>
      <c r="Z26" s="190">
        <v>2600</v>
      </c>
      <c r="AA26" s="190">
        <v>2399</v>
      </c>
      <c r="AB26" s="190">
        <v>2508</v>
      </c>
      <c r="AC26" s="190">
        <v>2412</v>
      </c>
      <c r="AD26" s="190">
        <v>2330</v>
      </c>
      <c r="AE26" s="190">
        <v>2466</v>
      </c>
      <c r="AF26" s="190">
        <v>5501</v>
      </c>
      <c r="AG26" s="190">
        <v>5083</v>
      </c>
      <c r="AH26" s="190">
        <v>2604</v>
      </c>
      <c r="AI26" s="190">
        <v>2486</v>
      </c>
      <c r="AJ26" s="190">
        <v>2671</v>
      </c>
      <c r="AK26" s="190">
        <v>2480</v>
      </c>
      <c r="AL26" s="190">
        <v>2477</v>
      </c>
      <c r="AM26" s="190">
        <v>2438</v>
      </c>
      <c r="AN26" s="190">
        <v>2343</v>
      </c>
      <c r="AO26" s="190">
        <v>13232</v>
      </c>
      <c r="AP26" s="190">
        <v>2944</v>
      </c>
      <c r="AQ26" s="190">
        <v>2929</v>
      </c>
      <c r="AR26" s="190">
        <v>2567</v>
      </c>
      <c r="AS26" s="190">
        <v>2695</v>
      </c>
      <c r="AT26" s="190">
        <v>2604</v>
      </c>
      <c r="AU26" s="190">
        <v>2450</v>
      </c>
      <c r="AV26" s="190">
        <v>2456</v>
      </c>
      <c r="AW26" s="190">
        <v>2402</v>
      </c>
      <c r="AX26" s="190">
        <v>2297</v>
      </c>
      <c r="AY26" s="190">
        <v>6045</v>
      </c>
      <c r="AZ26" s="190">
        <v>2305</v>
      </c>
      <c r="BA26" s="190">
        <v>18357</v>
      </c>
      <c r="BB26" s="190">
        <v>12342</v>
      </c>
      <c r="BC26" s="190">
        <v>6145</v>
      </c>
      <c r="BD26" s="190">
        <v>4154</v>
      </c>
      <c r="BE26" s="190">
        <v>3943</v>
      </c>
      <c r="BF26" s="190">
        <v>6088</v>
      </c>
      <c r="BG26" s="190">
        <v>11816</v>
      </c>
      <c r="BH26" s="190">
        <v>18490</v>
      </c>
      <c r="BI26" s="190">
        <v>2074</v>
      </c>
    </row>
    <row r="27" spans="1:61" x14ac:dyDescent="0.15">
      <c r="A27" s="331">
        <v>22</v>
      </c>
      <c r="B27" s="190">
        <v>2095</v>
      </c>
      <c r="C27" s="190">
        <v>18844</v>
      </c>
      <c r="D27" s="190">
        <v>10643</v>
      </c>
      <c r="E27" s="190">
        <v>5306</v>
      </c>
      <c r="F27" s="190">
        <v>3320</v>
      </c>
      <c r="G27" s="190">
        <v>3467</v>
      </c>
      <c r="H27" s="190">
        <v>5225</v>
      </c>
      <c r="I27" s="190">
        <v>10319</v>
      </c>
      <c r="J27" s="190">
        <v>18600</v>
      </c>
      <c r="K27" s="190">
        <v>1814</v>
      </c>
      <c r="L27" s="190">
        <v>12935</v>
      </c>
      <c r="M27" s="190">
        <v>11966</v>
      </c>
      <c r="N27" s="190">
        <v>2095</v>
      </c>
      <c r="O27" s="190">
        <v>2154</v>
      </c>
      <c r="P27" s="190">
        <v>2184</v>
      </c>
      <c r="Q27" s="190">
        <v>2078</v>
      </c>
      <c r="R27" s="190">
        <v>2059</v>
      </c>
      <c r="S27" s="190">
        <v>2083</v>
      </c>
      <c r="T27" s="190">
        <v>2043</v>
      </c>
      <c r="U27" s="190">
        <v>2142</v>
      </c>
      <c r="V27" s="190">
        <v>9532</v>
      </c>
      <c r="W27" s="190">
        <v>8544</v>
      </c>
      <c r="X27" s="190">
        <v>2154</v>
      </c>
      <c r="Y27" s="190">
        <v>2118</v>
      </c>
      <c r="Z27" s="190">
        <v>2228</v>
      </c>
      <c r="AA27" s="190">
        <v>2070</v>
      </c>
      <c r="AB27" s="190">
        <v>2160</v>
      </c>
      <c r="AC27" s="190">
        <v>2077</v>
      </c>
      <c r="AD27" s="190">
        <v>2007</v>
      </c>
      <c r="AE27" s="190">
        <v>2132</v>
      </c>
      <c r="AF27" s="190">
        <v>4991</v>
      </c>
      <c r="AG27" s="190">
        <v>4569</v>
      </c>
      <c r="AH27" s="190">
        <v>2243</v>
      </c>
      <c r="AI27" s="190">
        <v>2144</v>
      </c>
      <c r="AJ27" s="190">
        <v>2293</v>
      </c>
      <c r="AK27" s="190">
        <v>2144</v>
      </c>
      <c r="AL27" s="190">
        <v>2135</v>
      </c>
      <c r="AM27" s="190">
        <v>2105</v>
      </c>
      <c r="AN27" s="190">
        <v>2028</v>
      </c>
      <c r="AO27" s="190">
        <v>11855</v>
      </c>
      <c r="AP27" s="190">
        <v>2575</v>
      </c>
      <c r="AQ27" s="190">
        <v>2544</v>
      </c>
      <c r="AR27" s="190">
        <v>2208</v>
      </c>
      <c r="AS27" s="190">
        <v>2310</v>
      </c>
      <c r="AT27" s="190">
        <v>2234</v>
      </c>
      <c r="AU27" s="190">
        <v>2100</v>
      </c>
      <c r="AV27" s="190">
        <v>2122</v>
      </c>
      <c r="AW27" s="190">
        <v>2065</v>
      </c>
      <c r="AX27" s="190">
        <v>1996</v>
      </c>
      <c r="AY27" s="190">
        <v>5194</v>
      </c>
      <c r="AZ27" s="190">
        <v>2008</v>
      </c>
      <c r="BA27" s="190">
        <v>18407</v>
      </c>
      <c r="BB27" s="190">
        <v>10870</v>
      </c>
      <c r="BC27" s="190">
        <v>5286</v>
      </c>
      <c r="BD27" s="190">
        <v>3555</v>
      </c>
      <c r="BE27" s="190">
        <v>3366</v>
      </c>
      <c r="BF27" s="190">
        <v>5251</v>
      </c>
      <c r="BG27" s="190">
        <v>10357</v>
      </c>
      <c r="BH27" s="190">
        <v>18432</v>
      </c>
      <c r="BI27" s="190">
        <v>1811</v>
      </c>
    </row>
    <row r="28" spans="1:61" x14ac:dyDescent="0.15">
      <c r="A28" s="331">
        <v>23</v>
      </c>
      <c r="B28" s="190">
        <v>1829</v>
      </c>
      <c r="C28" s="190">
        <v>18802</v>
      </c>
      <c r="D28" s="190">
        <v>9206</v>
      </c>
      <c r="E28" s="190">
        <v>4529</v>
      </c>
      <c r="F28" s="190">
        <v>2829</v>
      </c>
      <c r="G28" s="190">
        <v>2953</v>
      </c>
      <c r="H28" s="190">
        <v>4456</v>
      </c>
      <c r="I28" s="190">
        <v>8860</v>
      </c>
      <c r="J28" s="190">
        <v>18612</v>
      </c>
      <c r="K28" s="190">
        <v>1598</v>
      </c>
      <c r="L28" s="190">
        <v>12659</v>
      </c>
      <c r="M28" s="190">
        <v>11616</v>
      </c>
      <c r="N28" s="190">
        <v>1817</v>
      </c>
      <c r="O28" s="190">
        <v>1874</v>
      </c>
      <c r="P28" s="190">
        <v>1896</v>
      </c>
      <c r="Q28" s="190">
        <v>1800</v>
      </c>
      <c r="R28" s="190">
        <v>1795</v>
      </c>
      <c r="S28" s="190">
        <v>1815</v>
      </c>
      <c r="T28" s="190">
        <v>1781</v>
      </c>
      <c r="U28" s="190">
        <v>1869</v>
      </c>
      <c r="V28" s="190">
        <v>9090</v>
      </c>
      <c r="W28" s="190">
        <v>8078</v>
      </c>
      <c r="X28" s="190">
        <v>1869</v>
      </c>
      <c r="Y28" s="190">
        <v>1832</v>
      </c>
      <c r="Z28" s="190">
        <v>1927</v>
      </c>
      <c r="AA28" s="190">
        <v>1796</v>
      </c>
      <c r="AB28" s="190">
        <v>1870</v>
      </c>
      <c r="AC28" s="190">
        <v>1806</v>
      </c>
      <c r="AD28" s="190">
        <v>1747</v>
      </c>
      <c r="AE28" s="190">
        <v>1859</v>
      </c>
      <c r="AF28" s="190">
        <v>4512</v>
      </c>
      <c r="AG28" s="190">
        <v>4099</v>
      </c>
      <c r="AH28" s="190">
        <v>1940</v>
      </c>
      <c r="AI28" s="190">
        <v>1855</v>
      </c>
      <c r="AJ28" s="190">
        <v>1988</v>
      </c>
      <c r="AK28" s="190">
        <v>1864</v>
      </c>
      <c r="AL28" s="190">
        <v>1861</v>
      </c>
      <c r="AM28" s="190">
        <v>1824</v>
      </c>
      <c r="AN28" s="190">
        <v>1756</v>
      </c>
      <c r="AO28" s="190">
        <v>10541</v>
      </c>
      <c r="AP28" s="190">
        <v>2243</v>
      </c>
      <c r="AQ28" s="190">
        <v>2228</v>
      </c>
      <c r="AR28" s="190">
        <v>1921</v>
      </c>
      <c r="AS28" s="190">
        <v>2008</v>
      </c>
      <c r="AT28" s="190">
        <v>1944</v>
      </c>
      <c r="AU28" s="190">
        <v>1830</v>
      </c>
      <c r="AV28" s="190">
        <v>1842</v>
      </c>
      <c r="AW28" s="190">
        <v>1806</v>
      </c>
      <c r="AX28" s="190">
        <v>1740</v>
      </c>
      <c r="AY28" s="190">
        <v>4441</v>
      </c>
      <c r="AZ28" s="190">
        <v>1768</v>
      </c>
      <c r="BA28" s="190">
        <v>18370</v>
      </c>
      <c r="BB28" s="190">
        <v>9476</v>
      </c>
      <c r="BC28" s="190">
        <v>4495</v>
      </c>
      <c r="BD28" s="190">
        <v>3051</v>
      </c>
      <c r="BE28" s="190">
        <v>2887</v>
      </c>
      <c r="BF28" s="190">
        <v>4471</v>
      </c>
      <c r="BG28" s="190">
        <v>8951</v>
      </c>
      <c r="BH28" s="190">
        <v>18436</v>
      </c>
      <c r="BI28" s="190">
        <v>1585</v>
      </c>
    </row>
    <row r="29" spans="1:61" x14ac:dyDescent="0.15">
      <c r="A29" s="331">
        <v>24</v>
      </c>
      <c r="B29" s="190">
        <v>1610</v>
      </c>
      <c r="C29" s="190">
        <v>18822</v>
      </c>
      <c r="D29" s="190">
        <v>7855</v>
      </c>
      <c r="E29" s="190">
        <v>3833</v>
      </c>
      <c r="F29" s="190">
        <v>2421</v>
      </c>
      <c r="G29" s="190">
        <v>2540</v>
      </c>
      <c r="H29" s="190">
        <v>3776</v>
      </c>
      <c r="I29" s="190">
        <v>7543</v>
      </c>
      <c r="J29" s="190">
        <v>18589</v>
      </c>
      <c r="K29" s="190">
        <v>1423</v>
      </c>
      <c r="L29" s="190">
        <v>12385</v>
      </c>
      <c r="M29" s="190">
        <v>11229</v>
      </c>
      <c r="N29" s="190">
        <v>1611</v>
      </c>
      <c r="O29" s="190">
        <v>1647</v>
      </c>
      <c r="P29" s="190">
        <v>1660</v>
      </c>
      <c r="Q29" s="190">
        <v>1581</v>
      </c>
      <c r="R29" s="190">
        <v>1573</v>
      </c>
      <c r="S29" s="190">
        <v>1583</v>
      </c>
      <c r="T29" s="190">
        <v>1567</v>
      </c>
      <c r="U29" s="190">
        <v>1644</v>
      </c>
      <c r="V29" s="190">
        <v>8670</v>
      </c>
      <c r="W29" s="190">
        <v>7619</v>
      </c>
      <c r="X29" s="190">
        <v>1637</v>
      </c>
      <c r="Y29" s="190">
        <v>1607</v>
      </c>
      <c r="Z29" s="190">
        <v>1691</v>
      </c>
      <c r="AA29" s="190">
        <v>1567</v>
      </c>
      <c r="AB29" s="190">
        <v>1635</v>
      </c>
      <c r="AC29" s="190">
        <v>1589</v>
      </c>
      <c r="AD29" s="190">
        <v>1542</v>
      </c>
      <c r="AE29" s="190">
        <v>1636</v>
      </c>
      <c r="AF29" s="190">
        <v>4078</v>
      </c>
      <c r="AG29" s="190">
        <v>3670</v>
      </c>
      <c r="AH29" s="190">
        <v>1713</v>
      </c>
      <c r="AI29" s="190">
        <v>1630</v>
      </c>
      <c r="AJ29" s="190">
        <v>1740</v>
      </c>
      <c r="AK29" s="190">
        <v>1623</v>
      </c>
      <c r="AL29" s="190">
        <v>1622</v>
      </c>
      <c r="AM29" s="190">
        <v>1594</v>
      </c>
      <c r="AN29" s="190">
        <v>1552</v>
      </c>
      <c r="AO29" s="190">
        <v>9321</v>
      </c>
      <c r="AP29" s="190">
        <v>1978</v>
      </c>
      <c r="AQ29" s="190">
        <v>1955</v>
      </c>
      <c r="AR29" s="190">
        <v>1693</v>
      </c>
      <c r="AS29" s="190">
        <v>1759</v>
      </c>
      <c r="AT29" s="190">
        <v>1693</v>
      </c>
      <c r="AU29" s="190">
        <v>1602</v>
      </c>
      <c r="AV29" s="190">
        <v>1618</v>
      </c>
      <c r="AW29" s="190">
        <v>1585</v>
      </c>
      <c r="AX29" s="190">
        <v>1547</v>
      </c>
      <c r="AY29" s="190">
        <v>3810</v>
      </c>
      <c r="AZ29" s="190">
        <v>1570</v>
      </c>
      <c r="BA29" s="190">
        <v>18395</v>
      </c>
      <c r="BB29" s="190">
        <v>8147</v>
      </c>
      <c r="BC29" s="190">
        <v>3853</v>
      </c>
      <c r="BD29" s="190">
        <v>2622</v>
      </c>
      <c r="BE29" s="190">
        <v>2481</v>
      </c>
      <c r="BF29" s="190">
        <v>3812</v>
      </c>
      <c r="BG29" s="190">
        <v>7653</v>
      </c>
      <c r="BH29" s="190">
        <v>18403</v>
      </c>
      <c r="BI29" s="190">
        <v>1420</v>
      </c>
    </row>
    <row r="30" spans="1:61" x14ac:dyDescent="0.15">
      <c r="A30" s="331">
        <v>25</v>
      </c>
      <c r="B30" s="190">
        <v>1451</v>
      </c>
      <c r="C30" s="190">
        <v>18750</v>
      </c>
      <c r="D30" s="190">
        <v>6672</v>
      </c>
      <c r="E30" s="190">
        <v>3268</v>
      </c>
      <c r="F30" s="190">
        <v>2088</v>
      </c>
      <c r="G30" s="190">
        <v>2194</v>
      </c>
      <c r="H30" s="190">
        <v>3210</v>
      </c>
      <c r="I30" s="190">
        <v>6341</v>
      </c>
      <c r="J30" s="190">
        <v>18519</v>
      </c>
      <c r="K30" s="190">
        <v>1281</v>
      </c>
      <c r="L30" s="190">
        <v>12150</v>
      </c>
      <c r="M30" s="190">
        <v>10852</v>
      </c>
      <c r="N30" s="190">
        <v>1427</v>
      </c>
      <c r="O30" s="190">
        <v>1461</v>
      </c>
      <c r="P30" s="190">
        <v>1472</v>
      </c>
      <c r="Q30" s="190">
        <v>1407</v>
      </c>
      <c r="R30" s="190">
        <v>1393</v>
      </c>
      <c r="S30" s="190">
        <v>1414</v>
      </c>
      <c r="T30" s="190">
        <v>1398</v>
      </c>
      <c r="U30" s="190">
        <v>1454</v>
      </c>
      <c r="V30" s="190">
        <v>8241</v>
      </c>
      <c r="W30" s="190">
        <v>7182</v>
      </c>
      <c r="X30" s="190">
        <v>1450</v>
      </c>
      <c r="Y30" s="190">
        <v>1425</v>
      </c>
      <c r="Z30" s="190">
        <v>1498</v>
      </c>
      <c r="AA30" s="190">
        <v>1394</v>
      </c>
      <c r="AB30" s="190">
        <v>1458</v>
      </c>
      <c r="AC30" s="190">
        <v>1407</v>
      </c>
      <c r="AD30" s="190">
        <v>1371</v>
      </c>
      <c r="AE30" s="190">
        <v>1459</v>
      </c>
      <c r="AF30" s="190">
        <v>3680</v>
      </c>
      <c r="AG30" s="190">
        <v>3301</v>
      </c>
      <c r="AH30" s="190">
        <v>1516</v>
      </c>
      <c r="AI30" s="190">
        <v>1450</v>
      </c>
      <c r="AJ30" s="190">
        <v>1543</v>
      </c>
      <c r="AK30" s="190">
        <v>1441</v>
      </c>
      <c r="AL30" s="190">
        <v>1435</v>
      </c>
      <c r="AM30" s="190">
        <v>1424</v>
      </c>
      <c r="AN30" s="190">
        <v>1391</v>
      </c>
      <c r="AO30" s="190">
        <v>8136</v>
      </c>
      <c r="AP30" s="190">
        <v>1751</v>
      </c>
      <c r="AQ30" s="190">
        <v>1730</v>
      </c>
      <c r="AR30" s="190">
        <v>1509</v>
      </c>
      <c r="AS30" s="190">
        <v>1558</v>
      </c>
      <c r="AT30" s="190">
        <v>1504</v>
      </c>
      <c r="AU30" s="190">
        <v>1425</v>
      </c>
      <c r="AV30" s="190">
        <v>1438</v>
      </c>
      <c r="AW30" s="190">
        <v>1407</v>
      </c>
      <c r="AX30" s="190">
        <v>1380</v>
      </c>
      <c r="AY30" s="190">
        <v>3246</v>
      </c>
      <c r="AZ30" s="190">
        <v>1401</v>
      </c>
      <c r="BA30" s="190">
        <v>18305</v>
      </c>
      <c r="BB30" s="190">
        <v>6954</v>
      </c>
      <c r="BC30" s="190">
        <v>3285</v>
      </c>
      <c r="BD30" s="190">
        <v>2264</v>
      </c>
      <c r="BE30" s="190">
        <v>2139</v>
      </c>
      <c r="BF30" s="190">
        <v>3243</v>
      </c>
      <c r="BG30" s="190">
        <v>6483</v>
      </c>
      <c r="BH30" s="190">
        <v>18391</v>
      </c>
      <c r="BI30" s="190">
        <v>1282</v>
      </c>
    </row>
    <row r="31" spans="1:61" x14ac:dyDescent="0.15">
      <c r="A31" s="331">
        <v>26</v>
      </c>
      <c r="B31" s="190">
        <v>1320</v>
      </c>
      <c r="C31" s="190">
        <v>18669</v>
      </c>
      <c r="D31" s="190">
        <v>5588</v>
      </c>
      <c r="E31" s="190">
        <v>2780</v>
      </c>
      <c r="F31" s="190">
        <v>1813</v>
      </c>
      <c r="G31" s="190">
        <v>1902</v>
      </c>
      <c r="H31" s="190">
        <v>2730</v>
      </c>
      <c r="I31" s="190">
        <v>5325</v>
      </c>
      <c r="J31" s="190">
        <v>18242</v>
      </c>
      <c r="K31" s="190">
        <v>1178</v>
      </c>
      <c r="L31" s="190">
        <v>11826</v>
      </c>
      <c r="M31" s="190">
        <v>10472</v>
      </c>
      <c r="N31" s="190">
        <v>1287</v>
      </c>
      <c r="O31" s="190">
        <v>1314</v>
      </c>
      <c r="P31" s="190">
        <v>1318</v>
      </c>
      <c r="Q31" s="190">
        <v>1269</v>
      </c>
      <c r="R31" s="190">
        <v>1269</v>
      </c>
      <c r="S31" s="190">
        <v>1271</v>
      </c>
      <c r="T31" s="190">
        <v>1270</v>
      </c>
      <c r="U31" s="190">
        <v>1313</v>
      </c>
      <c r="V31" s="190">
        <v>7879</v>
      </c>
      <c r="W31" s="190">
        <v>6763</v>
      </c>
      <c r="X31" s="190">
        <v>1308</v>
      </c>
      <c r="Y31" s="190">
        <v>1286</v>
      </c>
      <c r="Z31" s="190">
        <v>1340</v>
      </c>
      <c r="AA31" s="190">
        <v>1260</v>
      </c>
      <c r="AB31" s="190">
        <v>1315</v>
      </c>
      <c r="AC31" s="190">
        <v>1268</v>
      </c>
      <c r="AD31" s="190">
        <v>1241</v>
      </c>
      <c r="AE31" s="190">
        <v>1319</v>
      </c>
      <c r="AF31" s="190">
        <v>3333</v>
      </c>
      <c r="AG31" s="190">
        <v>2958</v>
      </c>
      <c r="AH31" s="190">
        <v>1353</v>
      </c>
      <c r="AI31" s="190">
        <v>1296</v>
      </c>
      <c r="AJ31" s="190">
        <v>1376</v>
      </c>
      <c r="AK31" s="190">
        <v>1305</v>
      </c>
      <c r="AL31" s="190">
        <v>1297</v>
      </c>
      <c r="AM31" s="190">
        <v>1292</v>
      </c>
      <c r="AN31" s="190">
        <v>1256</v>
      </c>
      <c r="AO31" s="190">
        <v>7066</v>
      </c>
      <c r="AP31" s="190">
        <v>1557</v>
      </c>
      <c r="AQ31" s="190">
        <v>1540</v>
      </c>
      <c r="AR31" s="190">
        <v>1349</v>
      </c>
      <c r="AS31" s="190">
        <v>1389</v>
      </c>
      <c r="AT31" s="190">
        <v>1341</v>
      </c>
      <c r="AU31" s="190">
        <v>1276</v>
      </c>
      <c r="AV31" s="190">
        <v>1293</v>
      </c>
      <c r="AW31" s="190">
        <v>1269</v>
      </c>
      <c r="AX31" s="190">
        <v>1247</v>
      </c>
      <c r="AY31" s="190">
        <v>2777</v>
      </c>
      <c r="AZ31" s="190">
        <v>1275</v>
      </c>
      <c r="BA31" s="190">
        <v>18267</v>
      </c>
      <c r="BB31" s="190">
        <v>5897</v>
      </c>
      <c r="BC31" s="190">
        <v>2815</v>
      </c>
      <c r="BD31" s="190">
        <v>1963</v>
      </c>
      <c r="BE31" s="190">
        <v>1857</v>
      </c>
      <c r="BF31" s="190">
        <v>2766</v>
      </c>
      <c r="BG31" s="190">
        <v>5469</v>
      </c>
      <c r="BH31" s="190">
        <v>18205</v>
      </c>
      <c r="BI31" s="190">
        <v>1180</v>
      </c>
    </row>
    <row r="32" spans="1:61" x14ac:dyDescent="0.15">
      <c r="A32" s="331">
        <v>27</v>
      </c>
      <c r="B32" s="190">
        <v>1214</v>
      </c>
      <c r="C32" s="190">
        <v>18225</v>
      </c>
      <c r="D32" s="190">
        <v>4699</v>
      </c>
      <c r="E32" s="190">
        <v>2377</v>
      </c>
      <c r="F32" s="190">
        <v>1586</v>
      </c>
      <c r="G32" s="190">
        <v>1672</v>
      </c>
      <c r="H32" s="190">
        <v>2335</v>
      </c>
      <c r="I32" s="190">
        <v>4413</v>
      </c>
      <c r="J32" s="190">
        <v>17418</v>
      </c>
      <c r="K32" s="190">
        <v>1088</v>
      </c>
      <c r="L32" s="190">
        <v>11600</v>
      </c>
      <c r="M32" s="190">
        <v>10121</v>
      </c>
      <c r="N32" s="190">
        <v>1179</v>
      </c>
      <c r="O32" s="190">
        <v>1197</v>
      </c>
      <c r="P32" s="190">
        <v>1205</v>
      </c>
      <c r="Q32" s="190">
        <v>1159</v>
      </c>
      <c r="R32" s="190">
        <v>1155</v>
      </c>
      <c r="S32" s="190">
        <v>1162</v>
      </c>
      <c r="T32" s="190">
        <v>1160</v>
      </c>
      <c r="U32" s="190">
        <v>1198</v>
      </c>
      <c r="V32" s="190">
        <v>7513</v>
      </c>
      <c r="W32" s="190">
        <v>6395</v>
      </c>
      <c r="X32" s="190">
        <v>1185</v>
      </c>
      <c r="Y32" s="190">
        <v>1176</v>
      </c>
      <c r="Z32" s="190">
        <v>1215</v>
      </c>
      <c r="AA32" s="190">
        <v>1151</v>
      </c>
      <c r="AB32" s="190">
        <v>1202</v>
      </c>
      <c r="AC32" s="190">
        <v>1162</v>
      </c>
      <c r="AD32" s="190">
        <v>1143</v>
      </c>
      <c r="AE32" s="190">
        <v>1198</v>
      </c>
      <c r="AF32" s="190">
        <v>3002</v>
      </c>
      <c r="AG32" s="190">
        <v>2650</v>
      </c>
      <c r="AH32" s="190">
        <v>1233</v>
      </c>
      <c r="AI32" s="190">
        <v>1180</v>
      </c>
      <c r="AJ32" s="190">
        <v>1246</v>
      </c>
      <c r="AK32" s="190">
        <v>1187</v>
      </c>
      <c r="AL32" s="190">
        <v>1182</v>
      </c>
      <c r="AM32" s="190">
        <v>1172</v>
      </c>
      <c r="AN32" s="190">
        <v>1156</v>
      </c>
      <c r="AO32" s="190">
        <v>6113</v>
      </c>
      <c r="AP32" s="190">
        <v>1408</v>
      </c>
      <c r="AQ32" s="190">
        <v>1395</v>
      </c>
      <c r="AR32" s="190">
        <v>1229</v>
      </c>
      <c r="AS32" s="190">
        <v>1257</v>
      </c>
      <c r="AT32" s="190">
        <v>1219</v>
      </c>
      <c r="AU32" s="190">
        <v>1167</v>
      </c>
      <c r="AV32" s="190">
        <v>1181</v>
      </c>
      <c r="AW32" s="190">
        <v>1166</v>
      </c>
      <c r="AX32" s="190">
        <v>1153</v>
      </c>
      <c r="AY32" s="190">
        <v>2384</v>
      </c>
      <c r="AZ32" s="190">
        <v>1172</v>
      </c>
      <c r="BA32" s="190">
        <v>17978</v>
      </c>
      <c r="BB32" s="190">
        <v>4971</v>
      </c>
      <c r="BC32" s="190">
        <v>2415</v>
      </c>
      <c r="BD32" s="190">
        <v>1718</v>
      </c>
      <c r="BE32" s="190">
        <v>1631</v>
      </c>
      <c r="BF32" s="190">
        <v>2373</v>
      </c>
      <c r="BG32" s="190">
        <v>4601</v>
      </c>
      <c r="BH32" s="190">
        <v>17558</v>
      </c>
      <c r="BI32" s="190">
        <v>1091</v>
      </c>
    </row>
    <row r="33" spans="1:61" x14ac:dyDescent="0.15">
      <c r="A33" s="331">
        <v>28</v>
      </c>
      <c r="B33" s="190">
        <v>1128</v>
      </c>
      <c r="C33" s="190">
        <v>17066</v>
      </c>
      <c r="D33" s="190">
        <v>3924</v>
      </c>
      <c r="E33" s="190">
        <v>2046</v>
      </c>
      <c r="F33" s="190">
        <v>1414</v>
      </c>
      <c r="G33" s="190">
        <v>1480</v>
      </c>
      <c r="H33" s="190">
        <v>2019</v>
      </c>
      <c r="I33" s="190">
        <v>3682</v>
      </c>
      <c r="J33" s="190">
        <v>15874</v>
      </c>
      <c r="K33" s="190">
        <v>1029</v>
      </c>
      <c r="L33" s="190">
        <v>11322</v>
      </c>
      <c r="M33" s="190">
        <v>9758</v>
      </c>
      <c r="N33" s="190">
        <v>1089</v>
      </c>
      <c r="O33" s="190">
        <v>1109</v>
      </c>
      <c r="P33" s="190">
        <v>1111</v>
      </c>
      <c r="Q33" s="190">
        <v>1072</v>
      </c>
      <c r="R33" s="190">
        <v>1079</v>
      </c>
      <c r="S33" s="190">
        <v>1074</v>
      </c>
      <c r="T33" s="190">
        <v>1087</v>
      </c>
      <c r="U33" s="190">
        <v>1119</v>
      </c>
      <c r="V33" s="190">
        <v>7135</v>
      </c>
      <c r="W33" s="190">
        <v>6033</v>
      </c>
      <c r="X33" s="190">
        <v>1103</v>
      </c>
      <c r="Y33" s="190">
        <v>1089</v>
      </c>
      <c r="Z33" s="190">
        <v>1121</v>
      </c>
      <c r="AA33" s="190">
        <v>1067</v>
      </c>
      <c r="AB33" s="190">
        <v>1108</v>
      </c>
      <c r="AC33" s="190">
        <v>1084</v>
      </c>
      <c r="AD33" s="190">
        <v>1067</v>
      </c>
      <c r="AE33" s="190">
        <v>1117</v>
      </c>
      <c r="AF33" s="190">
        <v>2710</v>
      </c>
      <c r="AG33" s="190">
        <v>2381</v>
      </c>
      <c r="AH33" s="190">
        <v>1135</v>
      </c>
      <c r="AI33" s="190">
        <v>1096</v>
      </c>
      <c r="AJ33" s="190">
        <v>1147</v>
      </c>
      <c r="AK33" s="190">
        <v>1105</v>
      </c>
      <c r="AL33" s="190">
        <v>1096</v>
      </c>
      <c r="AM33" s="190">
        <v>1095</v>
      </c>
      <c r="AN33" s="190">
        <v>1064</v>
      </c>
      <c r="AO33" s="190">
        <v>5263</v>
      </c>
      <c r="AP33" s="190">
        <v>1282</v>
      </c>
      <c r="AQ33" s="190">
        <v>1271</v>
      </c>
      <c r="AR33" s="190">
        <v>1141</v>
      </c>
      <c r="AS33" s="190">
        <v>1157</v>
      </c>
      <c r="AT33" s="190">
        <v>1110</v>
      </c>
      <c r="AU33" s="190">
        <v>1081</v>
      </c>
      <c r="AV33" s="190">
        <v>1091</v>
      </c>
      <c r="AW33" s="190">
        <v>1088</v>
      </c>
      <c r="AX33" s="190">
        <v>1081</v>
      </c>
      <c r="AY33" s="190">
        <v>2077</v>
      </c>
      <c r="AZ33" s="190">
        <v>1093</v>
      </c>
      <c r="BA33" s="190">
        <v>17050</v>
      </c>
      <c r="BB33" s="190">
        <v>4181</v>
      </c>
      <c r="BC33" s="190">
        <v>2074</v>
      </c>
      <c r="BD33" s="190">
        <v>1530</v>
      </c>
      <c r="BE33" s="190">
        <v>1443</v>
      </c>
      <c r="BF33" s="190">
        <v>2048</v>
      </c>
      <c r="BG33" s="190">
        <v>3833</v>
      </c>
      <c r="BH33" s="190">
        <v>16278</v>
      </c>
      <c r="BI33" s="190">
        <v>1030</v>
      </c>
    </row>
    <row r="34" spans="1:61" x14ac:dyDescent="0.15">
      <c r="A34" s="331">
        <v>29</v>
      </c>
      <c r="B34" s="190">
        <v>1059</v>
      </c>
      <c r="C34" s="190">
        <v>15434</v>
      </c>
      <c r="D34" s="190">
        <v>3277</v>
      </c>
      <c r="E34" s="190">
        <v>1776</v>
      </c>
      <c r="F34" s="190">
        <v>1275</v>
      </c>
      <c r="G34" s="190">
        <v>1333</v>
      </c>
      <c r="H34" s="190">
        <v>1752</v>
      </c>
      <c r="I34" s="190">
        <v>3055</v>
      </c>
      <c r="J34" s="190">
        <v>14090</v>
      </c>
      <c r="K34" s="190">
        <v>977</v>
      </c>
      <c r="L34" s="190">
        <v>11047</v>
      </c>
      <c r="M34" s="190">
        <v>9437</v>
      </c>
      <c r="N34" s="190">
        <v>1029</v>
      </c>
      <c r="O34" s="190">
        <v>1041</v>
      </c>
      <c r="P34" s="190">
        <v>1040</v>
      </c>
      <c r="Q34" s="190">
        <v>1012</v>
      </c>
      <c r="R34" s="190">
        <v>1011</v>
      </c>
      <c r="S34" s="190">
        <v>1013</v>
      </c>
      <c r="T34" s="190">
        <v>1023</v>
      </c>
      <c r="U34" s="190">
        <v>1041</v>
      </c>
      <c r="V34" s="190">
        <v>6810</v>
      </c>
      <c r="W34" s="190">
        <v>5682</v>
      </c>
      <c r="X34" s="190">
        <v>1035</v>
      </c>
      <c r="Y34" s="190">
        <v>1023</v>
      </c>
      <c r="Z34" s="190">
        <v>1052</v>
      </c>
      <c r="AA34" s="190">
        <v>1003</v>
      </c>
      <c r="AB34" s="190">
        <v>1038</v>
      </c>
      <c r="AC34" s="190">
        <v>1020</v>
      </c>
      <c r="AD34" s="190">
        <v>1002</v>
      </c>
      <c r="AE34" s="190">
        <v>1035</v>
      </c>
      <c r="AF34" s="190">
        <v>2445</v>
      </c>
      <c r="AG34" s="190">
        <v>2154</v>
      </c>
      <c r="AH34" s="190">
        <v>1068</v>
      </c>
      <c r="AI34" s="190">
        <v>1029</v>
      </c>
      <c r="AJ34" s="190">
        <v>1066</v>
      </c>
      <c r="AK34" s="190">
        <v>1033</v>
      </c>
      <c r="AL34" s="190">
        <v>1024</v>
      </c>
      <c r="AM34" s="190">
        <v>1021</v>
      </c>
      <c r="AN34" s="190">
        <v>1014</v>
      </c>
      <c r="AO34" s="190">
        <v>4516</v>
      </c>
      <c r="AP34" s="190">
        <v>1185</v>
      </c>
      <c r="AQ34" s="190">
        <v>1177</v>
      </c>
      <c r="AR34" s="190">
        <v>1067</v>
      </c>
      <c r="AS34" s="190">
        <v>1077</v>
      </c>
      <c r="AT34" s="190">
        <v>1045</v>
      </c>
      <c r="AU34" s="190">
        <v>1012</v>
      </c>
      <c r="AV34" s="190">
        <v>1025</v>
      </c>
      <c r="AW34" s="190">
        <v>1019</v>
      </c>
      <c r="AX34" s="190">
        <v>1016</v>
      </c>
      <c r="AY34" s="190">
        <v>1812</v>
      </c>
      <c r="AZ34" s="190">
        <v>1033</v>
      </c>
      <c r="BA34" s="190">
        <v>15587</v>
      </c>
      <c r="BB34" s="190">
        <v>3503</v>
      </c>
      <c r="BC34" s="190">
        <v>1811</v>
      </c>
      <c r="BD34" s="190">
        <v>1364</v>
      </c>
      <c r="BE34" s="190">
        <v>1309</v>
      </c>
      <c r="BF34" s="190">
        <v>1784</v>
      </c>
      <c r="BG34" s="190">
        <v>3209</v>
      </c>
      <c r="BH34" s="190">
        <v>14542</v>
      </c>
      <c r="BI34" s="190">
        <v>982</v>
      </c>
    </row>
    <row r="35" spans="1:61" x14ac:dyDescent="0.15">
      <c r="A35" s="331">
        <v>30</v>
      </c>
      <c r="B35" s="190">
        <v>1011</v>
      </c>
      <c r="C35" s="190">
        <v>13537</v>
      </c>
      <c r="D35" s="190">
        <v>2735</v>
      </c>
      <c r="E35" s="190">
        <v>1554</v>
      </c>
      <c r="F35" s="190">
        <v>1166</v>
      </c>
      <c r="G35" s="190">
        <v>1217</v>
      </c>
      <c r="H35" s="190">
        <v>1550</v>
      </c>
      <c r="I35" s="190">
        <v>2555</v>
      </c>
      <c r="J35" s="190">
        <v>12099</v>
      </c>
      <c r="K35" s="190">
        <v>940</v>
      </c>
      <c r="L35" s="190">
        <v>10807</v>
      </c>
      <c r="M35" s="190">
        <v>9085</v>
      </c>
      <c r="N35" s="190">
        <v>980</v>
      </c>
      <c r="O35" s="190">
        <v>985</v>
      </c>
      <c r="P35" s="190">
        <v>979</v>
      </c>
      <c r="Q35" s="190">
        <v>954</v>
      </c>
      <c r="R35" s="190">
        <v>969</v>
      </c>
      <c r="S35" s="190">
        <v>964</v>
      </c>
      <c r="T35" s="190">
        <v>976</v>
      </c>
      <c r="U35" s="190">
        <v>991</v>
      </c>
      <c r="V35" s="190">
        <v>6483</v>
      </c>
      <c r="W35" s="190">
        <v>5355</v>
      </c>
      <c r="X35" s="190">
        <v>979</v>
      </c>
      <c r="Y35" s="190">
        <v>967</v>
      </c>
      <c r="Z35" s="190">
        <v>990</v>
      </c>
      <c r="AA35" s="190">
        <v>956</v>
      </c>
      <c r="AB35" s="190">
        <v>992</v>
      </c>
      <c r="AC35" s="190">
        <v>969</v>
      </c>
      <c r="AD35" s="190">
        <v>950</v>
      </c>
      <c r="AE35" s="190">
        <v>989</v>
      </c>
      <c r="AF35" s="190">
        <v>2226</v>
      </c>
      <c r="AG35" s="190">
        <v>1955</v>
      </c>
      <c r="AH35" s="190">
        <v>1008</v>
      </c>
      <c r="AI35" s="190">
        <v>974</v>
      </c>
      <c r="AJ35" s="190">
        <v>1007</v>
      </c>
      <c r="AK35" s="190">
        <v>977</v>
      </c>
      <c r="AL35" s="190">
        <v>973</v>
      </c>
      <c r="AM35" s="190">
        <v>976</v>
      </c>
      <c r="AN35" s="190">
        <v>969</v>
      </c>
      <c r="AO35" s="190">
        <v>3878</v>
      </c>
      <c r="AP35" s="190">
        <v>1100</v>
      </c>
      <c r="AQ35" s="190">
        <v>1099</v>
      </c>
      <c r="AR35" s="190">
        <v>1006</v>
      </c>
      <c r="AS35" s="190">
        <v>1012</v>
      </c>
      <c r="AT35" s="190">
        <v>984</v>
      </c>
      <c r="AU35" s="190">
        <v>962</v>
      </c>
      <c r="AV35" s="190">
        <v>975</v>
      </c>
      <c r="AW35" s="190">
        <v>970</v>
      </c>
      <c r="AX35" s="190">
        <v>971</v>
      </c>
      <c r="AY35" s="190">
        <v>1591</v>
      </c>
      <c r="AZ35" s="190">
        <v>980</v>
      </c>
      <c r="BA35" s="190">
        <v>13896</v>
      </c>
      <c r="BB35" s="190">
        <v>2952</v>
      </c>
      <c r="BC35" s="190">
        <v>1592</v>
      </c>
      <c r="BD35" s="190">
        <v>1241</v>
      </c>
      <c r="BE35" s="190">
        <v>1188</v>
      </c>
      <c r="BF35" s="190">
        <v>1568</v>
      </c>
      <c r="BG35" s="190">
        <v>2689</v>
      </c>
      <c r="BH35" s="190">
        <v>12673</v>
      </c>
      <c r="BI35" s="190">
        <v>943</v>
      </c>
    </row>
    <row r="36" spans="1:61" x14ac:dyDescent="0.15">
      <c r="A36" s="331">
        <v>31</v>
      </c>
      <c r="B36" s="190">
        <v>975</v>
      </c>
      <c r="C36" s="190">
        <v>11626</v>
      </c>
      <c r="D36" s="190">
        <v>2313</v>
      </c>
      <c r="E36" s="190">
        <v>1387</v>
      </c>
      <c r="F36" s="190">
        <v>1081</v>
      </c>
      <c r="G36" s="190">
        <v>1125</v>
      </c>
      <c r="H36" s="190">
        <v>1378</v>
      </c>
      <c r="I36" s="190">
        <v>2163</v>
      </c>
      <c r="J36" s="190">
        <v>10189</v>
      </c>
      <c r="K36" s="190">
        <v>914</v>
      </c>
      <c r="L36" s="190">
        <v>10558</v>
      </c>
      <c r="M36" s="190">
        <v>8767</v>
      </c>
      <c r="N36" s="190">
        <v>942</v>
      </c>
      <c r="O36" s="190">
        <v>937</v>
      </c>
      <c r="P36" s="190">
        <v>941</v>
      </c>
      <c r="Q36" s="190">
        <v>921</v>
      </c>
      <c r="R36" s="190">
        <v>929</v>
      </c>
      <c r="S36" s="190">
        <v>923</v>
      </c>
      <c r="T36" s="190">
        <v>942</v>
      </c>
      <c r="U36" s="190">
        <v>944</v>
      </c>
      <c r="V36" s="190">
        <v>6156</v>
      </c>
      <c r="W36" s="190">
        <v>5063</v>
      </c>
      <c r="X36" s="190">
        <v>947</v>
      </c>
      <c r="Y36" s="190">
        <v>935</v>
      </c>
      <c r="Z36" s="190">
        <v>946</v>
      </c>
      <c r="AA36" s="190">
        <v>918</v>
      </c>
      <c r="AB36" s="190">
        <v>951</v>
      </c>
      <c r="AC36" s="190">
        <v>934</v>
      </c>
      <c r="AD36" s="190">
        <v>923</v>
      </c>
      <c r="AE36" s="190">
        <v>947</v>
      </c>
      <c r="AF36" s="190">
        <v>2015</v>
      </c>
      <c r="AG36" s="190">
        <v>1777</v>
      </c>
      <c r="AH36" s="190">
        <v>965</v>
      </c>
      <c r="AI36" s="190">
        <v>934</v>
      </c>
      <c r="AJ36" s="190">
        <v>960</v>
      </c>
      <c r="AK36" s="190">
        <v>936</v>
      </c>
      <c r="AL36" s="190">
        <v>940</v>
      </c>
      <c r="AM36" s="190">
        <v>940</v>
      </c>
      <c r="AN36" s="190">
        <v>937</v>
      </c>
      <c r="AO36" s="190">
        <v>3320</v>
      </c>
      <c r="AP36" s="190">
        <v>1040</v>
      </c>
      <c r="AQ36" s="190">
        <v>1034</v>
      </c>
      <c r="AR36" s="190">
        <v>965</v>
      </c>
      <c r="AS36" s="190">
        <v>969</v>
      </c>
      <c r="AT36" s="190">
        <v>940</v>
      </c>
      <c r="AU36" s="190">
        <v>930</v>
      </c>
      <c r="AV36" s="190">
        <v>935</v>
      </c>
      <c r="AW36" s="190">
        <v>934</v>
      </c>
      <c r="AX36" s="190">
        <v>932</v>
      </c>
      <c r="AY36" s="190">
        <v>1426</v>
      </c>
      <c r="AZ36" s="190">
        <v>938</v>
      </c>
      <c r="BA36" s="190">
        <v>12113</v>
      </c>
      <c r="BB36" s="190">
        <v>2494</v>
      </c>
      <c r="BC36" s="190">
        <v>1413</v>
      </c>
      <c r="BD36" s="190">
        <v>1136</v>
      </c>
      <c r="BE36" s="190">
        <v>1096</v>
      </c>
      <c r="BF36" s="190">
        <v>1399</v>
      </c>
      <c r="BG36" s="190">
        <v>2278</v>
      </c>
      <c r="BH36" s="190">
        <v>10784</v>
      </c>
      <c r="BI36" s="190">
        <v>912</v>
      </c>
    </row>
    <row r="37" spans="1:61" x14ac:dyDescent="0.15">
      <c r="A37" s="331">
        <v>32</v>
      </c>
      <c r="B37" s="190">
        <v>943</v>
      </c>
      <c r="C37" s="190">
        <v>9752</v>
      </c>
      <c r="D37" s="190">
        <v>1972</v>
      </c>
      <c r="E37" s="190">
        <v>1257</v>
      </c>
      <c r="F37" s="190">
        <v>1018</v>
      </c>
      <c r="G37" s="190">
        <v>1053</v>
      </c>
      <c r="H37" s="190">
        <v>1244</v>
      </c>
      <c r="I37" s="190">
        <v>1837</v>
      </c>
      <c r="J37" s="190">
        <v>8415</v>
      </c>
      <c r="K37" s="190">
        <v>896</v>
      </c>
      <c r="L37" s="190">
        <v>10299</v>
      </c>
      <c r="M37" s="190">
        <v>8451</v>
      </c>
      <c r="N37" s="190">
        <v>908</v>
      </c>
      <c r="O37" s="190">
        <v>914</v>
      </c>
      <c r="P37" s="190">
        <v>905</v>
      </c>
      <c r="Q37" s="190">
        <v>893</v>
      </c>
      <c r="R37" s="190">
        <v>906</v>
      </c>
      <c r="S37" s="190">
        <v>897</v>
      </c>
      <c r="T37" s="190">
        <v>913</v>
      </c>
      <c r="U37" s="190">
        <v>912</v>
      </c>
      <c r="V37" s="190">
        <v>5874</v>
      </c>
      <c r="W37" s="190">
        <v>4784</v>
      </c>
      <c r="X37" s="190">
        <v>912</v>
      </c>
      <c r="Y37" s="190">
        <v>899</v>
      </c>
      <c r="Z37" s="190">
        <v>908</v>
      </c>
      <c r="AA37" s="190">
        <v>895</v>
      </c>
      <c r="AB37" s="190">
        <v>923</v>
      </c>
      <c r="AC37" s="190">
        <v>907</v>
      </c>
      <c r="AD37" s="190">
        <v>899</v>
      </c>
      <c r="AE37" s="190">
        <v>923</v>
      </c>
      <c r="AF37" s="190">
        <v>1844</v>
      </c>
      <c r="AG37" s="190">
        <v>1616</v>
      </c>
      <c r="AH37" s="190">
        <v>928</v>
      </c>
      <c r="AI37" s="190">
        <v>902</v>
      </c>
      <c r="AJ37" s="190">
        <v>926</v>
      </c>
      <c r="AK37" s="190">
        <v>913</v>
      </c>
      <c r="AL37" s="190">
        <v>908</v>
      </c>
      <c r="AM37" s="190">
        <v>912</v>
      </c>
      <c r="AN37" s="190">
        <v>910</v>
      </c>
      <c r="AO37" s="190">
        <v>2851</v>
      </c>
      <c r="AP37" s="190">
        <v>987</v>
      </c>
      <c r="AQ37" s="190">
        <v>993</v>
      </c>
      <c r="AR37" s="190">
        <v>930</v>
      </c>
      <c r="AS37" s="190">
        <v>928</v>
      </c>
      <c r="AT37" s="190">
        <v>904</v>
      </c>
      <c r="AU37" s="190">
        <v>895</v>
      </c>
      <c r="AV37" s="190">
        <v>909</v>
      </c>
      <c r="AW37" s="190">
        <v>907</v>
      </c>
      <c r="AX37" s="190">
        <v>906</v>
      </c>
      <c r="AY37" s="190">
        <v>1286</v>
      </c>
      <c r="AZ37" s="190">
        <v>915</v>
      </c>
      <c r="BA37" s="190">
        <v>10316</v>
      </c>
      <c r="BB37" s="190">
        <v>2127</v>
      </c>
      <c r="BC37" s="190">
        <v>1274</v>
      </c>
      <c r="BD37" s="190">
        <v>1061</v>
      </c>
      <c r="BE37" s="190">
        <v>1030</v>
      </c>
      <c r="BF37" s="190">
        <v>1268</v>
      </c>
      <c r="BG37" s="190">
        <v>1951</v>
      </c>
      <c r="BH37" s="190">
        <v>9003</v>
      </c>
      <c r="BI37" s="190">
        <v>889</v>
      </c>
    </row>
    <row r="38" spans="1:61" x14ac:dyDescent="0.15">
      <c r="A38" s="331">
        <v>33</v>
      </c>
      <c r="B38" s="190">
        <v>918</v>
      </c>
      <c r="C38" s="190">
        <v>8053</v>
      </c>
      <c r="D38" s="190">
        <v>1696</v>
      </c>
      <c r="E38" s="190">
        <v>1149</v>
      </c>
      <c r="F38" s="190">
        <v>963</v>
      </c>
      <c r="G38" s="190">
        <v>994</v>
      </c>
      <c r="H38" s="190">
        <v>1142</v>
      </c>
      <c r="I38" s="190">
        <v>1589</v>
      </c>
      <c r="J38" s="190">
        <v>6848</v>
      </c>
      <c r="K38" s="190">
        <v>877</v>
      </c>
      <c r="L38" s="190">
        <v>10025</v>
      </c>
      <c r="M38" s="190">
        <v>8113</v>
      </c>
      <c r="N38" s="190">
        <v>888</v>
      </c>
      <c r="O38" s="190">
        <v>891</v>
      </c>
      <c r="P38" s="190">
        <v>885</v>
      </c>
      <c r="Q38" s="190">
        <v>867</v>
      </c>
      <c r="R38" s="190">
        <v>880</v>
      </c>
      <c r="S38" s="190">
        <v>870</v>
      </c>
      <c r="T38" s="190">
        <v>893</v>
      </c>
      <c r="U38" s="190">
        <v>893</v>
      </c>
      <c r="V38" s="190">
        <v>5564</v>
      </c>
      <c r="W38" s="190">
        <v>4503</v>
      </c>
      <c r="X38" s="190">
        <v>897</v>
      </c>
      <c r="Y38" s="190">
        <v>878</v>
      </c>
      <c r="Z38" s="190">
        <v>884</v>
      </c>
      <c r="AA38" s="190">
        <v>873</v>
      </c>
      <c r="AB38" s="190">
        <v>899</v>
      </c>
      <c r="AC38" s="190">
        <v>886</v>
      </c>
      <c r="AD38" s="190">
        <v>882</v>
      </c>
      <c r="AE38" s="190">
        <v>897</v>
      </c>
      <c r="AF38" s="190">
        <v>1683</v>
      </c>
      <c r="AG38" s="190">
        <v>1485</v>
      </c>
      <c r="AH38" s="190">
        <v>903</v>
      </c>
      <c r="AI38" s="190">
        <v>886</v>
      </c>
      <c r="AJ38" s="190">
        <v>896</v>
      </c>
      <c r="AK38" s="190">
        <v>889</v>
      </c>
      <c r="AL38" s="190">
        <v>885</v>
      </c>
      <c r="AM38" s="190">
        <v>891</v>
      </c>
      <c r="AN38" s="190">
        <v>888</v>
      </c>
      <c r="AO38" s="190">
        <v>2473</v>
      </c>
      <c r="AP38" s="190">
        <v>946</v>
      </c>
      <c r="AQ38" s="190">
        <v>959</v>
      </c>
      <c r="AR38" s="190">
        <v>905</v>
      </c>
      <c r="AS38" s="190">
        <v>900</v>
      </c>
      <c r="AT38" s="190">
        <v>876</v>
      </c>
      <c r="AU38" s="190">
        <v>873</v>
      </c>
      <c r="AV38" s="190">
        <v>878</v>
      </c>
      <c r="AW38" s="190">
        <v>884</v>
      </c>
      <c r="AX38" s="190">
        <v>891</v>
      </c>
      <c r="AY38" s="190">
        <v>1186</v>
      </c>
      <c r="AZ38" s="190">
        <v>888</v>
      </c>
      <c r="BA38" s="190">
        <v>8625</v>
      </c>
      <c r="BB38" s="190">
        <v>1825</v>
      </c>
      <c r="BC38" s="190">
        <v>1171</v>
      </c>
      <c r="BD38" s="190">
        <v>1001</v>
      </c>
      <c r="BE38" s="190">
        <v>970</v>
      </c>
      <c r="BF38" s="190">
        <v>1158</v>
      </c>
      <c r="BG38" s="190">
        <v>1679</v>
      </c>
      <c r="BH38" s="190">
        <v>7380</v>
      </c>
      <c r="BI38" s="190">
        <v>875</v>
      </c>
    </row>
    <row r="39" spans="1:61" x14ac:dyDescent="0.15">
      <c r="A39" s="331">
        <v>34</v>
      </c>
      <c r="B39" s="190">
        <v>901</v>
      </c>
      <c r="C39" s="190">
        <v>6556</v>
      </c>
      <c r="D39" s="190">
        <v>1485</v>
      </c>
      <c r="E39" s="190">
        <v>1069</v>
      </c>
      <c r="F39" s="190">
        <v>933</v>
      </c>
      <c r="G39" s="190">
        <v>956</v>
      </c>
      <c r="H39" s="190">
        <v>1067</v>
      </c>
      <c r="I39" s="190">
        <v>1389</v>
      </c>
      <c r="J39" s="190">
        <v>5506</v>
      </c>
      <c r="K39" s="190">
        <v>861</v>
      </c>
      <c r="L39" s="190">
        <v>9788</v>
      </c>
      <c r="M39" s="190">
        <v>7839</v>
      </c>
      <c r="N39" s="190">
        <v>868</v>
      </c>
      <c r="O39" s="190">
        <v>877</v>
      </c>
      <c r="P39" s="190">
        <v>866</v>
      </c>
      <c r="Q39" s="190">
        <v>855</v>
      </c>
      <c r="R39" s="190">
        <v>866</v>
      </c>
      <c r="S39" s="190">
        <v>860</v>
      </c>
      <c r="T39" s="190">
        <v>877</v>
      </c>
      <c r="U39" s="190">
        <v>874</v>
      </c>
      <c r="V39" s="190">
        <v>5306</v>
      </c>
      <c r="W39" s="190">
        <v>4248</v>
      </c>
      <c r="X39" s="190">
        <v>873</v>
      </c>
      <c r="Y39" s="190">
        <v>863</v>
      </c>
      <c r="Z39" s="190">
        <v>865</v>
      </c>
      <c r="AA39" s="190">
        <v>853</v>
      </c>
      <c r="AB39" s="190">
        <v>879</v>
      </c>
      <c r="AC39" s="190">
        <v>869</v>
      </c>
      <c r="AD39" s="190">
        <v>864</v>
      </c>
      <c r="AE39" s="190">
        <v>879</v>
      </c>
      <c r="AF39" s="190">
        <v>1547</v>
      </c>
      <c r="AG39" s="190">
        <v>1373</v>
      </c>
      <c r="AH39" s="190">
        <v>886</v>
      </c>
      <c r="AI39" s="190">
        <v>865</v>
      </c>
      <c r="AJ39" s="190">
        <v>878</v>
      </c>
      <c r="AK39" s="190">
        <v>870</v>
      </c>
      <c r="AL39" s="190">
        <v>867</v>
      </c>
      <c r="AM39" s="190">
        <v>874</v>
      </c>
      <c r="AN39" s="190">
        <v>876</v>
      </c>
      <c r="AO39" s="190">
        <v>2144</v>
      </c>
      <c r="AP39" s="190">
        <v>919</v>
      </c>
      <c r="AQ39" s="190">
        <v>922</v>
      </c>
      <c r="AR39" s="190">
        <v>889</v>
      </c>
      <c r="AS39" s="190">
        <v>880</v>
      </c>
      <c r="AT39" s="190">
        <v>856</v>
      </c>
      <c r="AU39" s="190">
        <v>854</v>
      </c>
      <c r="AV39" s="190">
        <v>863</v>
      </c>
      <c r="AW39" s="190">
        <v>869</v>
      </c>
      <c r="AX39" s="190">
        <v>877</v>
      </c>
      <c r="AY39" s="190">
        <v>1097</v>
      </c>
      <c r="AZ39" s="190">
        <v>870</v>
      </c>
      <c r="BA39" s="190">
        <v>7103</v>
      </c>
      <c r="BB39" s="190">
        <v>1596</v>
      </c>
      <c r="BC39" s="190">
        <v>1083</v>
      </c>
      <c r="BD39" s="190">
        <v>955</v>
      </c>
      <c r="BE39" s="190">
        <v>939</v>
      </c>
      <c r="BF39" s="190">
        <v>1076</v>
      </c>
      <c r="BG39" s="190">
        <v>1473</v>
      </c>
      <c r="BH39" s="190">
        <v>6008</v>
      </c>
      <c r="BI39" s="190">
        <v>865</v>
      </c>
    </row>
    <row r="40" spans="1:61" x14ac:dyDescent="0.15">
      <c r="A40" s="331">
        <v>35</v>
      </c>
      <c r="B40" s="190">
        <v>887</v>
      </c>
      <c r="C40" s="190">
        <v>5301</v>
      </c>
      <c r="D40" s="190">
        <v>1315</v>
      </c>
      <c r="E40" s="190">
        <v>1009</v>
      </c>
      <c r="F40" s="190">
        <v>898</v>
      </c>
      <c r="G40" s="190">
        <v>922</v>
      </c>
      <c r="H40" s="190">
        <v>1009</v>
      </c>
      <c r="I40" s="190">
        <v>1241</v>
      </c>
      <c r="J40" s="190">
        <v>4400</v>
      </c>
      <c r="K40" s="190">
        <v>853</v>
      </c>
      <c r="L40" s="190">
        <v>9543</v>
      </c>
      <c r="M40" s="190">
        <v>7554</v>
      </c>
      <c r="N40" s="190">
        <v>858</v>
      </c>
      <c r="O40" s="190">
        <v>862</v>
      </c>
      <c r="P40" s="190">
        <v>849</v>
      </c>
      <c r="Q40" s="190">
        <v>846</v>
      </c>
      <c r="R40" s="190">
        <v>851</v>
      </c>
      <c r="S40" s="190">
        <v>848</v>
      </c>
      <c r="T40" s="190">
        <v>868</v>
      </c>
      <c r="U40" s="190">
        <v>857</v>
      </c>
      <c r="V40" s="190">
        <v>5059</v>
      </c>
      <c r="W40" s="190">
        <v>4018</v>
      </c>
      <c r="X40" s="190">
        <v>859</v>
      </c>
      <c r="Y40" s="190">
        <v>848</v>
      </c>
      <c r="Z40" s="190">
        <v>852</v>
      </c>
      <c r="AA40" s="190">
        <v>845</v>
      </c>
      <c r="AB40" s="190">
        <v>872</v>
      </c>
      <c r="AC40" s="190">
        <v>856</v>
      </c>
      <c r="AD40" s="190">
        <v>852</v>
      </c>
      <c r="AE40" s="190">
        <v>866</v>
      </c>
      <c r="AF40" s="190">
        <v>1427</v>
      </c>
      <c r="AG40" s="190">
        <v>1277</v>
      </c>
      <c r="AH40" s="190">
        <v>869</v>
      </c>
      <c r="AI40" s="190">
        <v>856</v>
      </c>
      <c r="AJ40" s="190">
        <v>857</v>
      </c>
      <c r="AK40" s="190">
        <v>860</v>
      </c>
      <c r="AL40" s="190">
        <v>855</v>
      </c>
      <c r="AM40" s="190">
        <v>864</v>
      </c>
      <c r="AN40" s="190">
        <v>861</v>
      </c>
      <c r="AO40" s="190">
        <v>1878</v>
      </c>
      <c r="AP40" s="190">
        <v>895</v>
      </c>
      <c r="AQ40" s="190">
        <v>895</v>
      </c>
      <c r="AR40" s="190">
        <v>871</v>
      </c>
      <c r="AS40" s="190">
        <v>864</v>
      </c>
      <c r="AT40" s="190">
        <v>841</v>
      </c>
      <c r="AU40" s="190">
        <v>845</v>
      </c>
      <c r="AV40" s="190">
        <v>852</v>
      </c>
      <c r="AW40" s="190">
        <v>849</v>
      </c>
      <c r="AX40" s="190">
        <v>869</v>
      </c>
      <c r="AY40" s="190">
        <v>1033</v>
      </c>
      <c r="AZ40" s="190">
        <v>858</v>
      </c>
      <c r="BA40" s="190">
        <v>5820</v>
      </c>
      <c r="BB40" s="190">
        <v>1405</v>
      </c>
      <c r="BC40" s="190">
        <v>1018</v>
      </c>
      <c r="BD40" s="190">
        <v>918</v>
      </c>
      <c r="BE40" s="190">
        <v>903</v>
      </c>
      <c r="BF40" s="190">
        <v>1012</v>
      </c>
      <c r="BG40" s="190">
        <v>1309</v>
      </c>
      <c r="BH40" s="190">
        <v>4842</v>
      </c>
      <c r="BI40" s="190">
        <v>853</v>
      </c>
    </row>
    <row r="41" spans="1:61" x14ac:dyDescent="0.15">
      <c r="A41" s="331">
        <v>36</v>
      </c>
      <c r="B41" s="190">
        <v>879</v>
      </c>
      <c r="C41" s="190">
        <v>4254</v>
      </c>
      <c r="D41" s="190">
        <v>1188</v>
      </c>
      <c r="E41" s="190">
        <v>966</v>
      </c>
      <c r="F41" s="190">
        <v>880</v>
      </c>
      <c r="G41" s="190">
        <v>900</v>
      </c>
      <c r="H41" s="190">
        <v>963</v>
      </c>
      <c r="I41" s="190">
        <v>1132</v>
      </c>
      <c r="J41" s="190">
        <v>3524</v>
      </c>
      <c r="K41" s="190">
        <v>852</v>
      </c>
      <c r="L41" s="190">
        <v>9276</v>
      </c>
      <c r="M41" s="190">
        <v>7253</v>
      </c>
      <c r="N41" s="190">
        <v>850</v>
      </c>
      <c r="O41" s="190">
        <v>850</v>
      </c>
      <c r="P41" s="190">
        <v>843</v>
      </c>
      <c r="Q41" s="190">
        <v>839</v>
      </c>
      <c r="R41" s="190">
        <v>842</v>
      </c>
      <c r="S41" s="190">
        <v>840</v>
      </c>
      <c r="T41" s="190">
        <v>857</v>
      </c>
      <c r="U41" s="190">
        <v>842</v>
      </c>
      <c r="V41" s="190">
        <v>4822</v>
      </c>
      <c r="W41" s="190">
        <v>3796</v>
      </c>
      <c r="X41" s="190">
        <v>849</v>
      </c>
      <c r="Y41" s="190">
        <v>839</v>
      </c>
      <c r="Z41" s="190">
        <v>840</v>
      </c>
      <c r="AA41" s="190">
        <v>836</v>
      </c>
      <c r="AB41" s="190">
        <v>860</v>
      </c>
      <c r="AC41" s="190">
        <v>851</v>
      </c>
      <c r="AD41" s="190">
        <v>849</v>
      </c>
      <c r="AE41" s="190">
        <v>847</v>
      </c>
      <c r="AF41" s="190">
        <v>1333</v>
      </c>
      <c r="AG41" s="190">
        <v>1194</v>
      </c>
      <c r="AH41" s="190">
        <v>857</v>
      </c>
      <c r="AI41" s="190">
        <v>836</v>
      </c>
      <c r="AJ41" s="190">
        <v>849</v>
      </c>
      <c r="AK41" s="190">
        <v>850</v>
      </c>
      <c r="AL41" s="190">
        <v>848</v>
      </c>
      <c r="AM41" s="190">
        <v>856</v>
      </c>
      <c r="AN41" s="190">
        <v>853</v>
      </c>
      <c r="AO41" s="190">
        <v>1657</v>
      </c>
      <c r="AP41" s="190">
        <v>869</v>
      </c>
      <c r="AQ41" s="190">
        <v>884</v>
      </c>
      <c r="AR41" s="190">
        <v>861</v>
      </c>
      <c r="AS41" s="190">
        <v>850</v>
      </c>
      <c r="AT41" s="190">
        <v>833</v>
      </c>
      <c r="AU41" s="190">
        <v>837</v>
      </c>
      <c r="AV41" s="190">
        <v>840</v>
      </c>
      <c r="AW41" s="190">
        <v>848</v>
      </c>
      <c r="AX41" s="190">
        <v>851</v>
      </c>
      <c r="AY41" s="190">
        <v>980</v>
      </c>
      <c r="AZ41" s="190">
        <v>853</v>
      </c>
      <c r="BA41" s="190">
        <v>4727</v>
      </c>
      <c r="BB41" s="190">
        <v>1260</v>
      </c>
      <c r="BC41" s="190">
        <v>973</v>
      </c>
      <c r="BD41" s="190">
        <v>886</v>
      </c>
      <c r="BE41" s="190">
        <v>879</v>
      </c>
      <c r="BF41" s="190">
        <v>965</v>
      </c>
      <c r="BG41" s="190">
        <v>1186</v>
      </c>
      <c r="BH41" s="190">
        <v>3885</v>
      </c>
      <c r="BI41" s="190">
        <v>842</v>
      </c>
    </row>
    <row r="42" spans="1:61" x14ac:dyDescent="0.15">
      <c r="A42" s="331">
        <v>37</v>
      </c>
      <c r="B42" s="190">
        <v>872</v>
      </c>
      <c r="C42" s="190">
        <v>3427</v>
      </c>
      <c r="D42" s="190">
        <v>1093</v>
      </c>
      <c r="E42" s="190">
        <v>923</v>
      </c>
      <c r="F42" s="190">
        <v>864</v>
      </c>
      <c r="G42" s="190">
        <v>884</v>
      </c>
      <c r="H42" s="190">
        <v>929</v>
      </c>
      <c r="I42" s="190">
        <v>1051</v>
      </c>
      <c r="J42" s="190">
        <v>2826</v>
      </c>
      <c r="K42" s="190">
        <v>846</v>
      </c>
      <c r="L42" s="190">
        <v>9055</v>
      </c>
      <c r="M42" s="190">
        <v>6971</v>
      </c>
      <c r="N42" s="190">
        <v>841</v>
      </c>
      <c r="O42" s="190">
        <v>843</v>
      </c>
      <c r="P42" s="190">
        <v>833</v>
      </c>
      <c r="Q42" s="190">
        <v>828</v>
      </c>
      <c r="R42" s="190">
        <v>840</v>
      </c>
      <c r="S42" s="190">
        <v>829</v>
      </c>
      <c r="T42" s="190">
        <v>854</v>
      </c>
      <c r="U42" s="190">
        <v>840</v>
      </c>
      <c r="V42" s="190">
        <v>4582</v>
      </c>
      <c r="W42" s="190">
        <v>3601</v>
      </c>
      <c r="X42" s="190">
        <v>847</v>
      </c>
      <c r="Y42" s="190">
        <v>833</v>
      </c>
      <c r="Z42" s="190">
        <v>838</v>
      </c>
      <c r="AA42" s="190">
        <v>826</v>
      </c>
      <c r="AB42" s="190">
        <v>853</v>
      </c>
      <c r="AC42" s="190">
        <v>843</v>
      </c>
      <c r="AD42" s="190">
        <v>841</v>
      </c>
      <c r="AE42" s="190">
        <v>847</v>
      </c>
      <c r="AF42" s="190">
        <v>1247</v>
      </c>
      <c r="AG42" s="190">
        <v>1134</v>
      </c>
      <c r="AH42" s="190">
        <v>847</v>
      </c>
      <c r="AI42" s="190">
        <v>832</v>
      </c>
      <c r="AJ42" s="190">
        <v>845</v>
      </c>
      <c r="AK42" s="190">
        <v>845</v>
      </c>
      <c r="AL42" s="190">
        <v>840</v>
      </c>
      <c r="AM42" s="190">
        <v>846</v>
      </c>
      <c r="AN42" s="190">
        <v>845</v>
      </c>
      <c r="AO42" s="190">
        <v>1474</v>
      </c>
      <c r="AP42" s="190">
        <v>866</v>
      </c>
      <c r="AQ42" s="190">
        <v>874</v>
      </c>
      <c r="AR42" s="190">
        <v>851</v>
      </c>
      <c r="AS42" s="190">
        <v>844</v>
      </c>
      <c r="AT42" s="190">
        <v>821</v>
      </c>
      <c r="AU42" s="190">
        <v>824</v>
      </c>
      <c r="AV42" s="190">
        <v>837</v>
      </c>
      <c r="AW42" s="190">
        <v>841</v>
      </c>
      <c r="AX42" s="190">
        <v>851</v>
      </c>
      <c r="AY42" s="190">
        <v>940</v>
      </c>
      <c r="AZ42" s="190">
        <v>844</v>
      </c>
      <c r="BA42" s="190">
        <v>3830</v>
      </c>
      <c r="BB42" s="190">
        <v>1148</v>
      </c>
      <c r="BC42" s="190">
        <v>928</v>
      </c>
      <c r="BD42" s="190">
        <v>873</v>
      </c>
      <c r="BE42" s="190">
        <v>860</v>
      </c>
      <c r="BF42" s="190">
        <v>926</v>
      </c>
      <c r="BG42" s="190">
        <v>1093</v>
      </c>
      <c r="BH42" s="190">
        <v>3127</v>
      </c>
      <c r="BI42" s="190">
        <v>837</v>
      </c>
    </row>
    <row r="43" spans="1:61" x14ac:dyDescent="0.15">
      <c r="A43" s="331">
        <v>38</v>
      </c>
      <c r="B43" s="190">
        <v>861</v>
      </c>
      <c r="C43" s="190">
        <v>2763</v>
      </c>
      <c r="D43" s="190">
        <v>1025</v>
      </c>
      <c r="E43" s="190">
        <v>900</v>
      </c>
      <c r="F43" s="190">
        <v>858</v>
      </c>
      <c r="G43" s="190">
        <v>869</v>
      </c>
      <c r="H43" s="190">
        <v>900</v>
      </c>
      <c r="I43" s="190">
        <v>981</v>
      </c>
      <c r="J43" s="190">
        <v>2281</v>
      </c>
      <c r="K43" s="190">
        <v>839</v>
      </c>
      <c r="L43" s="190">
        <v>8807</v>
      </c>
      <c r="M43" s="190">
        <v>6717</v>
      </c>
      <c r="N43" s="190">
        <v>833</v>
      </c>
      <c r="O43" s="190">
        <v>834</v>
      </c>
      <c r="P43" s="190">
        <v>826</v>
      </c>
      <c r="Q43" s="190">
        <v>823</v>
      </c>
      <c r="R43" s="190">
        <v>831</v>
      </c>
      <c r="S43" s="190">
        <v>827</v>
      </c>
      <c r="T43" s="190">
        <v>847</v>
      </c>
      <c r="U43" s="190">
        <v>833</v>
      </c>
      <c r="V43" s="190">
        <v>4372</v>
      </c>
      <c r="W43" s="190">
        <v>3396</v>
      </c>
      <c r="X43" s="190">
        <v>837</v>
      </c>
      <c r="Y43" s="190">
        <v>826</v>
      </c>
      <c r="Z43" s="190">
        <v>828</v>
      </c>
      <c r="AA43" s="190">
        <v>827</v>
      </c>
      <c r="AB43" s="190">
        <v>843</v>
      </c>
      <c r="AC43" s="190">
        <v>838</v>
      </c>
      <c r="AD43" s="190">
        <v>835</v>
      </c>
      <c r="AE43" s="190">
        <v>845</v>
      </c>
      <c r="AF43" s="190">
        <v>1171</v>
      </c>
      <c r="AG43" s="190">
        <v>1068</v>
      </c>
      <c r="AH43" s="190">
        <v>848</v>
      </c>
      <c r="AI43" s="190">
        <v>831</v>
      </c>
      <c r="AJ43" s="190">
        <v>835</v>
      </c>
      <c r="AK43" s="190">
        <v>840</v>
      </c>
      <c r="AL43" s="190">
        <v>828</v>
      </c>
      <c r="AM43" s="190">
        <v>840</v>
      </c>
      <c r="AN43" s="190">
        <v>843</v>
      </c>
      <c r="AO43" s="190">
        <v>1337</v>
      </c>
      <c r="AP43" s="190">
        <v>850</v>
      </c>
      <c r="AQ43" s="190">
        <v>858</v>
      </c>
      <c r="AR43" s="190">
        <v>847</v>
      </c>
      <c r="AS43" s="190">
        <v>838</v>
      </c>
      <c r="AT43" s="190">
        <v>814</v>
      </c>
      <c r="AU43" s="190">
        <v>820</v>
      </c>
      <c r="AV43" s="190">
        <v>824</v>
      </c>
      <c r="AW43" s="190">
        <v>831</v>
      </c>
      <c r="AX43" s="190">
        <v>844</v>
      </c>
      <c r="AY43" s="190">
        <v>914</v>
      </c>
      <c r="AZ43" s="190">
        <v>838</v>
      </c>
      <c r="BA43" s="190">
        <v>3101</v>
      </c>
      <c r="BB43" s="190">
        <v>1065</v>
      </c>
      <c r="BC43" s="190">
        <v>901</v>
      </c>
      <c r="BD43" s="190">
        <v>850</v>
      </c>
      <c r="BE43" s="190">
        <v>848</v>
      </c>
      <c r="BF43" s="190">
        <v>899</v>
      </c>
      <c r="BG43" s="190">
        <v>1028</v>
      </c>
      <c r="BH43" s="190">
        <v>2524</v>
      </c>
      <c r="BI43" s="190">
        <v>838</v>
      </c>
    </row>
    <row r="44" spans="1:61" x14ac:dyDescent="0.15">
      <c r="A44" s="331">
        <v>39</v>
      </c>
      <c r="B44" s="190">
        <v>857</v>
      </c>
      <c r="C44" s="190">
        <v>2253</v>
      </c>
      <c r="D44" s="190">
        <v>965</v>
      </c>
      <c r="E44" s="190">
        <v>879</v>
      </c>
      <c r="F44" s="190">
        <v>842</v>
      </c>
      <c r="G44" s="190">
        <v>860</v>
      </c>
      <c r="H44" s="190">
        <v>880</v>
      </c>
      <c r="I44" s="190">
        <v>938</v>
      </c>
      <c r="J44" s="190">
        <v>1872</v>
      </c>
      <c r="K44" s="190">
        <v>836</v>
      </c>
      <c r="L44" s="190">
        <v>8614</v>
      </c>
      <c r="M44" s="190">
        <v>6449</v>
      </c>
      <c r="N44" s="190">
        <v>830</v>
      </c>
      <c r="O44" s="190">
        <v>832</v>
      </c>
      <c r="P44" s="190">
        <v>822</v>
      </c>
      <c r="Q44" s="190">
        <v>818</v>
      </c>
      <c r="R44" s="190">
        <v>831</v>
      </c>
      <c r="S44" s="190">
        <v>823</v>
      </c>
      <c r="T44" s="190">
        <v>843</v>
      </c>
      <c r="U44" s="190">
        <v>823</v>
      </c>
      <c r="V44" s="190">
        <v>4143</v>
      </c>
      <c r="W44" s="190">
        <v>3197</v>
      </c>
      <c r="X44" s="190">
        <v>831</v>
      </c>
      <c r="Y44" s="190">
        <v>828</v>
      </c>
      <c r="Z44" s="190">
        <v>825</v>
      </c>
      <c r="AA44" s="190">
        <v>822</v>
      </c>
      <c r="AB44" s="190">
        <v>843</v>
      </c>
      <c r="AC44" s="190">
        <v>834</v>
      </c>
      <c r="AD44" s="190">
        <v>827</v>
      </c>
      <c r="AE44" s="190">
        <v>834</v>
      </c>
      <c r="AF44" s="190">
        <v>1114</v>
      </c>
      <c r="AG44" s="190">
        <v>1027</v>
      </c>
      <c r="AH44" s="190">
        <v>844</v>
      </c>
      <c r="AI44" s="190">
        <v>824</v>
      </c>
      <c r="AJ44" s="190">
        <v>827</v>
      </c>
      <c r="AK44" s="190">
        <v>833</v>
      </c>
      <c r="AL44" s="190">
        <v>825</v>
      </c>
      <c r="AM44" s="190">
        <v>838</v>
      </c>
      <c r="AN44" s="190">
        <v>840</v>
      </c>
      <c r="AO44" s="190">
        <v>1227</v>
      </c>
      <c r="AP44" s="190">
        <v>841</v>
      </c>
      <c r="AQ44" s="190">
        <v>855</v>
      </c>
      <c r="AR44" s="190">
        <v>845</v>
      </c>
      <c r="AS44" s="190">
        <v>829</v>
      </c>
      <c r="AT44" s="190">
        <v>807</v>
      </c>
      <c r="AU44" s="190">
        <v>816</v>
      </c>
      <c r="AV44" s="190">
        <v>823</v>
      </c>
      <c r="AW44" s="190">
        <v>832</v>
      </c>
      <c r="AX44" s="190">
        <v>839</v>
      </c>
      <c r="AY44" s="190">
        <v>891</v>
      </c>
      <c r="AZ44" s="190">
        <v>834</v>
      </c>
      <c r="BA44" s="190">
        <v>2527</v>
      </c>
      <c r="BB44" s="190">
        <v>1000</v>
      </c>
      <c r="BC44" s="190">
        <v>878</v>
      </c>
      <c r="BD44" s="190">
        <v>843</v>
      </c>
      <c r="BE44" s="190">
        <v>832</v>
      </c>
      <c r="BF44" s="190">
        <v>878</v>
      </c>
      <c r="BG44" s="190">
        <v>970</v>
      </c>
      <c r="BH44" s="190">
        <v>2081</v>
      </c>
      <c r="BI44" s="190">
        <v>834</v>
      </c>
    </row>
    <row r="45" spans="1:61" x14ac:dyDescent="0.15">
      <c r="A45" s="331">
        <v>40</v>
      </c>
      <c r="B45" s="190">
        <v>856</v>
      </c>
      <c r="C45" s="190">
        <v>1870</v>
      </c>
      <c r="D45" s="190">
        <v>928</v>
      </c>
      <c r="E45" s="190">
        <v>862</v>
      </c>
      <c r="F45" s="190">
        <v>843</v>
      </c>
      <c r="G45" s="190">
        <v>849</v>
      </c>
      <c r="H45" s="190">
        <v>869</v>
      </c>
      <c r="I45" s="190">
        <v>907</v>
      </c>
      <c r="J45" s="190">
        <v>1567</v>
      </c>
      <c r="K45" s="190">
        <v>834</v>
      </c>
      <c r="L45" s="190">
        <v>8353</v>
      </c>
      <c r="M45" s="190">
        <v>6202</v>
      </c>
      <c r="N45" s="190">
        <v>825</v>
      </c>
      <c r="O45" s="190">
        <v>829</v>
      </c>
      <c r="P45" s="190">
        <v>822</v>
      </c>
      <c r="Q45" s="190">
        <v>819</v>
      </c>
      <c r="R45" s="190">
        <v>826</v>
      </c>
      <c r="S45" s="190">
        <v>817</v>
      </c>
      <c r="T45" s="190">
        <v>839</v>
      </c>
      <c r="U45" s="190">
        <v>823</v>
      </c>
      <c r="V45" s="190">
        <v>3952</v>
      </c>
      <c r="W45" s="190">
        <v>3047</v>
      </c>
      <c r="X45" s="190">
        <v>827</v>
      </c>
      <c r="Y45" s="190">
        <v>820</v>
      </c>
      <c r="Z45" s="190">
        <v>820</v>
      </c>
      <c r="AA45" s="190">
        <v>819</v>
      </c>
      <c r="AB45" s="190">
        <v>841</v>
      </c>
      <c r="AC45" s="190">
        <v>834</v>
      </c>
      <c r="AD45" s="190">
        <v>825</v>
      </c>
      <c r="AE45" s="190">
        <v>832</v>
      </c>
      <c r="AF45" s="190">
        <v>1059</v>
      </c>
      <c r="AG45" s="190">
        <v>989</v>
      </c>
      <c r="AH45" s="190">
        <v>833</v>
      </c>
      <c r="AI45" s="190">
        <v>822</v>
      </c>
      <c r="AJ45" s="190">
        <v>827</v>
      </c>
      <c r="AK45" s="190">
        <v>827</v>
      </c>
      <c r="AL45" s="190">
        <v>827</v>
      </c>
      <c r="AM45" s="190">
        <v>838</v>
      </c>
      <c r="AN45" s="190">
        <v>834</v>
      </c>
      <c r="AO45" s="190">
        <v>1138</v>
      </c>
      <c r="AP45" s="190">
        <v>840</v>
      </c>
      <c r="AQ45" s="190">
        <v>844</v>
      </c>
      <c r="AR45" s="190">
        <v>836</v>
      </c>
      <c r="AS45" s="190">
        <v>826</v>
      </c>
      <c r="AT45" s="190">
        <v>809</v>
      </c>
      <c r="AU45" s="190">
        <v>815</v>
      </c>
      <c r="AV45" s="190">
        <v>820</v>
      </c>
      <c r="AW45" s="190">
        <v>823</v>
      </c>
      <c r="AX45" s="190">
        <v>835</v>
      </c>
      <c r="AY45" s="190">
        <v>874</v>
      </c>
      <c r="AZ45" s="190">
        <v>825</v>
      </c>
      <c r="BA45" s="190">
        <v>2085</v>
      </c>
      <c r="BB45" s="190">
        <v>953</v>
      </c>
      <c r="BC45" s="190">
        <v>863</v>
      </c>
      <c r="BD45" s="190">
        <v>827</v>
      </c>
      <c r="BE45" s="190">
        <v>829</v>
      </c>
      <c r="BF45" s="190">
        <v>865</v>
      </c>
      <c r="BG45" s="190">
        <v>932</v>
      </c>
      <c r="BH45" s="190">
        <v>1733</v>
      </c>
      <c r="BI45" s="190">
        <v>828</v>
      </c>
    </row>
    <row r="46" spans="1:61" x14ac:dyDescent="0.15">
      <c r="A46" s="331">
        <v>41</v>
      </c>
      <c r="B46" s="190">
        <v>853</v>
      </c>
      <c r="C46" s="190">
        <v>1576</v>
      </c>
      <c r="D46" s="190">
        <v>898</v>
      </c>
      <c r="E46" s="190">
        <v>854</v>
      </c>
      <c r="F46" s="190">
        <v>830</v>
      </c>
      <c r="G46" s="190">
        <v>843</v>
      </c>
      <c r="H46" s="190">
        <v>854</v>
      </c>
      <c r="I46" s="190">
        <v>882</v>
      </c>
      <c r="J46" s="190">
        <v>1350</v>
      </c>
      <c r="K46" s="190">
        <v>835</v>
      </c>
      <c r="L46" s="190">
        <v>8157</v>
      </c>
      <c r="M46" s="190">
        <v>5965</v>
      </c>
      <c r="N46" s="190">
        <v>818</v>
      </c>
      <c r="O46" s="190">
        <v>826</v>
      </c>
      <c r="P46" s="190">
        <v>822</v>
      </c>
      <c r="Q46" s="190">
        <v>813</v>
      </c>
      <c r="R46" s="190">
        <v>826</v>
      </c>
      <c r="S46" s="190">
        <v>820</v>
      </c>
      <c r="T46" s="190">
        <v>841</v>
      </c>
      <c r="U46" s="190">
        <v>818</v>
      </c>
      <c r="V46" s="190">
        <v>3759</v>
      </c>
      <c r="W46" s="190">
        <v>2881</v>
      </c>
      <c r="X46" s="190">
        <v>827</v>
      </c>
      <c r="Y46" s="190">
        <v>817</v>
      </c>
      <c r="Z46" s="190">
        <v>812</v>
      </c>
      <c r="AA46" s="190">
        <v>815</v>
      </c>
      <c r="AB46" s="190">
        <v>835</v>
      </c>
      <c r="AC46" s="190">
        <v>829</v>
      </c>
      <c r="AD46" s="190">
        <v>828</v>
      </c>
      <c r="AE46" s="190">
        <v>828</v>
      </c>
      <c r="AF46" s="190">
        <v>1019</v>
      </c>
      <c r="AG46" s="190">
        <v>957</v>
      </c>
      <c r="AH46" s="190">
        <v>830</v>
      </c>
      <c r="AI46" s="190">
        <v>816</v>
      </c>
      <c r="AJ46" s="190">
        <v>821</v>
      </c>
      <c r="AK46" s="190">
        <v>827</v>
      </c>
      <c r="AL46" s="190">
        <v>823</v>
      </c>
      <c r="AM46" s="190">
        <v>824</v>
      </c>
      <c r="AN46" s="190">
        <v>834</v>
      </c>
      <c r="AO46" s="190">
        <v>1064</v>
      </c>
      <c r="AP46" s="190">
        <v>833</v>
      </c>
      <c r="AQ46" s="190">
        <v>842</v>
      </c>
      <c r="AR46" s="190">
        <v>838</v>
      </c>
      <c r="AS46" s="190">
        <v>821</v>
      </c>
      <c r="AT46" s="190">
        <v>800</v>
      </c>
      <c r="AU46" s="190">
        <v>813</v>
      </c>
      <c r="AV46" s="190">
        <v>814</v>
      </c>
      <c r="AW46" s="190">
        <v>823</v>
      </c>
      <c r="AX46" s="190">
        <v>833</v>
      </c>
      <c r="AY46" s="190">
        <v>862</v>
      </c>
      <c r="AZ46" s="190">
        <v>822</v>
      </c>
      <c r="BA46" s="190">
        <v>1752</v>
      </c>
      <c r="BB46" s="190">
        <v>920</v>
      </c>
      <c r="BC46" s="190">
        <v>850</v>
      </c>
      <c r="BD46" s="190">
        <v>822</v>
      </c>
      <c r="BE46" s="190">
        <v>826</v>
      </c>
      <c r="BF46" s="190">
        <v>850</v>
      </c>
      <c r="BG46" s="190">
        <v>904</v>
      </c>
      <c r="BH46" s="190">
        <v>1473</v>
      </c>
      <c r="BI46" s="190">
        <v>824</v>
      </c>
    </row>
    <row r="47" spans="1:61" x14ac:dyDescent="0.15">
      <c r="A47" s="331">
        <v>42</v>
      </c>
      <c r="B47" s="190">
        <v>845</v>
      </c>
      <c r="C47" s="190">
        <v>1360</v>
      </c>
      <c r="D47" s="190">
        <v>878</v>
      </c>
      <c r="E47" s="190">
        <v>848</v>
      </c>
      <c r="F47" s="190">
        <v>829</v>
      </c>
      <c r="G47" s="190">
        <v>840</v>
      </c>
      <c r="H47" s="190">
        <v>850</v>
      </c>
      <c r="I47" s="190">
        <v>863</v>
      </c>
      <c r="J47" s="190">
        <v>1190</v>
      </c>
      <c r="K47" s="190">
        <v>831</v>
      </c>
      <c r="L47" s="190">
        <v>7930</v>
      </c>
      <c r="M47" s="190">
        <v>5731</v>
      </c>
      <c r="N47" s="190">
        <v>821</v>
      </c>
      <c r="O47" s="190">
        <v>823</v>
      </c>
      <c r="P47" s="190">
        <v>812</v>
      </c>
      <c r="Q47" s="190">
        <v>814</v>
      </c>
      <c r="R47" s="190">
        <v>828</v>
      </c>
      <c r="S47" s="190">
        <v>808</v>
      </c>
      <c r="T47" s="190">
        <v>835</v>
      </c>
      <c r="U47" s="190">
        <v>819</v>
      </c>
      <c r="V47" s="190">
        <v>3582</v>
      </c>
      <c r="W47" s="190">
        <v>2741</v>
      </c>
      <c r="X47" s="190">
        <v>829</v>
      </c>
      <c r="Y47" s="190">
        <v>814</v>
      </c>
      <c r="Z47" s="190">
        <v>816</v>
      </c>
      <c r="AA47" s="190">
        <v>814</v>
      </c>
      <c r="AB47" s="190">
        <v>834</v>
      </c>
      <c r="AC47" s="190">
        <v>827</v>
      </c>
      <c r="AD47" s="190">
        <v>822</v>
      </c>
      <c r="AE47" s="190">
        <v>826</v>
      </c>
      <c r="AF47" s="190">
        <v>988</v>
      </c>
      <c r="AG47" s="190">
        <v>934</v>
      </c>
      <c r="AH47" s="190">
        <v>828</v>
      </c>
      <c r="AI47" s="190">
        <v>815</v>
      </c>
      <c r="AJ47" s="190">
        <v>821</v>
      </c>
      <c r="AK47" s="190">
        <v>823</v>
      </c>
      <c r="AL47" s="190">
        <v>823</v>
      </c>
      <c r="AM47" s="190">
        <v>829</v>
      </c>
      <c r="AN47" s="190">
        <v>827</v>
      </c>
      <c r="AO47" s="190">
        <v>1012</v>
      </c>
      <c r="AP47" s="190">
        <v>827</v>
      </c>
      <c r="AQ47" s="190">
        <v>840</v>
      </c>
      <c r="AR47" s="190">
        <v>832</v>
      </c>
      <c r="AS47" s="190">
        <v>819</v>
      </c>
      <c r="AT47" s="190">
        <v>799</v>
      </c>
      <c r="AU47" s="190">
        <v>804</v>
      </c>
      <c r="AV47" s="190">
        <v>819</v>
      </c>
      <c r="AW47" s="190">
        <v>820</v>
      </c>
      <c r="AX47" s="190">
        <v>833</v>
      </c>
      <c r="AY47" s="190">
        <v>851</v>
      </c>
      <c r="AZ47" s="190">
        <v>822</v>
      </c>
      <c r="BA47" s="190">
        <v>1491</v>
      </c>
      <c r="BB47" s="190">
        <v>891</v>
      </c>
      <c r="BC47" s="190">
        <v>841</v>
      </c>
      <c r="BD47" s="190">
        <v>821</v>
      </c>
      <c r="BE47" s="190">
        <v>821</v>
      </c>
      <c r="BF47" s="190">
        <v>837</v>
      </c>
      <c r="BG47" s="190">
        <v>880</v>
      </c>
      <c r="BH47" s="190">
        <v>1281</v>
      </c>
      <c r="BI47" s="190">
        <v>821</v>
      </c>
    </row>
    <row r="48" spans="1:61" x14ac:dyDescent="0.15">
      <c r="A48" s="331">
        <v>43</v>
      </c>
      <c r="B48" s="190">
        <v>850</v>
      </c>
      <c r="C48" s="190">
        <v>1199</v>
      </c>
      <c r="D48" s="190">
        <v>862</v>
      </c>
      <c r="E48" s="190">
        <v>833</v>
      </c>
      <c r="F48" s="190">
        <v>826</v>
      </c>
      <c r="G48" s="190">
        <v>838</v>
      </c>
      <c r="H48" s="190">
        <v>842</v>
      </c>
      <c r="I48" s="190">
        <v>854</v>
      </c>
      <c r="J48" s="190">
        <v>1076</v>
      </c>
      <c r="K48" s="190">
        <v>829</v>
      </c>
      <c r="L48" s="190">
        <v>7719</v>
      </c>
      <c r="M48" s="190">
        <v>5533</v>
      </c>
      <c r="N48" s="190">
        <v>823</v>
      </c>
      <c r="O48" s="190">
        <v>817</v>
      </c>
      <c r="P48" s="190">
        <v>805</v>
      </c>
      <c r="Q48" s="190">
        <v>803</v>
      </c>
      <c r="R48" s="190">
        <v>818</v>
      </c>
      <c r="S48" s="190">
        <v>813</v>
      </c>
      <c r="T48" s="190">
        <v>834</v>
      </c>
      <c r="U48" s="190">
        <v>818</v>
      </c>
      <c r="V48" s="190">
        <v>3406</v>
      </c>
      <c r="W48" s="190">
        <v>2600</v>
      </c>
      <c r="X48" s="190">
        <v>826</v>
      </c>
      <c r="Y48" s="190">
        <v>816</v>
      </c>
      <c r="Z48" s="190">
        <v>809</v>
      </c>
      <c r="AA48" s="190">
        <v>812</v>
      </c>
      <c r="AB48" s="190">
        <v>831</v>
      </c>
      <c r="AC48" s="190">
        <v>829</v>
      </c>
      <c r="AD48" s="190">
        <v>817</v>
      </c>
      <c r="AE48" s="190">
        <v>824</v>
      </c>
      <c r="AF48" s="190">
        <v>951</v>
      </c>
      <c r="AG48" s="190">
        <v>914</v>
      </c>
      <c r="AH48" s="190">
        <v>825</v>
      </c>
      <c r="AI48" s="190">
        <v>815</v>
      </c>
      <c r="AJ48" s="190">
        <v>818</v>
      </c>
      <c r="AK48" s="190">
        <v>820</v>
      </c>
      <c r="AL48" s="190">
        <v>819</v>
      </c>
      <c r="AM48" s="190">
        <v>830</v>
      </c>
      <c r="AN48" s="190">
        <v>829</v>
      </c>
      <c r="AO48" s="190">
        <v>967</v>
      </c>
      <c r="AP48" s="190">
        <v>821</v>
      </c>
      <c r="AQ48" s="190">
        <v>832</v>
      </c>
      <c r="AR48" s="190">
        <v>828</v>
      </c>
      <c r="AS48" s="190">
        <v>815</v>
      </c>
      <c r="AT48" s="190">
        <v>796</v>
      </c>
      <c r="AU48" s="190">
        <v>805</v>
      </c>
      <c r="AV48" s="190">
        <v>812</v>
      </c>
      <c r="AW48" s="190">
        <v>818</v>
      </c>
      <c r="AX48" s="190">
        <v>830</v>
      </c>
      <c r="AY48" s="190">
        <v>842</v>
      </c>
      <c r="AZ48" s="190">
        <v>818</v>
      </c>
      <c r="BA48" s="190">
        <v>1303</v>
      </c>
      <c r="BB48" s="190">
        <v>866</v>
      </c>
      <c r="BC48" s="190">
        <v>831</v>
      </c>
      <c r="BD48" s="190">
        <v>815</v>
      </c>
      <c r="BE48" s="190">
        <v>817</v>
      </c>
      <c r="BF48" s="190">
        <v>832</v>
      </c>
      <c r="BG48" s="190">
        <v>862</v>
      </c>
      <c r="BH48" s="190">
        <v>1140</v>
      </c>
      <c r="BI48" s="190">
        <v>827</v>
      </c>
    </row>
    <row r="49" spans="1:61" x14ac:dyDescent="0.15">
      <c r="A49" s="331">
        <v>44</v>
      </c>
      <c r="B49" s="190">
        <v>849</v>
      </c>
      <c r="C49" s="190">
        <v>1092</v>
      </c>
      <c r="D49" s="190">
        <v>850</v>
      </c>
      <c r="E49" s="190">
        <v>831</v>
      </c>
      <c r="F49" s="190">
        <v>823</v>
      </c>
      <c r="G49" s="190">
        <v>833</v>
      </c>
      <c r="H49" s="190">
        <v>837</v>
      </c>
      <c r="I49" s="190">
        <v>843</v>
      </c>
      <c r="J49" s="190">
        <v>992</v>
      </c>
      <c r="K49" s="190">
        <v>828</v>
      </c>
      <c r="L49" s="190">
        <v>7533</v>
      </c>
      <c r="M49" s="190">
        <v>5321</v>
      </c>
      <c r="N49" s="190">
        <v>821</v>
      </c>
      <c r="O49" s="190">
        <v>820</v>
      </c>
      <c r="P49" s="190">
        <v>809</v>
      </c>
      <c r="Q49" s="190">
        <v>806</v>
      </c>
      <c r="R49" s="190">
        <v>818</v>
      </c>
      <c r="S49" s="190">
        <v>811</v>
      </c>
      <c r="T49" s="190">
        <v>831</v>
      </c>
      <c r="U49" s="190">
        <v>816</v>
      </c>
      <c r="V49" s="190">
        <v>3256</v>
      </c>
      <c r="W49" s="190">
        <v>2466</v>
      </c>
      <c r="X49" s="190">
        <v>822</v>
      </c>
      <c r="Y49" s="190">
        <v>806</v>
      </c>
      <c r="Z49" s="190">
        <v>808</v>
      </c>
      <c r="AA49" s="190">
        <v>812</v>
      </c>
      <c r="AB49" s="190">
        <v>833</v>
      </c>
      <c r="AC49" s="190">
        <v>822</v>
      </c>
      <c r="AD49" s="190">
        <v>814</v>
      </c>
      <c r="AE49" s="190">
        <v>821</v>
      </c>
      <c r="AF49" s="190">
        <v>932</v>
      </c>
      <c r="AG49" s="190">
        <v>892</v>
      </c>
      <c r="AH49" s="190">
        <v>825</v>
      </c>
      <c r="AI49" s="190">
        <v>812</v>
      </c>
      <c r="AJ49" s="190">
        <v>816</v>
      </c>
      <c r="AK49" s="190">
        <v>819</v>
      </c>
      <c r="AL49" s="190">
        <v>818</v>
      </c>
      <c r="AM49" s="190">
        <v>826</v>
      </c>
      <c r="AN49" s="190">
        <v>824</v>
      </c>
      <c r="AO49" s="190">
        <v>937</v>
      </c>
      <c r="AP49" s="190">
        <v>818</v>
      </c>
      <c r="AQ49" s="190">
        <v>833</v>
      </c>
      <c r="AR49" s="190">
        <v>826</v>
      </c>
      <c r="AS49" s="190">
        <v>812</v>
      </c>
      <c r="AT49" s="190">
        <v>798</v>
      </c>
      <c r="AU49" s="190">
        <v>805</v>
      </c>
      <c r="AV49" s="190">
        <v>817</v>
      </c>
      <c r="AW49" s="190">
        <v>819</v>
      </c>
      <c r="AX49" s="190">
        <v>828</v>
      </c>
      <c r="AY49" s="190">
        <v>839</v>
      </c>
      <c r="AZ49" s="190">
        <v>812</v>
      </c>
      <c r="BA49" s="190">
        <v>1165</v>
      </c>
      <c r="BB49" s="190">
        <v>863</v>
      </c>
      <c r="BC49" s="190">
        <v>829</v>
      </c>
      <c r="BD49" s="190">
        <v>811</v>
      </c>
      <c r="BE49" s="190">
        <v>816</v>
      </c>
      <c r="BF49" s="190">
        <v>829</v>
      </c>
      <c r="BG49" s="190">
        <v>855</v>
      </c>
      <c r="BH49" s="190">
        <v>1042</v>
      </c>
      <c r="BI49" s="190">
        <v>825</v>
      </c>
    </row>
    <row r="50" spans="1:61" x14ac:dyDescent="0.15">
      <c r="A50" s="332">
        <v>45</v>
      </c>
      <c r="B50" s="190">
        <v>843</v>
      </c>
      <c r="C50" s="190">
        <v>1010</v>
      </c>
      <c r="D50" s="190">
        <v>843</v>
      </c>
      <c r="E50" s="190">
        <v>829</v>
      </c>
      <c r="F50" s="190">
        <v>817</v>
      </c>
      <c r="G50" s="190">
        <v>833</v>
      </c>
      <c r="H50" s="190">
        <v>835</v>
      </c>
      <c r="I50" s="190">
        <v>828</v>
      </c>
      <c r="J50" s="190">
        <v>937</v>
      </c>
      <c r="K50" s="190">
        <v>825</v>
      </c>
      <c r="L50" s="190">
        <v>7314</v>
      </c>
      <c r="M50" s="190">
        <v>5113</v>
      </c>
      <c r="N50" s="190">
        <v>813</v>
      </c>
      <c r="O50" s="190">
        <v>819</v>
      </c>
      <c r="P50" s="190">
        <v>809</v>
      </c>
      <c r="Q50" s="190">
        <v>810</v>
      </c>
      <c r="R50" s="190">
        <v>819</v>
      </c>
      <c r="S50" s="190">
        <v>812</v>
      </c>
      <c r="T50" s="190">
        <v>831</v>
      </c>
      <c r="U50" s="190">
        <v>813</v>
      </c>
      <c r="V50" s="190">
        <v>3096</v>
      </c>
      <c r="W50" s="190">
        <v>2342</v>
      </c>
      <c r="X50" s="190">
        <v>820</v>
      </c>
      <c r="Y50" s="190">
        <v>810</v>
      </c>
      <c r="Z50" s="190">
        <v>806</v>
      </c>
      <c r="AA50" s="190">
        <v>810</v>
      </c>
      <c r="AB50" s="190">
        <v>834</v>
      </c>
      <c r="AC50" s="190">
        <v>824</v>
      </c>
      <c r="AD50" s="190">
        <v>818</v>
      </c>
      <c r="AE50" s="190">
        <v>819</v>
      </c>
      <c r="AF50" s="190">
        <v>910</v>
      </c>
      <c r="AG50" s="190">
        <v>883</v>
      </c>
      <c r="AH50" s="190">
        <v>822</v>
      </c>
      <c r="AI50" s="190">
        <v>809</v>
      </c>
      <c r="AJ50" s="190">
        <v>814</v>
      </c>
      <c r="AK50" s="190">
        <v>821</v>
      </c>
      <c r="AL50" s="190">
        <v>819</v>
      </c>
      <c r="AM50" s="190">
        <v>819</v>
      </c>
      <c r="AN50" s="190">
        <v>826</v>
      </c>
      <c r="AO50" s="190">
        <v>906</v>
      </c>
      <c r="AP50" s="190">
        <v>822</v>
      </c>
      <c r="AQ50" s="190">
        <v>830</v>
      </c>
      <c r="AR50" s="190">
        <v>822</v>
      </c>
      <c r="AS50" s="190">
        <v>814</v>
      </c>
      <c r="AT50" s="190">
        <v>790</v>
      </c>
      <c r="AU50" s="190">
        <v>803</v>
      </c>
      <c r="AV50" s="190">
        <v>814</v>
      </c>
      <c r="AW50" s="190">
        <v>816</v>
      </c>
      <c r="AX50" s="190">
        <v>827</v>
      </c>
      <c r="AY50" s="190">
        <v>830</v>
      </c>
      <c r="AZ50" s="190">
        <v>814</v>
      </c>
      <c r="BA50" s="190">
        <v>1064</v>
      </c>
      <c r="BB50" s="190">
        <v>845</v>
      </c>
      <c r="BC50" s="190">
        <v>824</v>
      </c>
      <c r="BD50" s="190">
        <v>808</v>
      </c>
      <c r="BE50" s="190">
        <v>809</v>
      </c>
      <c r="BF50" s="190">
        <v>828</v>
      </c>
      <c r="BG50" s="190">
        <v>851</v>
      </c>
      <c r="BH50" s="190">
        <v>979</v>
      </c>
      <c r="BI50" s="190">
        <v>824</v>
      </c>
    </row>
    <row r="51" spans="1:61" x14ac:dyDescent="0.15">
      <c r="A51" s="333">
        <v>46</v>
      </c>
      <c r="B51" s="190">
        <v>849</v>
      </c>
      <c r="C51" s="190">
        <v>950</v>
      </c>
      <c r="D51" s="190">
        <v>839</v>
      </c>
      <c r="E51" s="190">
        <v>828</v>
      </c>
      <c r="F51" s="190">
        <v>820</v>
      </c>
      <c r="G51" s="190">
        <v>824</v>
      </c>
      <c r="H51" s="190">
        <v>828</v>
      </c>
      <c r="I51" s="190">
        <v>829</v>
      </c>
      <c r="J51" s="190">
        <v>896</v>
      </c>
      <c r="K51" s="190">
        <v>830</v>
      </c>
      <c r="L51" s="190">
        <v>7125</v>
      </c>
      <c r="M51" s="190">
        <v>4917</v>
      </c>
      <c r="N51" s="190">
        <v>816</v>
      </c>
      <c r="O51" s="190">
        <v>820</v>
      </c>
      <c r="P51" s="190">
        <v>809</v>
      </c>
      <c r="Q51" s="190">
        <v>806</v>
      </c>
      <c r="R51" s="190">
        <v>817</v>
      </c>
      <c r="S51" s="190">
        <v>803</v>
      </c>
      <c r="T51" s="190">
        <v>828</v>
      </c>
      <c r="U51" s="190">
        <v>811</v>
      </c>
      <c r="V51" s="190">
        <v>2952</v>
      </c>
      <c r="W51" s="190">
        <v>2223</v>
      </c>
      <c r="X51" s="190">
        <v>818</v>
      </c>
      <c r="Y51" s="190">
        <v>810</v>
      </c>
      <c r="Z51" s="190">
        <v>800</v>
      </c>
      <c r="AA51" s="190">
        <v>811</v>
      </c>
      <c r="AB51" s="190">
        <v>829</v>
      </c>
      <c r="AC51" s="190">
        <v>823</v>
      </c>
      <c r="AD51" s="190">
        <v>817</v>
      </c>
      <c r="AE51" s="190">
        <v>819</v>
      </c>
      <c r="AF51" s="190">
        <v>898</v>
      </c>
      <c r="AG51" s="190">
        <v>869</v>
      </c>
      <c r="AH51" s="190">
        <v>823</v>
      </c>
      <c r="AI51" s="190">
        <v>806</v>
      </c>
      <c r="AJ51" s="190">
        <v>811</v>
      </c>
      <c r="AK51" s="190">
        <v>819</v>
      </c>
      <c r="AL51" s="190">
        <v>815</v>
      </c>
      <c r="AM51" s="190">
        <v>825</v>
      </c>
      <c r="AN51" s="190">
        <v>822</v>
      </c>
      <c r="AO51" s="190">
        <v>890</v>
      </c>
      <c r="AP51" s="190">
        <v>822</v>
      </c>
      <c r="AQ51" s="190">
        <v>828</v>
      </c>
      <c r="AR51" s="190">
        <v>826</v>
      </c>
      <c r="AS51" s="190">
        <v>811</v>
      </c>
      <c r="AT51" s="190">
        <v>790</v>
      </c>
      <c r="AU51" s="190">
        <v>803</v>
      </c>
      <c r="AV51" s="190">
        <v>809</v>
      </c>
      <c r="AW51" s="190">
        <v>813</v>
      </c>
      <c r="AX51" s="190">
        <v>825</v>
      </c>
      <c r="AY51" s="190">
        <v>826</v>
      </c>
      <c r="AZ51" s="190">
        <v>816</v>
      </c>
      <c r="BA51" s="190">
        <v>997</v>
      </c>
      <c r="BB51" s="190">
        <v>838</v>
      </c>
      <c r="BC51" s="190">
        <v>818</v>
      </c>
      <c r="BD51" s="190">
        <v>808</v>
      </c>
      <c r="BE51" s="190">
        <v>808</v>
      </c>
      <c r="BF51" s="190">
        <v>818</v>
      </c>
      <c r="BG51" s="190">
        <v>837</v>
      </c>
      <c r="BH51" s="190">
        <v>931</v>
      </c>
      <c r="BI51" s="190">
        <v>824</v>
      </c>
    </row>
    <row r="52" spans="1:61" x14ac:dyDescent="0.15">
      <c r="A52" s="333">
        <v>47</v>
      </c>
      <c r="B52" s="190">
        <v>840</v>
      </c>
      <c r="C52" s="190">
        <v>909</v>
      </c>
      <c r="D52" s="190">
        <v>834</v>
      </c>
      <c r="E52" s="190">
        <v>823</v>
      </c>
      <c r="F52" s="190">
        <v>822</v>
      </c>
      <c r="G52" s="190">
        <v>829</v>
      </c>
      <c r="H52" s="190">
        <v>828</v>
      </c>
      <c r="I52" s="190">
        <v>827</v>
      </c>
      <c r="J52" s="190">
        <v>867</v>
      </c>
      <c r="K52" s="190">
        <v>824</v>
      </c>
      <c r="L52" s="190">
        <v>6921</v>
      </c>
      <c r="M52" s="190">
        <v>4739</v>
      </c>
      <c r="N52" s="190">
        <v>815</v>
      </c>
      <c r="O52" s="190">
        <v>819</v>
      </c>
      <c r="P52" s="190">
        <v>802</v>
      </c>
      <c r="Q52" s="190">
        <v>811</v>
      </c>
      <c r="R52" s="190">
        <v>817</v>
      </c>
      <c r="S52" s="190">
        <v>808</v>
      </c>
      <c r="T52" s="190">
        <v>830</v>
      </c>
      <c r="U52" s="190">
        <v>813</v>
      </c>
      <c r="V52" s="190">
        <v>2812</v>
      </c>
      <c r="W52" s="190">
        <v>2122</v>
      </c>
      <c r="X52" s="190">
        <v>816</v>
      </c>
      <c r="Y52" s="190">
        <v>810</v>
      </c>
      <c r="Z52" s="190">
        <v>805</v>
      </c>
      <c r="AA52" s="190">
        <v>806</v>
      </c>
      <c r="AB52" s="190">
        <v>828</v>
      </c>
      <c r="AC52" s="190">
        <v>821</v>
      </c>
      <c r="AD52" s="190">
        <v>815</v>
      </c>
      <c r="AE52" s="190">
        <v>818</v>
      </c>
      <c r="AF52" s="190">
        <v>884</v>
      </c>
      <c r="AG52" s="190">
        <v>863</v>
      </c>
      <c r="AH52" s="190">
        <v>820</v>
      </c>
      <c r="AI52" s="190">
        <v>804</v>
      </c>
      <c r="AJ52" s="190">
        <v>810</v>
      </c>
      <c r="AK52" s="190">
        <v>820</v>
      </c>
      <c r="AL52" s="190">
        <v>814</v>
      </c>
      <c r="AM52" s="190">
        <v>818</v>
      </c>
      <c r="AN52" s="190">
        <v>825</v>
      </c>
      <c r="AO52" s="190">
        <v>874</v>
      </c>
      <c r="AP52" s="190">
        <v>815</v>
      </c>
      <c r="AQ52" s="190">
        <v>827</v>
      </c>
      <c r="AR52" s="190">
        <v>827</v>
      </c>
      <c r="AS52" s="190">
        <v>812</v>
      </c>
      <c r="AT52" s="190">
        <v>792</v>
      </c>
      <c r="AU52" s="190">
        <v>800</v>
      </c>
      <c r="AV52" s="190">
        <v>809</v>
      </c>
      <c r="AW52" s="190">
        <v>820</v>
      </c>
      <c r="AX52" s="190">
        <v>825</v>
      </c>
      <c r="AY52" s="190">
        <v>826</v>
      </c>
      <c r="AZ52" s="190">
        <v>815</v>
      </c>
      <c r="BA52" s="190">
        <v>937</v>
      </c>
      <c r="BB52" s="190">
        <v>836</v>
      </c>
      <c r="BC52" s="190">
        <v>816</v>
      </c>
      <c r="BD52" s="190">
        <v>805</v>
      </c>
      <c r="BE52" s="190">
        <v>805</v>
      </c>
      <c r="BF52" s="190">
        <v>821</v>
      </c>
      <c r="BG52" s="190">
        <v>832</v>
      </c>
      <c r="BH52" s="190">
        <v>893</v>
      </c>
      <c r="BI52" s="190">
        <v>823</v>
      </c>
    </row>
    <row r="53" spans="1:61" x14ac:dyDescent="0.15">
      <c r="A53" s="333">
        <v>48</v>
      </c>
      <c r="B53" s="190">
        <v>842</v>
      </c>
      <c r="C53" s="190">
        <v>885</v>
      </c>
      <c r="D53" s="190">
        <v>826</v>
      </c>
      <c r="E53" s="190">
        <v>824</v>
      </c>
      <c r="F53" s="190">
        <v>816</v>
      </c>
      <c r="G53" s="190">
        <v>826</v>
      </c>
      <c r="H53" s="190">
        <v>825</v>
      </c>
      <c r="I53" s="190">
        <v>818</v>
      </c>
      <c r="J53" s="190">
        <v>853</v>
      </c>
      <c r="K53" s="190">
        <v>828</v>
      </c>
      <c r="L53" s="190">
        <v>6767</v>
      </c>
      <c r="M53" s="190">
        <v>4567</v>
      </c>
      <c r="N53" s="190">
        <v>814</v>
      </c>
      <c r="O53" s="190">
        <v>817</v>
      </c>
      <c r="P53" s="190">
        <v>801</v>
      </c>
      <c r="Q53" s="190">
        <v>803</v>
      </c>
      <c r="R53" s="190">
        <v>811</v>
      </c>
      <c r="S53" s="190">
        <v>806</v>
      </c>
      <c r="T53" s="190">
        <v>828</v>
      </c>
      <c r="U53" s="190">
        <v>813</v>
      </c>
      <c r="V53" s="190">
        <v>2679</v>
      </c>
      <c r="W53" s="190">
        <v>2018</v>
      </c>
      <c r="X53" s="190">
        <v>818</v>
      </c>
      <c r="Y53" s="190">
        <v>807</v>
      </c>
      <c r="Z53" s="190">
        <v>803</v>
      </c>
      <c r="AA53" s="190">
        <v>803</v>
      </c>
      <c r="AB53" s="190">
        <v>829</v>
      </c>
      <c r="AC53" s="190">
        <v>817</v>
      </c>
      <c r="AD53" s="190">
        <v>816</v>
      </c>
      <c r="AE53" s="190">
        <v>815</v>
      </c>
      <c r="AF53" s="190">
        <v>875</v>
      </c>
      <c r="AG53" s="190">
        <v>855</v>
      </c>
      <c r="AH53" s="190">
        <v>820</v>
      </c>
      <c r="AI53" s="190">
        <v>804</v>
      </c>
      <c r="AJ53" s="190">
        <v>806</v>
      </c>
      <c r="AK53" s="190">
        <v>817</v>
      </c>
      <c r="AL53" s="190">
        <v>813</v>
      </c>
      <c r="AM53" s="190">
        <v>817</v>
      </c>
      <c r="AN53" s="190">
        <v>827</v>
      </c>
      <c r="AO53" s="190">
        <v>860</v>
      </c>
      <c r="AP53" s="190">
        <v>816</v>
      </c>
      <c r="AQ53" s="190">
        <v>826</v>
      </c>
      <c r="AR53" s="190">
        <v>826</v>
      </c>
      <c r="AS53" s="190">
        <v>807</v>
      </c>
      <c r="AT53" s="190">
        <v>790</v>
      </c>
      <c r="AU53" s="190">
        <v>803</v>
      </c>
      <c r="AV53" s="190">
        <v>807</v>
      </c>
      <c r="AW53" s="190">
        <v>813</v>
      </c>
      <c r="AX53" s="190">
        <v>822</v>
      </c>
      <c r="AY53" s="190">
        <v>823</v>
      </c>
      <c r="AZ53" s="190">
        <v>808</v>
      </c>
      <c r="BA53" s="190">
        <v>897</v>
      </c>
      <c r="BB53" s="190">
        <v>829</v>
      </c>
      <c r="BC53" s="190">
        <v>817</v>
      </c>
      <c r="BD53" s="190">
        <v>802</v>
      </c>
      <c r="BE53" s="190">
        <v>806</v>
      </c>
      <c r="BF53" s="190">
        <v>814</v>
      </c>
      <c r="BG53" s="190">
        <v>824</v>
      </c>
      <c r="BH53" s="190">
        <v>869</v>
      </c>
      <c r="BI53" s="190">
        <v>821</v>
      </c>
    </row>
    <row r="54" spans="1:61" x14ac:dyDescent="0.15">
      <c r="A54" s="333">
        <v>49</v>
      </c>
      <c r="B54" s="190">
        <v>839</v>
      </c>
      <c r="C54" s="190">
        <v>863</v>
      </c>
      <c r="D54" s="190">
        <v>827</v>
      </c>
      <c r="E54" s="190">
        <v>821</v>
      </c>
      <c r="F54" s="190">
        <v>818</v>
      </c>
      <c r="G54" s="190">
        <v>824</v>
      </c>
      <c r="H54" s="190">
        <v>829</v>
      </c>
      <c r="I54" s="190">
        <v>819</v>
      </c>
      <c r="J54" s="190">
        <v>838</v>
      </c>
      <c r="K54" s="190">
        <v>824</v>
      </c>
      <c r="L54" s="190">
        <v>6568</v>
      </c>
      <c r="M54" s="190">
        <v>4407</v>
      </c>
      <c r="N54" s="190">
        <v>817</v>
      </c>
      <c r="O54" s="190">
        <v>814</v>
      </c>
      <c r="P54" s="190">
        <v>803</v>
      </c>
      <c r="Q54" s="190">
        <v>805</v>
      </c>
      <c r="R54" s="190">
        <v>811</v>
      </c>
      <c r="S54" s="190">
        <v>805</v>
      </c>
      <c r="T54" s="190">
        <v>828</v>
      </c>
      <c r="U54" s="190">
        <v>810</v>
      </c>
      <c r="V54" s="190">
        <v>2559</v>
      </c>
      <c r="W54" s="190">
        <v>1926</v>
      </c>
      <c r="X54" s="190">
        <v>816</v>
      </c>
      <c r="Y54" s="190">
        <v>803</v>
      </c>
      <c r="Z54" s="190">
        <v>802</v>
      </c>
      <c r="AA54" s="190">
        <v>804</v>
      </c>
      <c r="AB54" s="190">
        <v>829</v>
      </c>
      <c r="AC54" s="190">
        <v>821</v>
      </c>
      <c r="AD54" s="190">
        <v>809</v>
      </c>
      <c r="AE54" s="190">
        <v>814</v>
      </c>
      <c r="AF54" s="190">
        <v>861</v>
      </c>
      <c r="AG54" s="190">
        <v>853</v>
      </c>
      <c r="AH54" s="190">
        <v>817</v>
      </c>
      <c r="AI54" s="190">
        <v>808</v>
      </c>
      <c r="AJ54" s="190">
        <v>806</v>
      </c>
      <c r="AK54" s="190">
        <v>814</v>
      </c>
      <c r="AL54" s="190">
        <v>813</v>
      </c>
      <c r="AM54" s="190">
        <v>818</v>
      </c>
      <c r="AN54" s="190">
        <v>823</v>
      </c>
      <c r="AO54" s="190">
        <v>850</v>
      </c>
      <c r="AP54" s="190">
        <v>815</v>
      </c>
      <c r="AQ54" s="190">
        <v>823</v>
      </c>
      <c r="AR54" s="190">
        <v>825</v>
      </c>
      <c r="AS54" s="190">
        <v>813</v>
      </c>
      <c r="AT54" s="190">
        <v>787</v>
      </c>
      <c r="AU54" s="190">
        <v>797</v>
      </c>
      <c r="AV54" s="190">
        <v>805</v>
      </c>
      <c r="AW54" s="190">
        <v>811</v>
      </c>
      <c r="AX54" s="190">
        <v>823</v>
      </c>
      <c r="AY54" s="190">
        <v>825</v>
      </c>
      <c r="AZ54" s="190">
        <v>814</v>
      </c>
      <c r="BA54" s="190">
        <v>879</v>
      </c>
      <c r="BB54" s="190">
        <v>825</v>
      </c>
      <c r="BC54" s="190">
        <v>813</v>
      </c>
      <c r="BD54" s="190">
        <v>803</v>
      </c>
      <c r="BE54" s="190">
        <v>804</v>
      </c>
      <c r="BF54" s="190">
        <v>818</v>
      </c>
      <c r="BG54" s="190">
        <v>831</v>
      </c>
      <c r="BH54" s="190">
        <v>856</v>
      </c>
      <c r="BI54" s="190">
        <v>821</v>
      </c>
    </row>
    <row r="55" spans="1:61" x14ac:dyDescent="0.15">
      <c r="A55" s="333">
        <v>50</v>
      </c>
      <c r="B55" s="190">
        <v>838</v>
      </c>
      <c r="C55" s="190">
        <v>850</v>
      </c>
      <c r="D55" s="190">
        <v>826</v>
      </c>
      <c r="E55" s="190">
        <v>820</v>
      </c>
      <c r="F55" s="190">
        <v>816</v>
      </c>
      <c r="G55" s="190">
        <v>824</v>
      </c>
      <c r="H55" s="190">
        <v>825</v>
      </c>
      <c r="I55" s="190">
        <v>813</v>
      </c>
      <c r="J55" s="190">
        <v>834</v>
      </c>
      <c r="K55" s="190">
        <v>823</v>
      </c>
      <c r="L55" s="190">
        <v>6395</v>
      </c>
      <c r="M55" s="190">
        <v>4221</v>
      </c>
      <c r="N55" s="190">
        <v>811</v>
      </c>
      <c r="O55" s="190">
        <v>806</v>
      </c>
      <c r="P55" s="190">
        <v>801</v>
      </c>
      <c r="Q55" s="190">
        <v>801</v>
      </c>
      <c r="R55" s="190">
        <v>813</v>
      </c>
      <c r="S55" s="190">
        <v>807</v>
      </c>
      <c r="T55" s="190">
        <v>826</v>
      </c>
      <c r="U55" s="190">
        <v>807</v>
      </c>
      <c r="V55" s="190">
        <v>2444</v>
      </c>
      <c r="W55" s="190">
        <v>1841</v>
      </c>
      <c r="X55" s="190">
        <v>814</v>
      </c>
      <c r="Y55" s="190">
        <v>803</v>
      </c>
      <c r="Z55" s="190">
        <v>801</v>
      </c>
      <c r="AA55" s="190">
        <v>805</v>
      </c>
      <c r="AB55" s="190">
        <v>826</v>
      </c>
      <c r="AC55" s="190">
        <v>821</v>
      </c>
      <c r="AD55" s="190">
        <v>812</v>
      </c>
      <c r="AE55" s="190">
        <v>813</v>
      </c>
      <c r="AF55" s="190">
        <v>854</v>
      </c>
      <c r="AG55" s="190">
        <v>842</v>
      </c>
      <c r="AH55" s="190">
        <v>814</v>
      </c>
      <c r="AI55" s="190">
        <v>806</v>
      </c>
      <c r="AJ55" s="190">
        <v>807</v>
      </c>
      <c r="AK55" s="190">
        <v>819</v>
      </c>
      <c r="AL55" s="190">
        <v>811</v>
      </c>
      <c r="AM55" s="190">
        <v>820</v>
      </c>
      <c r="AN55" s="190">
        <v>818</v>
      </c>
      <c r="AO55" s="190">
        <v>840</v>
      </c>
      <c r="AP55" s="190">
        <v>818</v>
      </c>
      <c r="AQ55" s="190">
        <v>825</v>
      </c>
      <c r="AR55" s="190">
        <v>821</v>
      </c>
      <c r="AS55" s="190">
        <v>807</v>
      </c>
      <c r="AT55" s="190">
        <v>791</v>
      </c>
      <c r="AU55" s="190">
        <v>800</v>
      </c>
      <c r="AV55" s="190">
        <v>805</v>
      </c>
      <c r="AW55" s="190">
        <v>809</v>
      </c>
      <c r="AX55" s="190">
        <v>824</v>
      </c>
      <c r="AY55" s="190">
        <v>819</v>
      </c>
      <c r="AZ55" s="190">
        <v>812</v>
      </c>
      <c r="BA55" s="190">
        <v>862</v>
      </c>
      <c r="BB55" s="190">
        <v>820</v>
      </c>
      <c r="BC55" s="190">
        <v>813</v>
      </c>
      <c r="BD55" s="190">
        <v>802</v>
      </c>
      <c r="BE55" s="190">
        <v>806</v>
      </c>
      <c r="BF55" s="190">
        <v>818</v>
      </c>
      <c r="BG55" s="190">
        <v>830</v>
      </c>
      <c r="BH55" s="190">
        <v>843</v>
      </c>
      <c r="BI55" s="190">
        <v>817</v>
      </c>
    </row>
    <row r="56" spans="1:61" x14ac:dyDescent="0.15">
      <c r="A56" s="333">
        <v>51</v>
      </c>
      <c r="B56" s="190">
        <v>835</v>
      </c>
      <c r="C56" s="190">
        <v>836</v>
      </c>
      <c r="D56" s="190">
        <v>821</v>
      </c>
      <c r="E56" s="190">
        <v>814</v>
      </c>
      <c r="F56" s="190">
        <v>819</v>
      </c>
      <c r="G56" s="190">
        <v>824</v>
      </c>
      <c r="H56" s="190">
        <v>820</v>
      </c>
      <c r="I56" s="190">
        <v>820</v>
      </c>
      <c r="J56" s="190">
        <v>820</v>
      </c>
      <c r="K56" s="190">
        <v>822</v>
      </c>
      <c r="L56" s="190">
        <v>6202</v>
      </c>
      <c r="M56" s="190">
        <v>4076</v>
      </c>
      <c r="N56" s="190">
        <v>811</v>
      </c>
      <c r="O56" s="190">
        <v>812</v>
      </c>
      <c r="P56" s="190">
        <v>803</v>
      </c>
      <c r="Q56" s="190">
        <v>798</v>
      </c>
      <c r="R56" s="190">
        <v>814</v>
      </c>
      <c r="S56" s="190">
        <v>801</v>
      </c>
      <c r="T56" s="190">
        <v>828</v>
      </c>
      <c r="U56" s="190">
        <v>809</v>
      </c>
      <c r="V56" s="190">
        <v>2332</v>
      </c>
      <c r="W56" s="190">
        <v>1763</v>
      </c>
      <c r="X56" s="190">
        <v>811</v>
      </c>
      <c r="Y56" s="190">
        <v>804</v>
      </c>
      <c r="Z56" s="190">
        <v>798</v>
      </c>
      <c r="AA56" s="190">
        <v>799</v>
      </c>
      <c r="AB56" s="190">
        <v>824</v>
      </c>
      <c r="AC56" s="190">
        <v>816</v>
      </c>
      <c r="AD56" s="190">
        <v>814</v>
      </c>
      <c r="AE56" s="190">
        <v>814</v>
      </c>
      <c r="AF56" s="190">
        <v>851</v>
      </c>
      <c r="AG56" s="190">
        <v>837</v>
      </c>
      <c r="AH56" s="190">
        <v>818</v>
      </c>
      <c r="AI56" s="190">
        <v>807</v>
      </c>
      <c r="AJ56" s="190">
        <v>809</v>
      </c>
      <c r="AK56" s="190">
        <v>809</v>
      </c>
      <c r="AL56" s="190">
        <v>807</v>
      </c>
      <c r="AM56" s="190">
        <v>823</v>
      </c>
      <c r="AN56" s="190">
        <v>823</v>
      </c>
      <c r="AO56" s="190">
        <v>839</v>
      </c>
      <c r="AP56" s="190">
        <v>808</v>
      </c>
      <c r="AQ56" s="190">
        <v>823</v>
      </c>
      <c r="AR56" s="190">
        <v>824</v>
      </c>
      <c r="AS56" s="190">
        <v>810</v>
      </c>
      <c r="AT56" s="190">
        <v>785</v>
      </c>
      <c r="AU56" s="190">
        <v>797</v>
      </c>
      <c r="AV56" s="190">
        <v>808</v>
      </c>
      <c r="AW56" s="190">
        <v>810</v>
      </c>
      <c r="AX56" s="190">
        <v>823</v>
      </c>
      <c r="AY56" s="190">
        <v>821</v>
      </c>
      <c r="AZ56" s="190">
        <v>814</v>
      </c>
      <c r="BA56" s="190">
        <v>848</v>
      </c>
      <c r="BB56" s="190">
        <v>815</v>
      </c>
      <c r="BC56" s="190">
        <v>805</v>
      </c>
      <c r="BD56" s="190">
        <v>798</v>
      </c>
      <c r="BE56" s="190">
        <v>801</v>
      </c>
      <c r="BF56" s="190">
        <v>813</v>
      </c>
      <c r="BG56" s="190">
        <v>822</v>
      </c>
      <c r="BH56" s="190">
        <v>833</v>
      </c>
      <c r="BI56" s="190">
        <v>817</v>
      </c>
    </row>
    <row r="57" spans="1:61" x14ac:dyDescent="0.15">
      <c r="A57" s="333">
        <v>52</v>
      </c>
      <c r="B57" s="190">
        <v>846</v>
      </c>
      <c r="C57" s="190">
        <v>835</v>
      </c>
      <c r="D57" s="190">
        <v>820</v>
      </c>
      <c r="E57" s="190">
        <v>812</v>
      </c>
      <c r="F57" s="190">
        <v>818</v>
      </c>
      <c r="G57" s="190">
        <v>820</v>
      </c>
      <c r="H57" s="190">
        <v>822</v>
      </c>
      <c r="I57" s="190">
        <v>810</v>
      </c>
      <c r="J57" s="190">
        <v>821</v>
      </c>
      <c r="K57" s="190">
        <v>826</v>
      </c>
      <c r="L57" s="190">
        <v>6023</v>
      </c>
      <c r="M57" s="190">
        <v>3931</v>
      </c>
      <c r="N57" s="190">
        <v>804</v>
      </c>
      <c r="O57" s="190">
        <v>810</v>
      </c>
      <c r="P57" s="190">
        <v>800</v>
      </c>
      <c r="Q57" s="190">
        <v>802</v>
      </c>
      <c r="R57" s="190">
        <v>809</v>
      </c>
      <c r="S57" s="190">
        <v>808</v>
      </c>
      <c r="T57" s="190">
        <v>825</v>
      </c>
      <c r="U57" s="190">
        <v>809</v>
      </c>
      <c r="V57" s="190">
        <v>2225</v>
      </c>
      <c r="W57" s="190">
        <v>1685</v>
      </c>
      <c r="X57" s="190">
        <v>812</v>
      </c>
      <c r="Y57" s="190">
        <v>800</v>
      </c>
      <c r="Z57" s="190">
        <v>795</v>
      </c>
      <c r="AA57" s="190">
        <v>804</v>
      </c>
      <c r="AB57" s="190">
        <v>823</v>
      </c>
      <c r="AC57" s="190">
        <v>815</v>
      </c>
      <c r="AD57" s="190">
        <v>809</v>
      </c>
      <c r="AE57" s="190">
        <v>811</v>
      </c>
      <c r="AF57" s="190">
        <v>850</v>
      </c>
      <c r="AG57" s="190">
        <v>839</v>
      </c>
      <c r="AH57" s="190">
        <v>815</v>
      </c>
      <c r="AI57" s="190">
        <v>806</v>
      </c>
      <c r="AJ57" s="190">
        <v>807</v>
      </c>
      <c r="AK57" s="190">
        <v>813</v>
      </c>
      <c r="AL57" s="190">
        <v>811</v>
      </c>
      <c r="AM57" s="190">
        <v>818</v>
      </c>
      <c r="AN57" s="190">
        <v>820</v>
      </c>
      <c r="AO57" s="190">
        <v>832</v>
      </c>
      <c r="AP57" s="190">
        <v>807</v>
      </c>
      <c r="AQ57" s="190">
        <v>823</v>
      </c>
      <c r="AR57" s="190">
        <v>821</v>
      </c>
      <c r="AS57" s="190">
        <v>809</v>
      </c>
      <c r="AT57" s="190">
        <v>785</v>
      </c>
      <c r="AU57" s="190">
        <v>794</v>
      </c>
      <c r="AV57" s="190">
        <v>802</v>
      </c>
      <c r="AW57" s="190">
        <v>808</v>
      </c>
      <c r="AX57" s="190">
        <v>818</v>
      </c>
      <c r="AY57" s="190">
        <v>819</v>
      </c>
      <c r="AZ57" s="190">
        <v>806</v>
      </c>
      <c r="BA57" s="190">
        <v>837</v>
      </c>
      <c r="BB57" s="190">
        <v>814</v>
      </c>
      <c r="BC57" s="190">
        <v>806</v>
      </c>
      <c r="BD57" s="190">
        <v>797</v>
      </c>
      <c r="BE57" s="190">
        <v>807</v>
      </c>
      <c r="BF57" s="190">
        <v>810</v>
      </c>
      <c r="BG57" s="190">
        <v>820</v>
      </c>
      <c r="BH57" s="190">
        <v>828</v>
      </c>
      <c r="BI57" s="190">
        <v>820</v>
      </c>
    </row>
    <row r="58" spans="1:61" x14ac:dyDescent="0.15">
      <c r="A58" s="333">
        <v>53</v>
      </c>
      <c r="B58" s="190">
        <v>836</v>
      </c>
      <c r="C58" s="190">
        <v>827</v>
      </c>
      <c r="D58" s="190">
        <v>817</v>
      </c>
      <c r="E58" s="190">
        <v>816</v>
      </c>
      <c r="F58" s="190">
        <v>808</v>
      </c>
      <c r="G58" s="190">
        <v>819</v>
      </c>
      <c r="H58" s="190">
        <v>824</v>
      </c>
      <c r="I58" s="190">
        <v>814</v>
      </c>
      <c r="J58" s="190">
        <v>812</v>
      </c>
      <c r="K58" s="190">
        <v>820</v>
      </c>
      <c r="L58" s="190">
        <v>5885</v>
      </c>
      <c r="M58" s="190">
        <v>3801</v>
      </c>
      <c r="N58" s="190">
        <v>806</v>
      </c>
      <c r="O58" s="190">
        <v>810</v>
      </c>
      <c r="P58" s="190">
        <v>798</v>
      </c>
      <c r="Q58" s="190">
        <v>799</v>
      </c>
      <c r="R58" s="190">
        <v>812</v>
      </c>
      <c r="S58" s="190">
        <v>805</v>
      </c>
      <c r="T58" s="190">
        <v>827</v>
      </c>
      <c r="U58" s="190">
        <v>808</v>
      </c>
      <c r="V58" s="190">
        <v>2131</v>
      </c>
      <c r="W58" s="190">
        <v>1610</v>
      </c>
      <c r="X58" s="190">
        <v>814</v>
      </c>
      <c r="Y58" s="190">
        <v>801</v>
      </c>
      <c r="Z58" s="190">
        <v>802</v>
      </c>
      <c r="AA58" s="190">
        <v>801</v>
      </c>
      <c r="AB58" s="190">
        <v>826</v>
      </c>
      <c r="AC58" s="190">
        <v>818</v>
      </c>
      <c r="AD58" s="190">
        <v>811</v>
      </c>
      <c r="AE58" s="190">
        <v>817</v>
      </c>
      <c r="AF58" s="190">
        <v>843</v>
      </c>
      <c r="AG58" s="190">
        <v>838</v>
      </c>
      <c r="AH58" s="190">
        <v>814</v>
      </c>
      <c r="AI58" s="190">
        <v>802</v>
      </c>
      <c r="AJ58" s="190">
        <v>804</v>
      </c>
      <c r="AK58" s="190">
        <v>809</v>
      </c>
      <c r="AL58" s="190">
        <v>804</v>
      </c>
      <c r="AM58" s="190">
        <v>819</v>
      </c>
      <c r="AN58" s="190">
        <v>821</v>
      </c>
      <c r="AO58" s="190">
        <v>831</v>
      </c>
      <c r="AP58" s="190">
        <v>810</v>
      </c>
      <c r="AQ58" s="190">
        <v>816</v>
      </c>
      <c r="AR58" s="190">
        <v>824</v>
      </c>
      <c r="AS58" s="190">
        <v>808</v>
      </c>
      <c r="AT58" s="190">
        <v>788</v>
      </c>
      <c r="AU58" s="190">
        <v>798</v>
      </c>
      <c r="AV58" s="190">
        <v>801</v>
      </c>
      <c r="AW58" s="190">
        <v>804</v>
      </c>
      <c r="AX58" s="190">
        <v>823</v>
      </c>
      <c r="AY58" s="190">
        <v>817</v>
      </c>
      <c r="AZ58" s="190">
        <v>810</v>
      </c>
      <c r="BA58" s="190">
        <v>832</v>
      </c>
      <c r="BB58" s="190">
        <v>816</v>
      </c>
      <c r="BC58" s="190">
        <v>810</v>
      </c>
      <c r="BD58" s="190">
        <v>799</v>
      </c>
      <c r="BE58" s="190">
        <v>803</v>
      </c>
      <c r="BF58" s="190">
        <v>809</v>
      </c>
      <c r="BG58" s="190">
        <v>820</v>
      </c>
      <c r="BH58" s="190">
        <v>822</v>
      </c>
      <c r="BI58" s="190">
        <v>813</v>
      </c>
    </row>
    <row r="59" spans="1:61" x14ac:dyDescent="0.15">
      <c r="A59" s="333">
        <v>54</v>
      </c>
      <c r="B59" s="190">
        <v>838</v>
      </c>
      <c r="C59" s="190">
        <v>824</v>
      </c>
      <c r="D59" s="190">
        <v>814</v>
      </c>
      <c r="E59" s="190">
        <v>810</v>
      </c>
      <c r="F59" s="190">
        <v>808</v>
      </c>
      <c r="G59" s="190">
        <v>820</v>
      </c>
      <c r="H59" s="190">
        <v>819</v>
      </c>
      <c r="I59" s="190">
        <v>812</v>
      </c>
      <c r="J59" s="190">
        <v>812</v>
      </c>
      <c r="K59" s="190">
        <v>818</v>
      </c>
      <c r="L59" s="190">
        <v>5708</v>
      </c>
      <c r="M59" s="190">
        <v>3656</v>
      </c>
      <c r="N59" s="190">
        <v>801</v>
      </c>
      <c r="O59" s="190">
        <v>809</v>
      </c>
      <c r="P59" s="190">
        <v>801</v>
      </c>
      <c r="Q59" s="190">
        <v>802</v>
      </c>
      <c r="R59" s="190">
        <v>808</v>
      </c>
      <c r="S59" s="190">
        <v>799</v>
      </c>
      <c r="T59" s="190">
        <v>819</v>
      </c>
      <c r="U59" s="190">
        <v>805</v>
      </c>
      <c r="V59" s="190">
        <v>2039</v>
      </c>
      <c r="W59" s="190">
        <v>1551</v>
      </c>
      <c r="X59" s="190">
        <v>808</v>
      </c>
      <c r="Y59" s="190">
        <v>799</v>
      </c>
      <c r="Z59" s="190">
        <v>794</v>
      </c>
      <c r="AA59" s="190">
        <v>797</v>
      </c>
      <c r="AB59" s="190">
        <v>824</v>
      </c>
      <c r="AC59" s="190">
        <v>815</v>
      </c>
      <c r="AD59" s="190">
        <v>809</v>
      </c>
      <c r="AE59" s="190">
        <v>811</v>
      </c>
      <c r="AF59" s="190">
        <v>839</v>
      </c>
      <c r="AG59" s="190">
        <v>829</v>
      </c>
      <c r="AH59" s="190">
        <v>816</v>
      </c>
      <c r="AI59" s="190">
        <v>802</v>
      </c>
      <c r="AJ59" s="190">
        <v>804</v>
      </c>
      <c r="AK59" s="190">
        <v>809</v>
      </c>
      <c r="AL59" s="190">
        <v>807</v>
      </c>
      <c r="AM59" s="190">
        <v>818</v>
      </c>
      <c r="AN59" s="190">
        <v>819</v>
      </c>
      <c r="AO59" s="190">
        <v>828</v>
      </c>
      <c r="AP59" s="190">
        <v>811</v>
      </c>
      <c r="AQ59" s="190">
        <v>821</v>
      </c>
      <c r="AR59" s="190">
        <v>813</v>
      </c>
      <c r="AS59" s="190">
        <v>805</v>
      </c>
      <c r="AT59" s="190">
        <v>784</v>
      </c>
      <c r="AU59" s="190">
        <v>795</v>
      </c>
      <c r="AV59" s="190">
        <v>799</v>
      </c>
      <c r="AW59" s="190">
        <v>810</v>
      </c>
      <c r="AX59" s="190">
        <v>820</v>
      </c>
      <c r="AY59" s="190">
        <v>813</v>
      </c>
      <c r="AZ59" s="190">
        <v>809</v>
      </c>
      <c r="BA59" s="190">
        <v>828</v>
      </c>
      <c r="BB59" s="190">
        <v>814</v>
      </c>
      <c r="BC59" s="190">
        <v>811</v>
      </c>
      <c r="BD59" s="190">
        <v>795</v>
      </c>
      <c r="BE59" s="190">
        <v>802</v>
      </c>
      <c r="BF59" s="190">
        <v>805</v>
      </c>
      <c r="BG59" s="190">
        <v>824</v>
      </c>
      <c r="BH59" s="190">
        <v>816</v>
      </c>
      <c r="BI59" s="190">
        <v>813</v>
      </c>
    </row>
    <row r="60" spans="1:61" x14ac:dyDescent="0.15">
      <c r="A60" s="333">
        <v>55</v>
      </c>
      <c r="B60" s="190">
        <v>835</v>
      </c>
      <c r="C60" s="190">
        <v>819</v>
      </c>
      <c r="D60" s="190">
        <v>817</v>
      </c>
      <c r="E60" s="190">
        <v>813</v>
      </c>
      <c r="F60" s="190">
        <v>808</v>
      </c>
      <c r="G60" s="190">
        <v>813</v>
      </c>
      <c r="H60" s="190">
        <v>819</v>
      </c>
      <c r="I60" s="190">
        <v>811</v>
      </c>
      <c r="J60" s="190">
        <v>809</v>
      </c>
      <c r="K60" s="190">
        <v>820</v>
      </c>
      <c r="L60" s="190">
        <v>5555</v>
      </c>
      <c r="M60" s="190">
        <v>3515</v>
      </c>
      <c r="N60" s="190">
        <v>808</v>
      </c>
      <c r="O60" s="190">
        <v>807</v>
      </c>
      <c r="P60" s="190">
        <v>797</v>
      </c>
      <c r="Q60" s="190">
        <v>798</v>
      </c>
      <c r="R60" s="190">
        <v>807</v>
      </c>
      <c r="S60" s="190">
        <v>797</v>
      </c>
      <c r="T60" s="190">
        <v>823</v>
      </c>
      <c r="U60" s="190">
        <v>807</v>
      </c>
      <c r="V60" s="190">
        <v>1957</v>
      </c>
      <c r="W60" s="190">
        <v>1484</v>
      </c>
      <c r="X60" s="190">
        <v>807</v>
      </c>
      <c r="Y60" s="190">
        <v>801</v>
      </c>
      <c r="Z60" s="190">
        <v>794</v>
      </c>
      <c r="AA60" s="190">
        <v>804</v>
      </c>
      <c r="AB60" s="190">
        <v>828</v>
      </c>
      <c r="AC60" s="190">
        <v>813</v>
      </c>
      <c r="AD60" s="190">
        <v>810</v>
      </c>
      <c r="AE60" s="190">
        <v>812</v>
      </c>
      <c r="AF60" s="190">
        <v>837</v>
      </c>
      <c r="AG60" s="190">
        <v>834</v>
      </c>
      <c r="AH60" s="190">
        <v>810</v>
      </c>
      <c r="AI60" s="190">
        <v>802</v>
      </c>
      <c r="AJ60" s="190">
        <v>800</v>
      </c>
      <c r="AK60" s="190">
        <v>809</v>
      </c>
      <c r="AL60" s="190">
        <v>804</v>
      </c>
      <c r="AM60" s="190">
        <v>820</v>
      </c>
      <c r="AN60" s="190">
        <v>816</v>
      </c>
      <c r="AO60" s="190">
        <v>825</v>
      </c>
      <c r="AP60" s="190">
        <v>808</v>
      </c>
      <c r="AQ60" s="190">
        <v>821</v>
      </c>
      <c r="AR60" s="190">
        <v>818</v>
      </c>
      <c r="AS60" s="190">
        <v>806</v>
      </c>
      <c r="AT60" s="190">
        <v>784</v>
      </c>
      <c r="AU60" s="190">
        <v>796</v>
      </c>
      <c r="AV60" s="190">
        <v>803</v>
      </c>
      <c r="AW60" s="190">
        <v>807</v>
      </c>
      <c r="AX60" s="190">
        <v>819</v>
      </c>
      <c r="AY60" s="190">
        <v>814</v>
      </c>
      <c r="AZ60" s="190">
        <v>806</v>
      </c>
      <c r="BA60" s="190">
        <v>823</v>
      </c>
      <c r="BB60" s="190">
        <v>808</v>
      </c>
      <c r="BC60" s="190">
        <v>801</v>
      </c>
      <c r="BD60" s="190">
        <v>795</v>
      </c>
      <c r="BE60" s="190">
        <v>796</v>
      </c>
      <c r="BF60" s="190">
        <v>809</v>
      </c>
      <c r="BG60" s="190">
        <v>822</v>
      </c>
      <c r="BH60" s="190">
        <v>822</v>
      </c>
      <c r="BI60" s="190">
        <v>819</v>
      </c>
    </row>
    <row r="61" spans="1:61" x14ac:dyDescent="0.15">
      <c r="A61" s="333">
        <v>56</v>
      </c>
      <c r="B61" s="190">
        <v>832</v>
      </c>
      <c r="C61" s="190">
        <v>817</v>
      </c>
      <c r="D61" s="190">
        <v>816</v>
      </c>
      <c r="E61" s="190">
        <v>815</v>
      </c>
      <c r="F61" s="190">
        <v>809</v>
      </c>
      <c r="G61" s="190">
        <v>819</v>
      </c>
      <c r="H61" s="190">
        <v>818</v>
      </c>
      <c r="I61" s="190">
        <v>810</v>
      </c>
      <c r="J61" s="190">
        <v>809</v>
      </c>
      <c r="K61" s="190">
        <v>823</v>
      </c>
      <c r="L61" s="190">
        <v>5388</v>
      </c>
      <c r="M61" s="190">
        <v>3391</v>
      </c>
      <c r="N61" s="190">
        <v>806</v>
      </c>
      <c r="O61" s="190">
        <v>808</v>
      </c>
      <c r="P61" s="190">
        <v>795</v>
      </c>
      <c r="Q61" s="190">
        <v>799</v>
      </c>
      <c r="R61" s="190">
        <v>809</v>
      </c>
      <c r="S61" s="190">
        <v>804</v>
      </c>
      <c r="T61" s="190">
        <v>824</v>
      </c>
      <c r="U61" s="190">
        <v>807</v>
      </c>
      <c r="V61" s="190">
        <v>1871</v>
      </c>
      <c r="W61" s="190">
        <v>1440</v>
      </c>
      <c r="X61" s="190">
        <v>808</v>
      </c>
      <c r="Y61" s="190">
        <v>797</v>
      </c>
      <c r="Z61" s="190">
        <v>796</v>
      </c>
      <c r="AA61" s="190">
        <v>794</v>
      </c>
      <c r="AB61" s="190">
        <v>823</v>
      </c>
      <c r="AC61" s="190">
        <v>813</v>
      </c>
      <c r="AD61" s="190">
        <v>808</v>
      </c>
      <c r="AE61" s="190">
        <v>812</v>
      </c>
      <c r="AF61" s="190">
        <v>834</v>
      </c>
      <c r="AG61" s="190">
        <v>829</v>
      </c>
      <c r="AH61" s="190">
        <v>808</v>
      </c>
      <c r="AI61" s="190">
        <v>798</v>
      </c>
      <c r="AJ61" s="190">
        <v>801</v>
      </c>
      <c r="AK61" s="190">
        <v>808</v>
      </c>
      <c r="AL61" s="190">
        <v>809</v>
      </c>
      <c r="AM61" s="190">
        <v>816</v>
      </c>
      <c r="AN61" s="190">
        <v>815</v>
      </c>
      <c r="AO61" s="190">
        <v>829</v>
      </c>
      <c r="AP61" s="190">
        <v>806</v>
      </c>
      <c r="AQ61" s="190">
        <v>816</v>
      </c>
      <c r="AR61" s="190">
        <v>814</v>
      </c>
      <c r="AS61" s="190">
        <v>798</v>
      </c>
      <c r="AT61" s="190">
        <v>780</v>
      </c>
      <c r="AU61" s="190">
        <v>787</v>
      </c>
      <c r="AV61" s="190">
        <v>798</v>
      </c>
      <c r="AW61" s="190">
        <v>805</v>
      </c>
      <c r="AX61" s="190">
        <v>818</v>
      </c>
      <c r="AY61" s="190">
        <v>814</v>
      </c>
      <c r="AZ61" s="190">
        <v>805</v>
      </c>
      <c r="BA61" s="190">
        <v>816</v>
      </c>
      <c r="BB61" s="190">
        <v>812</v>
      </c>
      <c r="BC61" s="190">
        <v>805</v>
      </c>
      <c r="BD61" s="190">
        <v>802</v>
      </c>
      <c r="BE61" s="190">
        <v>801</v>
      </c>
      <c r="BF61" s="190">
        <v>805</v>
      </c>
      <c r="BG61" s="190">
        <v>820</v>
      </c>
      <c r="BH61" s="190">
        <v>812</v>
      </c>
      <c r="BI61" s="190">
        <v>817</v>
      </c>
    </row>
    <row r="62" spans="1:61" x14ac:dyDescent="0.15">
      <c r="A62" s="333">
        <v>57</v>
      </c>
      <c r="B62" s="190">
        <v>834</v>
      </c>
      <c r="C62" s="190">
        <v>818</v>
      </c>
      <c r="D62" s="190">
        <v>815</v>
      </c>
      <c r="E62" s="190">
        <v>812</v>
      </c>
      <c r="F62" s="190">
        <v>811</v>
      </c>
      <c r="G62" s="190">
        <v>816</v>
      </c>
      <c r="H62" s="190">
        <v>822</v>
      </c>
      <c r="I62" s="190">
        <v>805</v>
      </c>
      <c r="J62" s="190">
        <v>804</v>
      </c>
      <c r="K62" s="190">
        <v>819</v>
      </c>
      <c r="L62" s="190">
        <v>5252</v>
      </c>
      <c r="M62" s="190">
        <v>3279</v>
      </c>
      <c r="N62" s="190">
        <v>806</v>
      </c>
      <c r="O62" s="190">
        <v>804</v>
      </c>
      <c r="P62" s="190">
        <v>796</v>
      </c>
      <c r="Q62" s="190">
        <v>797</v>
      </c>
      <c r="R62" s="190">
        <v>808</v>
      </c>
      <c r="S62" s="190">
        <v>797</v>
      </c>
      <c r="T62" s="190">
        <v>818</v>
      </c>
      <c r="U62" s="190">
        <v>805</v>
      </c>
      <c r="V62" s="190">
        <v>1788</v>
      </c>
      <c r="W62" s="190">
        <v>1380</v>
      </c>
      <c r="X62" s="190">
        <v>808</v>
      </c>
      <c r="Y62" s="190">
        <v>794</v>
      </c>
      <c r="Z62" s="190">
        <v>792</v>
      </c>
      <c r="AA62" s="190">
        <v>798</v>
      </c>
      <c r="AB62" s="190">
        <v>820</v>
      </c>
      <c r="AC62" s="190">
        <v>810</v>
      </c>
      <c r="AD62" s="190">
        <v>809</v>
      </c>
      <c r="AE62" s="190">
        <v>810</v>
      </c>
      <c r="AF62" s="190">
        <v>832</v>
      </c>
      <c r="AG62" s="190">
        <v>830</v>
      </c>
      <c r="AH62" s="190">
        <v>806</v>
      </c>
      <c r="AI62" s="190">
        <v>800</v>
      </c>
      <c r="AJ62" s="190">
        <v>800</v>
      </c>
      <c r="AK62" s="190">
        <v>812</v>
      </c>
      <c r="AL62" s="190">
        <v>806</v>
      </c>
      <c r="AM62" s="190">
        <v>816</v>
      </c>
      <c r="AN62" s="190">
        <v>819</v>
      </c>
      <c r="AO62" s="190">
        <v>821</v>
      </c>
      <c r="AP62" s="190">
        <v>801</v>
      </c>
      <c r="AQ62" s="190">
        <v>817</v>
      </c>
      <c r="AR62" s="190">
        <v>812</v>
      </c>
      <c r="AS62" s="190">
        <v>796</v>
      </c>
      <c r="AT62" s="190">
        <v>781</v>
      </c>
      <c r="AU62" s="190">
        <v>793</v>
      </c>
      <c r="AV62" s="190">
        <v>798</v>
      </c>
      <c r="AW62" s="190">
        <v>803</v>
      </c>
      <c r="AX62" s="190">
        <v>813</v>
      </c>
      <c r="AY62" s="190">
        <v>813</v>
      </c>
      <c r="AZ62" s="190">
        <v>799</v>
      </c>
      <c r="BA62" s="190">
        <v>816</v>
      </c>
      <c r="BB62" s="190">
        <v>809</v>
      </c>
      <c r="BC62" s="190">
        <v>805</v>
      </c>
      <c r="BD62" s="190">
        <v>795</v>
      </c>
      <c r="BE62" s="190">
        <v>796</v>
      </c>
      <c r="BF62" s="190">
        <v>807</v>
      </c>
      <c r="BG62" s="190">
        <v>819</v>
      </c>
      <c r="BH62" s="190">
        <v>814</v>
      </c>
      <c r="BI62" s="190">
        <v>818</v>
      </c>
    </row>
    <row r="63" spans="1:61" x14ac:dyDescent="0.15">
      <c r="A63" s="333">
        <v>58</v>
      </c>
      <c r="B63" s="190">
        <v>831</v>
      </c>
      <c r="C63" s="190">
        <v>813</v>
      </c>
      <c r="D63" s="190">
        <v>811</v>
      </c>
      <c r="E63" s="190">
        <v>814</v>
      </c>
      <c r="F63" s="190">
        <v>807</v>
      </c>
      <c r="G63" s="190">
        <v>813</v>
      </c>
      <c r="H63" s="190">
        <v>814</v>
      </c>
      <c r="I63" s="190">
        <v>809</v>
      </c>
      <c r="J63" s="190">
        <v>810</v>
      </c>
      <c r="K63" s="190">
        <v>816</v>
      </c>
      <c r="L63" s="190">
        <v>5101</v>
      </c>
      <c r="M63" s="190">
        <v>3152</v>
      </c>
      <c r="N63" s="190">
        <v>798</v>
      </c>
      <c r="O63" s="190">
        <v>806</v>
      </c>
      <c r="P63" s="190">
        <v>794</v>
      </c>
      <c r="Q63" s="190">
        <v>796</v>
      </c>
      <c r="R63" s="190">
        <v>806</v>
      </c>
      <c r="S63" s="190">
        <v>799</v>
      </c>
      <c r="T63" s="190">
        <v>820</v>
      </c>
      <c r="U63" s="190">
        <v>805</v>
      </c>
      <c r="V63" s="190">
        <v>1721</v>
      </c>
      <c r="W63" s="190">
        <v>1339</v>
      </c>
      <c r="X63" s="190">
        <v>809</v>
      </c>
      <c r="Y63" s="190">
        <v>797</v>
      </c>
      <c r="Z63" s="190">
        <v>791</v>
      </c>
      <c r="AA63" s="190">
        <v>798</v>
      </c>
      <c r="AB63" s="190">
        <v>819</v>
      </c>
      <c r="AC63" s="190">
        <v>812</v>
      </c>
      <c r="AD63" s="190">
        <v>806</v>
      </c>
      <c r="AE63" s="190">
        <v>811</v>
      </c>
      <c r="AF63" s="190">
        <v>832</v>
      </c>
      <c r="AG63" s="190">
        <v>831</v>
      </c>
      <c r="AH63" s="190">
        <v>806</v>
      </c>
      <c r="AI63" s="190">
        <v>796</v>
      </c>
      <c r="AJ63" s="190">
        <v>800</v>
      </c>
      <c r="AK63" s="190">
        <v>809</v>
      </c>
      <c r="AL63" s="190">
        <v>805</v>
      </c>
      <c r="AM63" s="190">
        <v>820</v>
      </c>
      <c r="AN63" s="190">
        <v>818</v>
      </c>
      <c r="AO63" s="190">
        <v>819</v>
      </c>
      <c r="AP63" s="190">
        <v>802</v>
      </c>
      <c r="AQ63" s="190">
        <v>817</v>
      </c>
      <c r="AR63" s="190">
        <v>808</v>
      </c>
      <c r="AS63" s="190">
        <v>805</v>
      </c>
      <c r="AT63" s="190">
        <v>782</v>
      </c>
      <c r="AU63" s="190">
        <v>793</v>
      </c>
      <c r="AV63" s="190">
        <v>799</v>
      </c>
      <c r="AW63" s="190">
        <v>800</v>
      </c>
      <c r="AX63" s="190">
        <v>817</v>
      </c>
      <c r="AY63" s="190">
        <v>811</v>
      </c>
      <c r="AZ63" s="190">
        <v>806</v>
      </c>
      <c r="BA63" s="190">
        <v>817</v>
      </c>
      <c r="BB63" s="190">
        <v>804</v>
      </c>
      <c r="BC63" s="190">
        <v>802</v>
      </c>
      <c r="BD63" s="190">
        <v>791</v>
      </c>
      <c r="BE63" s="190">
        <v>799</v>
      </c>
      <c r="BF63" s="190">
        <v>806</v>
      </c>
      <c r="BG63" s="190">
        <v>818</v>
      </c>
      <c r="BH63" s="190">
        <v>813</v>
      </c>
      <c r="BI63" s="190">
        <v>811</v>
      </c>
    </row>
    <row r="64" spans="1:61" x14ac:dyDescent="0.15">
      <c r="A64" s="333">
        <v>59</v>
      </c>
      <c r="B64" s="190">
        <v>832</v>
      </c>
      <c r="C64" s="190">
        <v>810</v>
      </c>
      <c r="D64" s="190">
        <v>814</v>
      </c>
      <c r="E64" s="190">
        <v>812</v>
      </c>
      <c r="F64" s="190">
        <v>804</v>
      </c>
      <c r="G64" s="190">
        <v>816</v>
      </c>
      <c r="H64" s="190">
        <v>813</v>
      </c>
      <c r="I64" s="190">
        <v>808</v>
      </c>
      <c r="J64" s="190">
        <v>805</v>
      </c>
      <c r="K64" s="190">
        <v>817</v>
      </c>
      <c r="L64" s="190">
        <v>4962</v>
      </c>
      <c r="M64" s="190">
        <v>3047</v>
      </c>
      <c r="N64" s="190">
        <v>797</v>
      </c>
      <c r="O64" s="190">
        <v>809</v>
      </c>
      <c r="P64" s="190">
        <v>799</v>
      </c>
      <c r="Q64" s="190">
        <v>797</v>
      </c>
      <c r="R64" s="190">
        <v>808</v>
      </c>
      <c r="S64" s="190">
        <v>800</v>
      </c>
      <c r="T64" s="190">
        <v>824</v>
      </c>
      <c r="U64" s="190">
        <v>800</v>
      </c>
      <c r="V64" s="190">
        <v>1650</v>
      </c>
      <c r="W64" s="190">
        <v>1290</v>
      </c>
      <c r="X64" s="190">
        <v>807</v>
      </c>
      <c r="Y64" s="190">
        <v>800</v>
      </c>
      <c r="Z64" s="190">
        <v>793</v>
      </c>
      <c r="AA64" s="190">
        <v>793</v>
      </c>
      <c r="AB64" s="190">
        <v>824</v>
      </c>
      <c r="AC64" s="190">
        <v>811</v>
      </c>
      <c r="AD64" s="190">
        <v>805</v>
      </c>
      <c r="AE64" s="190">
        <v>807</v>
      </c>
      <c r="AF64" s="190">
        <v>830</v>
      </c>
      <c r="AG64" s="190">
        <v>825</v>
      </c>
      <c r="AH64" s="190">
        <v>810</v>
      </c>
      <c r="AI64" s="190">
        <v>800</v>
      </c>
      <c r="AJ64" s="190">
        <v>799</v>
      </c>
      <c r="AK64" s="190">
        <v>808</v>
      </c>
      <c r="AL64" s="190">
        <v>798</v>
      </c>
      <c r="AM64" s="190">
        <v>816</v>
      </c>
      <c r="AN64" s="190">
        <v>816</v>
      </c>
      <c r="AO64" s="190">
        <v>820</v>
      </c>
      <c r="AP64" s="190">
        <v>807</v>
      </c>
      <c r="AQ64" s="190">
        <v>817</v>
      </c>
      <c r="AR64" s="190">
        <v>813</v>
      </c>
      <c r="AS64" s="190">
        <v>800</v>
      </c>
      <c r="AT64" s="190">
        <v>784</v>
      </c>
      <c r="AU64" s="190">
        <v>797</v>
      </c>
      <c r="AV64" s="190">
        <v>800</v>
      </c>
      <c r="AW64" s="190">
        <v>807</v>
      </c>
      <c r="AX64" s="190">
        <v>819</v>
      </c>
      <c r="AY64" s="190">
        <v>811</v>
      </c>
      <c r="AZ64" s="190">
        <v>799</v>
      </c>
      <c r="BA64" s="190">
        <v>816</v>
      </c>
      <c r="BB64" s="190">
        <v>805</v>
      </c>
      <c r="BC64" s="190">
        <v>805</v>
      </c>
      <c r="BD64" s="190">
        <v>787</v>
      </c>
      <c r="BE64" s="190">
        <v>802</v>
      </c>
      <c r="BF64" s="190">
        <v>806</v>
      </c>
      <c r="BG64" s="190">
        <v>814</v>
      </c>
      <c r="BH64" s="190">
        <v>811</v>
      </c>
      <c r="BI64" s="190">
        <v>813</v>
      </c>
    </row>
    <row r="65" spans="1:61" x14ac:dyDescent="0.15">
      <c r="A65" s="334">
        <v>60</v>
      </c>
      <c r="B65" s="190">
        <v>826</v>
      </c>
      <c r="C65" s="190">
        <v>807</v>
      </c>
      <c r="D65" s="190">
        <v>809</v>
      </c>
      <c r="E65" s="190">
        <v>809</v>
      </c>
      <c r="F65" s="190">
        <v>806</v>
      </c>
      <c r="G65" s="190">
        <v>813</v>
      </c>
      <c r="H65" s="190">
        <v>813</v>
      </c>
      <c r="I65" s="190">
        <v>808</v>
      </c>
      <c r="J65" s="190">
        <v>802</v>
      </c>
      <c r="K65" s="190">
        <v>822</v>
      </c>
      <c r="L65" s="190">
        <v>4802</v>
      </c>
      <c r="M65" s="190">
        <v>2946</v>
      </c>
      <c r="N65" s="190">
        <v>804</v>
      </c>
      <c r="O65" s="190">
        <v>807</v>
      </c>
      <c r="P65" s="190">
        <v>794</v>
      </c>
      <c r="Q65" s="190">
        <v>795</v>
      </c>
      <c r="R65" s="190">
        <v>805</v>
      </c>
      <c r="S65" s="190">
        <v>799</v>
      </c>
      <c r="T65" s="190">
        <v>819</v>
      </c>
      <c r="U65" s="190">
        <v>806</v>
      </c>
      <c r="V65" s="190">
        <v>1594</v>
      </c>
      <c r="W65" s="190">
        <v>1249</v>
      </c>
      <c r="X65" s="190">
        <v>809</v>
      </c>
      <c r="Y65" s="190">
        <v>794</v>
      </c>
      <c r="Z65" s="190">
        <v>791</v>
      </c>
      <c r="AA65" s="190">
        <v>797</v>
      </c>
      <c r="AB65" s="190">
        <v>818</v>
      </c>
      <c r="AC65" s="190">
        <v>814</v>
      </c>
      <c r="AD65" s="190">
        <v>805</v>
      </c>
      <c r="AE65" s="190">
        <v>808</v>
      </c>
      <c r="AF65" s="190">
        <v>827</v>
      </c>
      <c r="AG65" s="190">
        <v>820</v>
      </c>
      <c r="AH65" s="190">
        <v>803</v>
      </c>
      <c r="AI65" s="190">
        <v>800</v>
      </c>
      <c r="AJ65" s="190">
        <v>801</v>
      </c>
      <c r="AK65" s="190">
        <v>807</v>
      </c>
      <c r="AL65" s="190">
        <v>805</v>
      </c>
      <c r="AM65" s="190">
        <v>812</v>
      </c>
      <c r="AN65" s="190">
        <v>811</v>
      </c>
      <c r="AO65" s="190">
        <v>820</v>
      </c>
      <c r="AP65" s="190">
        <v>796</v>
      </c>
      <c r="AQ65" s="190">
        <v>818</v>
      </c>
      <c r="AR65" s="190">
        <v>813</v>
      </c>
      <c r="AS65" s="190">
        <v>798</v>
      </c>
      <c r="AT65" s="190">
        <v>780</v>
      </c>
      <c r="AU65" s="190">
        <v>791</v>
      </c>
      <c r="AV65" s="190">
        <v>804</v>
      </c>
      <c r="AW65" s="190">
        <v>805</v>
      </c>
      <c r="AX65" s="190">
        <v>823</v>
      </c>
      <c r="AY65" s="190">
        <v>811</v>
      </c>
      <c r="AZ65" s="190">
        <v>802</v>
      </c>
      <c r="BA65" s="190">
        <v>810</v>
      </c>
      <c r="BB65" s="190">
        <v>804</v>
      </c>
      <c r="BC65" s="190">
        <v>799</v>
      </c>
      <c r="BD65" s="190">
        <v>789</v>
      </c>
      <c r="BE65" s="190">
        <v>794</v>
      </c>
      <c r="BF65" s="190">
        <v>805</v>
      </c>
      <c r="BG65" s="190">
        <v>815</v>
      </c>
      <c r="BH65" s="190">
        <v>814</v>
      </c>
      <c r="BI65" s="190">
        <v>808</v>
      </c>
    </row>
    <row r="66" spans="1:61" x14ac:dyDescent="0.15">
      <c r="B66" s="335">
        <v>830</v>
      </c>
      <c r="C66" s="335">
        <v>811</v>
      </c>
      <c r="D66" s="335">
        <v>812</v>
      </c>
      <c r="E66" s="335">
        <v>812</v>
      </c>
      <c r="F66" s="335">
        <v>802</v>
      </c>
      <c r="G66" s="335">
        <v>815</v>
      </c>
      <c r="H66" s="335">
        <v>816</v>
      </c>
      <c r="I66" s="335">
        <v>806</v>
      </c>
      <c r="J66" s="335">
        <v>802</v>
      </c>
      <c r="K66" s="335">
        <v>819</v>
      </c>
      <c r="L66" s="335">
        <v>4681</v>
      </c>
      <c r="M66" s="335">
        <v>2851</v>
      </c>
      <c r="N66" s="335">
        <v>803</v>
      </c>
      <c r="O66" s="335">
        <v>802</v>
      </c>
      <c r="P66" s="335">
        <v>793</v>
      </c>
      <c r="Q66" s="335">
        <v>792</v>
      </c>
      <c r="R66" s="335">
        <v>803</v>
      </c>
      <c r="S66" s="335">
        <v>800</v>
      </c>
      <c r="T66" s="335">
        <v>820</v>
      </c>
      <c r="U66" s="335">
        <v>806</v>
      </c>
      <c r="V66" s="335">
        <v>1530</v>
      </c>
      <c r="W66" s="335">
        <v>1212</v>
      </c>
      <c r="X66" s="335">
        <v>809</v>
      </c>
      <c r="Y66" s="335">
        <v>796</v>
      </c>
      <c r="Z66" s="335">
        <v>794</v>
      </c>
      <c r="AA66" s="335">
        <v>794</v>
      </c>
      <c r="AB66" s="335">
        <v>819</v>
      </c>
      <c r="AC66" s="335">
        <v>815</v>
      </c>
      <c r="AD66" s="335">
        <v>804</v>
      </c>
      <c r="AE66" s="335">
        <v>809</v>
      </c>
      <c r="AF66" s="335">
        <v>825</v>
      </c>
      <c r="AG66" s="335">
        <v>820</v>
      </c>
      <c r="AH66" s="335">
        <v>808</v>
      </c>
      <c r="AI66" s="335">
        <v>798</v>
      </c>
      <c r="AJ66" s="335">
        <v>801</v>
      </c>
      <c r="AK66" s="335">
        <v>806</v>
      </c>
      <c r="AL66" s="335">
        <v>804</v>
      </c>
      <c r="AM66" s="335">
        <v>809</v>
      </c>
      <c r="AN66" s="335">
        <v>812</v>
      </c>
      <c r="AO66" s="335">
        <v>821</v>
      </c>
      <c r="AP66" s="335">
        <v>801</v>
      </c>
      <c r="AQ66" s="335">
        <v>817</v>
      </c>
      <c r="AR66" s="335">
        <v>813</v>
      </c>
      <c r="AS66" s="335">
        <v>802</v>
      </c>
      <c r="AT66" s="335">
        <v>783</v>
      </c>
      <c r="AU66" s="335">
        <v>790</v>
      </c>
      <c r="AV66" s="335">
        <v>795</v>
      </c>
      <c r="AW66" s="335">
        <v>801</v>
      </c>
      <c r="AX66" s="335">
        <v>815</v>
      </c>
      <c r="AY66" s="335">
        <v>809</v>
      </c>
      <c r="AZ66" s="335">
        <v>799</v>
      </c>
      <c r="BA66" s="335">
        <v>809</v>
      </c>
      <c r="BB66" s="335">
        <v>804</v>
      </c>
      <c r="BC66" s="335">
        <v>797</v>
      </c>
      <c r="BD66" s="335">
        <v>788</v>
      </c>
      <c r="BE66" s="335">
        <v>799</v>
      </c>
      <c r="BF66" s="335">
        <v>803</v>
      </c>
      <c r="BG66" s="335">
        <v>818</v>
      </c>
      <c r="BH66" s="335">
        <v>809</v>
      </c>
      <c r="BI66" s="335">
        <v>816</v>
      </c>
    </row>
  </sheetData>
  <sheetProtection password="BD4D" sheet="1" objects="1" scenarios="1"/>
  <phoneticPr fontId="3"/>
  <pageMargins left="0.7" right="0.7" top="0.75" bottom="0.75" header="0.51200000000000001" footer="0.51200000000000001"/>
  <pageSetup paperSize="10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42"/>
  </sheetPr>
  <dimension ref="A1:BI71"/>
  <sheetViews>
    <sheetView topLeftCell="F1" zoomScale="125" workbookViewId="0">
      <pane ySplit="6" topLeftCell="A47" activePane="bottomLeft" state="frozen"/>
      <selection activeCell="B1" sqref="B1"/>
      <selection pane="bottomLeft" activeCell="BK69" sqref="BK69"/>
    </sheetView>
  </sheetViews>
  <sheetFormatPr baseColWidth="12" defaultColWidth="9" defaultRowHeight="14" x14ac:dyDescent="0.15"/>
  <cols>
    <col min="1" max="16384" width="9" style="1"/>
  </cols>
  <sheetData>
    <row r="1" spans="1:61" ht="17" x14ac:dyDescent="0.15">
      <c r="A1" s="2" t="s">
        <v>43</v>
      </c>
    </row>
    <row r="2" spans="1:61" ht="17" x14ac:dyDescent="0.15">
      <c r="A2" s="2"/>
    </row>
    <row r="3" spans="1:61" ht="18" thickBot="1" x14ac:dyDescent="0.2">
      <c r="A3" s="2" t="s">
        <v>169</v>
      </c>
    </row>
    <row r="4" spans="1:61" ht="17" customHeight="1" x14ac:dyDescent="0.15">
      <c r="A4" s="440" t="s">
        <v>168</v>
      </c>
      <c r="B4" s="442" t="s">
        <v>164</v>
      </c>
      <c r="C4" s="443"/>
      <c r="D4" s="443"/>
      <c r="E4" s="444"/>
      <c r="F4" s="448" t="s">
        <v>170</v>
      </c>
      <c r="G4" s="449"/>
      <c r="H4" s="449"/>
      <c r="I4" s="449"/>
      <c r="J4" s="449"/>
      <c r="K4" s="449"/>
      <c r="L4" s="449"/>
      <c r="M4" s="449"/>
      <c r="N4" s="449"/>
      <c r="O4" s="449"/>
      <c r="P4" s="449"/>
      <c r="Q4" s="449"/>
      <c r="R4" s="449"/>
      <c r="S4" s="449"/>
      <c r="T4" s="449"/>
      <c r="U4" s="450"/>
      <c r="V4" s="434" t="str">
        <f>'1. 実験内容を入力するシート'!A16</f>
        <v>キュウリ</v>
      </c>
      <c r="W4" s="435"/>
      <c r="X4" s="435"/>
      <c r="Y4" s="436"/>
      <c r="Z4" s="434" t="str">
        <f>'1. 実験内容を入力するシート'!A17</f>
        <v>レタス</v>
      </c>
      <c r="AA4" s="435"/>
      <c r="AB4" s="435"/>
      <c r="AC4" s="436"/>
      <c r="AD4" s="434">
        <f>'1. 実験内容を入力するシート'!A18</f>
        <v>0</v>
      </c>
      <c r="AE4" s="435"/>
      <c r="AF4" s="435"/>
      <c r="AG4" s="436"/>
      <c r="AH4" s="434">
        <f>'1. 実験内容を入力するシート'!A19</f>
        <v>0</v>
      </c>
      <c r="AI4" s="435"/>
      <c r="AJ4" s="435"/>
      <c r="AK4" s="436"/>
      <c r="AL4" s="434">
        <f>'1. 実験内容を入力するシート'!A20</f>
        <v>0</v>
      </c>
      <c r="AM4" s="435"/>
      <c r="AN4" s="435"/>
      <c r="AO4" s="436"/>
      <c r="AP4" s="434">
        <f>'1. 実験内容を入力するシート'!A21</f>
        <v>0</v>
      </c>
      <c r="AQ4" s="435"/>
      <c r="AR4" s="435"/>
      <c r="AS4" s="436"/>
      <c r="AT4" s="434">
        <f>'1. 実験内容を入力するシート'!A22</f>
        <v>0</v>
      </c>
      <c r="AU4" s="435"/>
      <c r="AV4" s="435"/>
      <c r="AW4" s="436"/>
      <c r="AX4" s="434">
        <f>'1. 実験内容を入力するシート'!A23</f>
        <v>0</v>
      </c>
      <c r="AY4" s="435"/>
      <c r="AZ4" s="435"/>
      <c r="BA4" s="436"/>
      <c r="BB4" s="434">
        <f>'1. 実験内容を入力するシート'!A24</f>
        <v>0</v>
      </c>
      <c r="BC4" s="435"/>
      <c r="BD4" s="435"/>
      <c r="BE4" s="436"/>
      <c r="BF4" s="437" t="s">
        <v>267</v>
      </c>
      <c r="BG4" s="438"/>
      <c r="BH4" s="439" t="s">
        <v>262</v>
      </c>
      <c r="BI4" s="438"/>
    </row>
    <row r="5" spans="1:61" ht="14.25" customHeight="1" x14ac:dyDescent="0.15">
      <c r="A5" s="441"/>
      <c r="B5" s="445"/>
      <c r="C5" s="446"/>
      <c r="D5" s="446"/>
      <c r="E5" s="447"/>
      <c r="F5" s="451" t="str">
        <f>ROUND('1. 実験内容を入力するシート'!D32,2)&amp;"uM"</f>
        <v>19.98uM</v>
      </c>
      <c r="G5" s="452"/>
      <c r="H5" s="452"/>
      <c r="I5" s="453"/>
      <c r="J5" s="454" t="str">
        <f>ROUND('1. 実験内容を入力するシート'!C32,2)&amp;"uM"</f>
        <v>39.95uM</v>
      </c>
      <c r="K5" s="452"/>
      <c r="L5" s="452"/>
      <c r="M5" s="453"/>
      <c r="N5" s="454" t="str">
        <f>ROUND('1. 実験内容を入力するシート'!B32,2)&amp;"uM"</f>
        <v>79.91uM</v>
      </c>
      <c r="O5" s="452"/>
      <c r="P5" s="452"/>
      <c r="Q5" s="453"/>
      <c r="R5" s="454" t="str">
        <f>ROUND('1. 実験内容を入力するシート'!A32,2)&amp;"uM"</f>
        <v>159.81uM</v>
      </c>
      <c r="S5" s="452"/>
      <c r="T5" s="452"/>
      <c r="U5" s="455"/>
      <c r="V5" s="225">
        <f>'1. 実験内容を入力するシート'!B16</f>
        <v>10</v>
      </c>
      <c r="W5" s="193">
        <f>'1. 実験内容を入力するシート'!C16</f>
        <v>50</v>
      </c>
      <c r="X5" s="16">
        <f>'1. 実験内容を入力するシート'!D16</f>
        <v>250</v>
      </c>
      <c r="Y5" s="195">
        <f>'1. 実験内容を入力するシート'!E16</f>
        <v>1250</v>
      </c>
      <c r="Z5" s="225">
        <f>'1. 実験内容を入力するシート'!B17</f>
        <v>10</v>
      </c>
      <c r="AA5" s="193">
        <f>'1. 実験内容を入力するシート'!C17</f>
        <v>50</v>
      </c>
      <c r="AB5" s="16">
        <f>'1. 実験内容を入力するシート'!D17</f>
        <v>250</v>
      </c>
      <c r="AC5" s="195">
        <f>'1. 実験内容を入力するシート'!E17</f>
        <v>1250</v>
      </c>
      <c r="AD5" s="225">
        <f>'1. 実験内容を入力するシート'!B18</f>
        <v>10</v>
      </c>
      <c r="AE5" s="193">
        <f>'1. 実験内容を入力するシート'!C18</f>
        <v>50</v>
      </c>
      <c r="AF5" s="16">
        <f>'1. 実験内容を入力するシート'!D18</f>
        <v>250</v>
      </c>
      <c r="AG5" s="195">
        <f>'1. 実験内容を入力するシート'!E18</f>
        <v>1250</v>
      </c>
      <c r="AH5" s="225">
        <f>'1. 実験内容を入力するシート'!B19</f>
        <v>10</v>
      </c>
      <c r="AI5" s="193">
        <f>'1. 実験内容を入力するシート'!C19</f>
        <v>50</v>
      </c>
      <c r="AJ5" s="16">
        <f>'1. 実験内容を入力するシート'!D19</f>
        <v>250</v>
      </c>
      <c r="AK5" s="195">
        <f>'1. 実験内容を入力するシート'!E19</f>
        <v>1250</v>
      </c>
      <c r="AL5" s="225">
        <f>'1. 実験内容を入力するシート'!B20</f>
        <v>10</v>
      </c>
      <c r="AM5" s="193">
        <f>'1. 実験内容を入力するシート'!C20</f>
        <v>50</v>
      </c>
      <c r="AN5" s="16">
        <f>'1. 実験内容を入力するシート'!D20</f>
        <v>250</v>
      </c>
      <c r="AO5" s="195">
        <f>'1. 実験内容を入力するシート'!E20</f>
        <v>1250</v>
      </c>
      <c r="AP5" s="225">
        <f>'1. 実験内容を入力するシート'!B21</f>
        <v>10</v>
      </c>
      <c r="AQ5" s="193">
        <f>'1. 実験内容を入力するシート'!C21</f>
        <v>50</v>
      </c>
      <c r="AR5" s="16">
        <f>'1. 実験内容を入力するシート'!D21</f>
        <v>250</v>
      </c>
      <c r="AS5" s="195">
        <f>'1. 実験内容を入力するシート'!E21</f>
        <v>1250</v>
      </c>
      <c r="AT5" s="225">
        <f>'1. 実験内容を入力するシート'!B22</f>
        <v>10</v>
      </c>
      <c r="AU5" s="193">
        <f>'1. 実験内容を入力するシート'!C22</f>
        <v>50</v>
      </c>
      <c r="AV5" s="16">
        <f>'1. 実験内容を入力するシート'!D22</f>
        <v>250</v>
      </c>
      <c r="AW5" s="195">
        <f>'1. 実験内容を入力するシート'!E22</f>
        <v>1250</v>
      </c>
      <c r="AX5" s="225">
        <f>'1. 実験内容を入力するシート'!B23</f>
        <v>10</v>
      </c>
      <c r="AY5" s="193">
        <f>'1. 実験内容を入力するシート'!C23</f>
        <v>50</v>
      </c>
      <c r="AZ5" s="16">
        <f>'1. 実験内容を入力するシート'!D23</f>
        <v>250</v>
      </c>
      <c r="BA5" s="195">
        <f>'1. 実験内容を入力するシート'!E23</f>
        <v>1250</v>
      </c>
      <c r="BB5" s="225">
        <f>'1. 実験内容を入力するシート'!B24</f>
        <v>10</v>
      </c>
      <c r="BC5" s="193">
        <f>'1. 実験内容を入力するシート'!C24</f>
        <v>50</v>
      </c>
      <c r="BD5" s="16">
        <f>'1. 実験内容を入力するシート'!D24</f>
        <v>250</v>
      </c>
      <c r="BE5" s="195">
        <f>'1. 実験内容を入力するシート'!E24</f>
        <v>1250</v>
      </c>
      <c r="BF5" s="225">
        <v>40</v>
      </c>
      <c r="BG5" s="195">
        <v>80</v>
      </c>
      <c r="BH5" s="193">
        <v>40</v>
      </c>
      <c r="BI5" s="195">
        <v>80</v>
      </c>
    </row>
    <row r="6" spans="1:61" s="5" customFormat="1" x14ac:dyDescent="0.15">
      <c r="A6" s="441"/>
      <c r="B6" s="13" t="s">
        <v>34</v>
      </c>
      <c r="C6" s="15" t="s">
        <v>53</v>
      </c>
      <c r="D6" s="14" t="s">
        <v>54</v>
      </c>
      <c r="E6" s="8" t="s">
        <v>55</v>
      </c>
      <c r="F6" s="9" t="s">
        <v>35</v>
      </c>
      <c r="G6" s="4" t="s">
        <v>163</v>
      </c>
      <c r="H6" s="4" t="s">
        <v>51</v>
      </c>
      <c r="I6" s="4" t="s">
        <v>52</v>
      </c>
      <c r="J6" s="4" t="s">
        <v>165</v>
      </c>
      <c r="K6" s="4" t="s">
        <v>166</v>
      </c>
      <c r="L6" s="4" t="s">
        <v>56</v>
      </c>
      <c r="M6" s="4" t="s">
        <v>50</v>
      </c>
      <c r="N6" s="4" t="s">
        <v>69</v>
      </c>
      <c r="O6" s="4" t="s">
        <v>70</v>
      </c>
      <c r="P6" s="4" t="s">
        <v>245</v>
      </c>
      <c r="Q6" s="4" t="s">
        <v>246</v>
      </c>
      <c r="R6" s="4" t="s">
        <v>248</v>
      </c>
      <c r="S6" s="4" t="s">
        <v>128</v>
      </c>
      <c r="T6" s="4" t="s">
        <v>129</v>
      </c>
      <c r="U6" s="10" t="s">
        <v>92</v>
      </c>
      <c r="V6" s="210" t="s">
        <v>57</v>
      </c>
      <c r="W6" s="211" t="s">
        <v>13</v>
      </c>
      <c r="X6" s="212" t="s">
        <v>80</v>
      </c>
      <c r="Y6" s="213" t="s">
        <v>81</v>
      </c>
      <c r="Z6" s="210" t="s">
        <v>82</v>
      </c>
      <c r="AA6" s="211" t="s">
        <v>83</v>
      </c>
      <c r="AB6" s="212" t="s">
        <v>84</v>
      </c>
      <c r="AC6" s="213" t="s">
        <v>85</v>
      </c>
      <c r="AD6" s="210" t="s">
        <v>86</v>
      </c>
      <c r="AE6" s="211" t="s">
        <v>87</v>
      </c>
      <c r="AF6" s="212" t="s">
        <v>88</v>
      </c>
      <c r="AG6" s="213" t="s">
        <v>89</v>
      </c>
      <c r="AH6" s="210" t="s">
        <v>90</v>
      </c>
      <c r="AI6" s="211" t="s">
        <v>91</v>
      </c>
      <c r="AJ6" s="212" t="s">
        <v>197</v>
      </c>
      <c r="AK6" s="213" t="s">
        <v>198</v>
      </c>
      <c r="AL6" s="210" t="s">
        <v>199</v>
      </c>
      <c r="AM6" s="211" t="s">
        <v>200</v>
      </c>
      <c r="AN6" s="212" t="s">
        <v>201</v>
      </c>
      <c r="AO6" s="213" t="s">
        <v>202</v>
      </c>
      <c r="AP6" s="210" t="s">
        <v>203</v>
      </c>
      <c r="AQ6" s="211" t="s">
        <v>204</v>
      </c>
      <c r="AR6" s="212" t="s">
        <v>205</v>
      </c>
      <c r="AS6" s="213" t="s">
        <v>206</v>
      </c>
      <c r="AT6" s="210" t="s">
        <v>207</v>
      </c>
      <c r="AU6" s="211" t="s">
        <v>208</v>
      </c>
      <c r="AV6" s="212" t="s">
        <v>209</v>
      </c>
      <c r="AW6" s="213" t="s">
        <v>210</v>
      </c>
      <c r="AX6" s="210" t="s">
        <v>211</v>
      </c>
      <c r="AY6" s="211" t="s">
        <v>212</v>
      </c>
      <c r="AZ6" s="212" t="s">
        <v>213</v>
      </c>
      <c r="BA6" s="213" t="s">
        <v>214</v>
      </c>
      <c r="BB6" s="210" t="s">
        <v>215</v>
      </c>
      <c r="BC6" s="211" t="s">
        <v>216</v>
      </c>
      <c r="BD6" s="212" t="s">
        <v>217</v>
      </c>
      <c r="BE6" s="213" t="s">
        <v>218</v>
      </c>
      <c r="BF6" s="210" t="s">
        <v>219</v>
      </c>
      <c r="BG6" s="213" t="s">
        <v>220</v>
      </c>
      <c r="BH6" s="358" t="s">
        <v>221</v>
      </c>
      <c r="BI6" s="213" t="s">
        <v>222</v>
      </c>
    </row>
    <row r="7" spans="1:61" x14ac:dyDescent="0.15">
      <c r="A7" s="6">
        <v>0</v>
      </c>
      <c r="B7" s="17">
        <f>'2.測定データ貼付け用シート'!B5</f>
        <v>19424</v>
      </c>
      <c r="C7" s="18">
        <f>'2.測定データ貼付け用シート'!K5</f>
        <v>18977</v>
      </c>
      <c r="D7" s="19">
        <f>'2.測定データ貼付け用シート'!AZ5</f>
        <v>19014</v>
      </c>
      <c r="E7" s="20">
        <f>'2.測定データ貼付け用シート'!BI5</f>
        <v>18956</v>
      </c>
      <c r="F7" s="21">
        <f>'2.測定データ貼付け用シート'!F5</f>
        <v>19328</v>
      </c>
      <c r="G7" s="22">
        <f>'2.測定データ貼付け用シート'!G5</f>
        <v>19109</v>
      </c>
      <c r="H7" s="22">
        <f>'2.測定データ貼付け用シート'!BD5</f>
        <v>19148</v>
      </c>
      <c r="I7" s="22">
        <f>'2.測定データ貼付け用シート'!BE5</f>
        <v>19069</v>
      </c>
      <c r="J7" s="22">
        <f>'2.測定データ貼付け用シート'!E5</f>
        <v>19567</v>
      </c>
      <c r="K7" s="22">
        <f>'2.測定データ貼付け用シート'!H5</f>
        <v>19132</v>
      </c>
      <c r="L7" s="22">
        <f>'2.測定データ貼付け用シート'!BC5</f>
        <v>19052</v>
      </c>
      <c r="M7" s="22">
        <f>'2.測定データ貼付け用シート'!BF5</f>
        <v>19015</v>
      </c>
      <c r="N7" s="22">
        <f>'2.測定データ貼付け用シート'!D5</f>
        <v>19300</v>
      </c>
      <c r="O7" s="22">
        <f>'2.測定データ貼付け用シート'!I5</f>
        <v>19266</v>
      </c>
      <c r="P7" s="22">
        <f>'2.測定データ貼付け用シート'!BB5</f>
        <v>19089</v>
      </c>
      <c r="Q7" s="22">
        <f>'2.測定データ貼付け用シート'!BG5</f>
        <v>18959</v>
      </c>
      <c r="R7" s="22">
        <f>'2.測定データ貼付け用シート'!C5</f>
        <v>19300</v>
      </c>
      <c r="S7" s="22">
        <f>'2.測定データ貼付け用シート'!J5</f>
        <v>19095</v>
      </c>
      <c r="T7" s="22">
        <f>'2.測定データ貼付け用シート'!BA5</f>
        <v>19003</v>
      </c>
      <c r="U7" s="23">
        <f>'2.測定データ貼付け用シート'!BH5</f>
        <v>19064</v>
      </c>
      <c r="V7" s="214">
        <f>'2.測定データ貼付け用シート'!L5</f>
        <v>17086</v>
      </c>
      <c r="W7" s="215">
        <f>'2.測定データ貼付け用シート'!V5</f>
        <v>19112</v>
      </c>
      <c r="X7" s="216">
        <f>'2.測定データ貼付け用シート'!AF5</f>
        <v>19627</v>
      </c>
      <c r="Y7" s="217">
        <f>'2.測定データ貼付け用シート'!AP5</f>
        <v>19481</v>
      </c>
      <c r="Z7" s="214">
        <f>'2.測定データ貼付け用シート'!M5</f>
        <v>17721</v>
      </c>
      <c r="AA7" s="215">
        <f>'2.測定データ貼付け用シート'!W5</f>
        <v>19293</v>
      </c>
      <c r="AB7" s="216">
        <f>'2.測定データ貼付け用シート'!AG5</f>
        <v>19625</v>
      </c>
      <c r="AC7" s="217">
        <f>'2.測定データ貼付け用シート'!AQ5</f>
        <v>19546</v>
      </c>
      <c r="AD7" s="214">
        <f>'2.測定データ貼付け用シート'!N5</f>
        <v>19897</v>
      </c>
      <c r="AE7" s="215">
        <f>'2.測定データ貼付け用シート'!X5</f>
        <v>20115</v>
      </c>
      <c r="AF7" s="216">
        <f>'2.測定データ貼付け用シート'!AH5</f>
        <v>20318</v>
      </c>
      <c r="AG7" s="217">
        <f>'2.測定データ貼付け用シート'!AR5</f>
        <v>20081</v>
      </c>
      <c r="AH7" s="214">
        <f>'2.測定データ貼付け用シート'!O5</f>
        <v>19949</v>
      </c>
      <c r="AI7" s="215">
        <f>'2.測定データ貼付け用シート'!Y5</f>
        <v>20149</v>
      </c>
      <c r="AJ7" s="216">
        <f>'2.測定データ貼付け用シート'!AI5</f>
        <v>20247</v>
      </c>
      <c r="AK7" s="217">
        <f>'2.測定データ貼付け用シート'!AS5</f>
        <v>19978</v>
      </c>
      <c r="AL7" s="214">
        <f>'2.測定データ貼付け用シート'!P5</f>
        <v>19902</v>
      </c>
      <c r="AM7" s="215">
        <f>'2.測定データ貼付け用シート'!Z5</f>
        <v>20308</v>
      </c>
      <c r="AN7" s="216">
        <f>'2.測定データ貼付け用シート'!AJ5</f>
        <v>20073</v>
      </c>
      <c r="AO7" s="217">
        <f>'2.測定データ貼付け用シート'!AT5</f>
        <v>20234</v>
      </c>
      <c r="AP7" s="214">
        <f>'2.測定データ貼付け用シート'!Q5</f>
        <v>19902</v>
      </c>
      <c r="AQ7" s="215">
        <f>'2.測定データ貼付け用シート'!AA5</f>
        <v>19989</v>
      </c>
      <c r="AR7" s="216">
        <f>'2.測定データ貼付け用シート'!AK5</f>
        <v>20078</v>
      </c>
      <c r="AS7" s="217">
        <f>'2.測定データ貼付け用シート'!AU5</f>
        <v>19844</v>
      </c>
      <c r="AT7" s="214">
        <f>'2.測定データ貼付け用シート'!R5</f>
        <v>19793</v>
      </c>
      <c r="AU7" s="215">
        <f>'2.測定データ貼付け用シート'!AB5</f>
        <v>19803</v>
      </c>
      <c r="AV7" s="216">
        <f>'2.測定データ貼付け用シート'!AL5</f>
        <v>20053</v>
      </c>
      <c r="AW7" s="217">
        <f>'2.測定データ貼付け用シート'!AV5</f>
        <v>20064</v>
      </c>
      <c r="AX7" s="214">
        <f>'2.測定データ貼付け用シート'!S5</f>
        <v>19869</v>
      </c>
      <c r="AY7" s="215">
        <f>'2.測定データ貼付け用シート'!AC5</f>
        <v>20020</v>
      </c>
      <c r="AZ7" s="216">
        <f>'2.測定データ貼付け用シート'!AM5</f>
        <v>19878</v>
      </c>
      <c r="BA7" s="217">
        <f>'2.測定データ貼付け用シート'!AW5</f>
        <v>19744</v>
      </c>
      <c r="BB7" s="214">
        <f>'2.測定データ貼付け用シート'!T5</f>
        <v>19901</v>
      </c>
      <c r="BC7" s="215">
        <f>'2.測定データ貼付け用シート'!AD5</f>
        <v>19676</v>
      </c>
      <c r="BD7" s="216">
        <f>'2.測定データ貼付け用シート'!AN5</f>
        <v>19707</v>
      </c>
      <c r="BE7" s="217">
        <f>'2.測定データ貼付け用シート'!AX5</f>
        <v>19606</v>
      </c>
      <c r="BF7" s="214">
        <f>'2.測定データ貼付け用シート'!U5</f>
        <v>19515</v>
      </c>
      <c r="BG7" s="217">
        <f>'2.測定データ貼付け用シート'!AE5</f>
        <v>19509</v>
      </c>
      <c r="BH7" s="359">
        <f>'2.測定データ貼付け用シート'!AO5</f>
        <v>19491</v>
      </c>
      <c r="BI7" s="217">
        <f>'2.測定データ貼付け用シート'!AY5</f>
        <v>19400</v>
      </c>
    </row>
    <row r="8" spans="1:61" x14ac:dyDescent="0.15">
      <c r="A8" s="6">
        <v>2</v>
      </c>
      <c r="B8" s="17">
        <f>'2.測定データ貼付け用シート'!B6</f>
        <v>18538</v>
      </c>
      <c r="C8" s="18">
        <f>'2.測定データ貼付け用シート'!K6</f>
        <v>18096</v>
      </c>
      <c r="D8" s="19">
        <f>'2.測定データ貼付け用シート'!AZ6</f>
        <v>18043</v>
      </c>
      <c r="E8" s="20">
        <f>'2.測定データ貼付け用シート'!BI6</f>
        <v>17844</v>
      </c>
      <c r="F8" s="24">
        <f>'2.測定データ貼付け用シート'!F6</f>
        <v>18785</v>
      </c>
      <c r="G8" s="18">
        <f>'2.測定データ貼付け用シート'!G6</f>
        <v>18468</v>
      </c>
      <c r="H8" s="18">
        <f>'2.測定データ貼付け用シート'!BD6</f>
        <v>18608</v>
      </c>
      <c r="I8" s="18">
        <f>'2.測定データ貼付け用シート'!BE6</f>
        <v>18531</v>
      </c>
      <c r="J8" s="18">
        <f>'2.測定データ貼付け用シート'!E6</f>
        <v>18996</v>
      </c>
      <c r="K8" s="18">
        <f>'2.測定データ貼付け用シート'!H6</f>
        <v>18606</v>
      </c>
      <c r="L8" s="18">
        <f>'2.測定データ貼付け用シート'!BC6</f>
        <v>18441</v>
      </c>
      <c r="M8" s="18">
        <f>'2.測定データ貼付け用シート'!BF6</f>
        <v>18455</v>
      </c>
      <c r="N8" s="18">
        <f>'2.測定データ貼付け用シート'!D6</f>
        <v>18754</v>
      </c>
      <c r="O8" s="18">
        <f>'2.測定データ貼付け用シート'!I6</f>
        <v>18825</v>
      </c>
      <c r="P8" s="18">
        <f>'2.測定データ貼付け用シート'!BB6</f>
        <v>18542</v>
      </c>
      <c r="Q8" s="18">
        <f>'2.測定データ貼付け用シート'!BG6</f>
        <v>18511</v>
      </c>
      <c r="R8" s="18">
        <f>'2.測定データ貼付け用シート'!C6</f>
        <v>18880</v>
      </c>
      <c r="S8" s="18">
        <f>'2.測定データ貼付け用シート'!J6</f>
        <v>18628</v>
      </c>
      <c r="T8" s="18">
        <f>'2.測定データ貼付け用シート'!BA6</f>
        <v>18490</v>
      </c>
      <c r="U8" s="25">
        <f>'2.測定データ貼付け用シート'!BH6</f>
        <v>18492</v>
      </c>
      <c r="V8" s="26">
        <f>'2.測定データ貼付け用シート'!L6</f>
        <v>16379</v>
      </c>
      <c r="W8" s="47">
        <f>'2.測定データ貼付け用シート'!V6</f>
        <v>18500</v>
      </c>
      <c r="X8" s="40">
        <f>'2.測定データ貼付け用シート'!AF6</f>
        <v>18792</v>
      </c>
      <c r="Y8" s="20">
        <f>'2.測定データ貼付け用シート'!AP6</f>
        <v>18549</v>
      </c>
      <c r="Z8" s="26">
        <f>'2.測定データ貼付け用シート'!M6</f>
        <v>17028</v>
      </c>
      <c r="AA8" s="47">
        <f>'2.測定データ貼付け用シート'!W6</f>
        <v>18631</v>
      </c>
      <c r="AB8" s="40">
        <f>'2.測定データ貼付け用シート'!AG6</f>
        <v>18744</v>
      </c>
      <c r="AC8" s="20">
        <f>'2.測定データ貼付け用シート'!AQ6</f>
        <v>18551</v>
      </c>
      <c r="AD8" s="26">
        <f>'2.測定データ貼付け用シート'!N6</f>
        <v>18840</v>
      </c>
      <c r="AE8" s="47">
        <f>'2.測定データ貼付け用シート'!X6</f>
        <v>19120</v>
      </c>
      <c r="AF8" s="40">
        <f>'2.測定データ貼付け用シート'!AH6</f>
        <v>19169</v>
      </c>
      <c r="AG8" s="20">
        <f>'2.測定データ貼付け用シート'!AR6</f>
        <v>19007</v>
      </c>
      <c r="AH8" s="26">
        <f>'2.測定データ貼付け用シート'!O6</f>
        <v>18951</v>
      </c>
      <c r="AI8" s="47">
        <f>'2.測定データ貼付け用シート'!Y6</f>
        <v>19066</v>
      </c>
      <c r="AJ8" s="40">
        <f>'2.測定データ貼付け用シート'!AI6</f>
        <v>19097</v>
      </c>
      <c r="AK8" s="20">
        <f>'2.測定データ貼付け用シート'!AS6</f>
        <v>18777</v>
      </c>
      <c r="AL8" s="26">
        <f>'2.測定データ貼付け用シート'!P6</f>
        <v>18791</v>
      </c>
      <c r="AM8" s="47">
        <f>'2.測定データ貼付け用シート'!Z6</f>
        <v>19192</v>
      </c>
      <c r="AN8" s="40">
        <f>'2.測定データ貼付け用シート'!AJ6</f>
        <v>19029</v>
      </c>
      <c r="AO8" s="20">
        <f>'2.測定データ貼付け用シート'!AT6</f>
        <v>19084</v>
      </c>
      <c r="AP8" s="26">
        <f>'2.測定データ貼付け用シート'!Q6</f>
        <v>18886</v>
      </c>
      <c r="AQ8" s="47">
        <f>'2.測定データ貼付け用シート'!AA6</f>
        <v>18870</v>
      </c>
      <c r="AR8" s="40">
        <f>'2.測定データ貼付け用シート'!AK6</f>
        <v>18937</v>
      </c>
      <c r="AS8" s="20">
        <f>'2.測定データ貼付け用シート'!AU6</f>
        <v>18777</v>
      </c>
      <c r="AT8" s="26">
        <f>'2.測定データ貼付け用シート'!R6</f>
        <v>18781</v>
      </c>
      <c r="AU8" s="47">
        <f>'2.測定データ貼付け用シート'!AB6</f>
        <v>18926</v>
      </c>
      <c r="AV8" s="40">
        <f>'2.測定データ貼付け用シート'!AL6</f>
        <v>19055</v>
      </c>
      <c r="AW8" s="20">
        <f>'2.測定データ貼付け用シート'!AV6</f>
        <v>18885</v>
      </c>
      <c r="AX8" s="26">
        <f>'2.測定データ貼付け用シート'!S6</f>
        <v>18788</v>
      </c>
      <c r="AY8" s="47">
        <f>'2.測定データ貼付け用シート'!AC6</f>
        <v>18965</v>
      </c>
      <c r="AZ8" s="40">
        <f>'2.測定データ貼付け用シート'!AM6</f>
        <v>18832</v>
      </c>
      <c r="BA8" s="20">
        <f>'2.測定データ貼付け用シート'!AW6</f>
        <v>18703</v>
      </c>
      <c r="BB8" s="26">
        <f>'2.測定データ貼付け用シート'!T6</f>
        <v>18884</v>
      </c>
      <c r="BC8" s="47">
        <f>'2.測定データ貼付け用シート'!AD6</f>
        <v>18644</v>
      </c>
      <c r="BD8" s="40">
        <f>'2.測定データ貼付け用シート'!AN6</f>
        <v>18636</v>
      </c>
      <c r="BE8" s="20">
        <f>'2.測定データ貼付け用シート'!AX6</f>
        <v>18546</v>
      </c>
      <c r="BF8" s="26">
        <f>'2.測定データ貼付け用シート'!U6</f>
        <v>18571</v>
      </c>
      <c r="BG8" s="20">
        <f>'2.測定データ貼付け用シート'!AE6</f>
        <v>18618</v>
      </c>
      <c r="BH8" s="19">
        <f>'2.測定データ貼付け用シート'!AO6</f>
        <v>18933</v>
      </c>
      <c r="BI8" s="20">
        <f>'2.測定データ貼付け用シート'!AY6</f>
        <v>18698</v>
      </c>
    </row>
    <row r="9" spans="1:61" x14ac:dyDescent="0.15">
      <c r="A9" s="6">
        <v>4</v>
      </c>
      <c r="B9" s="17">
        <f>'2.測定データ貼付け用シート'!B7</f>
        <v>18187</v>
      </c>
      <c r="C9" s="18">
        <f>'2.測定データ貼付け用シート'!K7</f>
        <v>17722</v>
      </c>
      <c r="D9" s="19">
        <f>'2.測定データ貼付け用シート'!AZ7</f>
        <v>17638</v>
      </c>
      <c r="E9" s="20">
        <f>'2.測定データ貼付け用シート'!BI7</f>
        <v>17462</v>
      </c>
      <c r="F9" s="24">
        <f>'2.測定データ貼付け用シート'!F7</f>
        <v>18781</v>
      </c>
      <c r="G9" s="18">
        <f>'2.測定データ貼付け用シート'!G7</f>
        <v>18491</v>
      </c>
      <c r="H9" s="18">
        <f>'2.測定データ貼付け用シート'!BD7</f>
        <v>18622</v>
      </c>
      <c r="I9" s="18">
        <f>'2.測定データ貼付け用シート'!BE7</f>
        <v>18552</v>
      </c>
      <c r="J9" s="18">
        <f>'2.測定データ貼付け用シート'!E7</f>
        <v>19007</v>
      </c>
      <c r="K9" s="18">
        <f>'2.測定データ貼付け用シート'!H7</f>
        <v>18613</v>
      </c>
      <c r="L9" s="18">
        <f>'2.測定データ貼付け用シート'!BC7</f>
        <v>18473</v>
      </c>
      <c r="M9" s="18">
        <f>'2.測定データ貼付け用シート'!BF7</f>
        <v>18457</v>
      </c>
      <c r="N9" s="18">
        <f>'2.測定データ貼付け用シート'!D7</f>
        <v>18786</v>
      </c>
      <c r="O9" s="18">
        <f>'2.測定データ貼付け用シート'!I7</f>
        <v>18799</v>
      </c>
      <c r="P9" s="18">
        <f>'2.測定データ貼付け用シート'!BB7</f>
        <v>18591</v>
      </c>
      <c r="Q9" s="18">
        <f>'2.測定データ貼付け用シート'!BG7</f>
        <v>18469</v>
      </c>
      <c r="R9" s="18">
        <f>'2.測定データ貼付け用シート'!C7</f>
        <v>18858</v>
      </c>
      <c r="S9" s="18">
        <f>'2.測定データ貼付け用シート'!J7</f>
        <v>18623</v>
      </c>
      <c r="T9" s="18">
        <f>'2.測定データ貼付け用シート'!BA7</f>
        <v>18483</v>
      </c>
      <c r="U9" s="25">
        <f>'2.測定データ貼付け用シート'!BH7</f>
        <v>18522</v>
      </c>
      <c r="V9" s="26">
        <f>'2.測定データ貼付け用シート'!L7</f>
        <v>16361</v>
      </c>
      <c r="W9" s="47">
        <f>'2.測定データ貼付け用シート'!V7</f>
        <v>18393</v>
      </c>
      <c r="X9" s="40">
        <f>'2.測定データ貼付け用シート'!AF7</f>
        <v>18591</v>
      </c>
      <c r="Y9" s="20">
        <f>'2.測定データ貼付け用シート'!AP7</f>
        <v>18213</v>
      </c>
      <c r="Z9" s="26">
        <f>'2.測定データ貼付け用シート'!M7</f>
        <v>17090</v>
      </c>
      <c r="AA9" s="47">
        <f>'2.測定データ貼付け用シート'!W7</f>
        <v>18606</v>
      </c>
      <c r="AB9" s="40">
        <f>'2.測定データ貼付け用シート'!AG7</f>
        <v>18495</v>
      </c>
      <c r="AC9" s="20">
        <f>'2.測定データ貼付け用シート'!AQ7</f>
        <v>18228</v>
      </c>
      <c r="AD9" s="26">
        <f>'2.測定データ貼付け用シート'!N7</f>
        <v>18523</v>
      </c>
      <c r="AE9" s="47">
        <f>'2.測定データ貼付け用シート'!X7</f>
        <v>18717</v>
      </c>
      <c r="AF9" s="40">
        <f>'2.測定データ貼付け用シート'!AH7</f>
        <v>18888</v>
      </c>
      <c r="AG9" s="20">
        <f>'2.測定データ貼付け用シート'!AR7</f>
        <v>18675</v>
      </c>
      <c r="AH9" s="26">
        <f>'2.測定データ貼付け用シート'!O7</f>
        <v>18616</v>
      </c>
      <c r="AI9" s="47">
        <f>'2.測定データ貼付け用シート'!Y7</f>
        <v>18747</v>
      </c>
      <c r="AJ9" s="40">
        <f>'2.測定データ貼付け用シート'!AI7</f>
        <v>18734</v>
      </c>
      <c r="AK9" s="20">
        <f>'2.測定データ貼付け用シート'!AS7</f>
        <v>18499</v>
      </c>
      <c r="AL9" s="26">
        <f>'2.測定データ貼付け用シート'!P7</f>
        <v>18504</v>
      </c>
      <c r="AM9" s="47">
        <f>'2.測定データ貼付け用シート'!Z7</f>
        <v>18872</v>
      </c>
      <c r="AN9" s="40">
        <f>'2.測定データ貼付け用シート'!AJ7</f>
        <v>18697</v>
      </c>
      <c r="AO9" s="20">
        <f>'2.測定データ貼付け用シート'!AT7</f>
        <v>18800</v>
      </c>
      <c r="AP9" s="26">
        <f>'2.測定データ貼付け用シート'!Q7</f>
        <v>18546</v>
      </c>
      <c r="AQ9" s="47">
        <f>'2.測定データ貼付け用シート'!AA7</f>
        <v>18561</v>
      </c>
      <c r="AR9" s="40">
        <f>'2.測定データ貼付け用シート'!AK7</f>
        <v>18641</v>
      </c>
      <c r="AS9" s="20">
        <f>'2.測定データ貼付け用シート'!AU7</f>
        <v>18413</v>
      </c>
      <c r="AT9" s="26">
        <f>'2.測定データ貼付け用シート'!R7</f>
        <v>18436</v>
      </c>
      <c r="AU9" s="47">
        <f>'2.測定データ貼付け用シート'!AB7</f>
        <v>18540</v>
      </c>
      <c r="AV9" s="40">
        <f>'2.測定データ貼付け用シート'!AL7</f>
        <v>18752</v>
      </c>
      <c r="AW9" s="20">
        <f>'2.測定データ貼付け用シート'!AV7</f>
        <v>18514</v>
      </c>
      <c r="AX9" s="26">
        <f>'2.測定データ貼付け用シート'!S7</f>
        <v>18504</v>
      </c>
      <c r="AY9" s="47">
        <f>'2.測定データ貼付け用シート'!AC7</f>
        <v>18671</v>
      </c>
      <c r="AZ9" s="40">
        <f>'2.測定データ貼付け用シート'!AM7</f>
        <v>18477</v>
      </c>
      <c r="BA9" s="20">
        <f>'2.測定データ貼付け用シート'!AW7</f>
        <v>18369</v>
      </c>
      <c r="BB9" s="26">
        <f>'2.測定データ貼付け用シート'!T7</f>
        <v>18583</v>
      </c>
      <c r="BC9" s="47">
        <f>'2.測定データ貼付け用シート'!AD7</f>
        <v>18341</v>
      </c>
      <c r="BD9" s="40">
        <f>'2.測定データ貼付け用シート'!AN7</f>
        <v>18338</v>
      </c>
      <c r="BE9" s="20">
        <f>'2.測定データ貼付け用シート'!AX7</f>
        <v>18195</v>
      </c>
      <c r="BF9" s="26">
        <f>'2.測定データ貼付け用シート'!U7</f>
        <v>18291</v>
      </c>
      <c r="BG9" s="20">
        <f>'2.測定データ貼付け用シート'!AE7</f>
        <v>18290</v>
      </c>
      <c r="BH9" s="19">
        <f>'2.測定データ貼付け用シート'!AO7</f>
        <v>18908</v>
      </c>
      <c r="BI9" s="20">
        <f>'2.測定データ貼付け用シート'!AY7</f>
        <v>18707</v>
      </c>
    </row>
    <row r="10" spans="1:61" x14ac:dyDescent="0.15">
      <c r="A10" s="6">
        <v>6</v>
      </c>
      <c r="B10" s="17">
        <f>'2.測定データ貼付け用シート'!B8</f>
        <v>17722</v>
      </c>
      <c r="C10" s="18">
        <f>'2.測定データ貼付け用シート'!K8</f>
        <v>17192</v>
      </c>
      <c r="D10" s="19">
        <f>'2.測定データ貼付け用シート'!AZ8</f>
        <v>17062</v>
      </c>
      <c r="E10" s="20">
        <f>'2.測定データ貼付け用シート'!BI8</f>
        <v>16930</v>
      </c>
      <c r="F10" s="24">
        <f>'2.測定データ貼付け用シート'!F8</f>
        <v>18783</v>
      </c>
      <c r="G10" s="18">
        <f>'2.測定データ貼付け用シート'!G8</f>
        <v>18504</v>
      </c>
      <c r="H10" s="18">
        <f>'2.測定データ貼付け用シート'!BD8</f>
        <v>18631</v>
      </c>
      <c r="I10" s="18">
        <f>'2.測定データ貼付け用シート'!BE8</f>
        <v>18530</v>
      </c>
      <c r="J10" s="18">
        <f>'2.測定データ貼付け用シート'!E8</f>
        <v>19051</v>
      </c>
      <c r="K10" s="18">
        <f>'2.測定データ貼付け用シート'!H8</f>
        <v>18669</v>
      </c>
      <c r="L10" s="18">
        <f>'2.測定データ貼付け用シート'!BC8</f>
        <v>18478</v>
      </c>
      <c r="M10" s="18">
        <f>'2.測定データ貼付け用シート'!BF8</f>
        <v>18409</v>
      </c>
      <c r="N10" s="18">
        <f>'2.測定データ貼付け用シート'!D8</f>
        <v>18776</v>
      </c>
      <c r="O10" s="18">
        <f>'2.測定データ貼付け用シート'!I8</f>
        <v>18868</v>
      </c>
      <c r="P10" s="18">
        <f>'2.測定データ貼付け用シート'!BB8</f>
        <v>18602</v>
      </c>
      <c r="Q10" s="18">
        <f>'2.測定データ貼付け用シート'!BG8</f>
        <v>18498</v>
      </c>
      <c r="R10" s="18">
        <f>'2.測定データ貼付け用シート'!C8</f>
        <v>18882</v>
      </c>
      <c r="S10" s="18">
        <f>'2.測定データ貼付け用シート'!J8</f>
        <v>18629</v>
      </c>
      <c r="T10" s="18">
        <f>'2.測定データ貼付け用シート'!BA8</f>
        <v>18502</v>
      </c>
      <c r="U10" s="25">
        <f>'2.測定データ貼付け用シート'!BH8</f>
        <v>18560</v>
      </c>
      <c r="V10" s="26">
        <f>'2.測定データ貼付け用シート'!L8</f>
        <v>16406</v>
      </c>
      <c r="W10" s="47">
        <f>'2.測定データ貼付け用シート'!V8</f>
        <v>18288</v>
      </c>
      <c r="X10" s="40">
        <f>'2.測定データ貼付け用シート'!AF8</f>
        <v>18306</v>
      </c>
      <c r="Y10" s="20">
        <f>'2.測定データ貼付け用シート'!AP8</f>
        <v>17723</v>
      </c>
      <c r="Z10" s="26">
        <f>'2.測定データ貼付け用シート'!M8</f>
        <v>17046</v>
      </c>
      <c r="AA10" s="47">
        <f>'2.測定データ貼付け用シート'!W8</f>
        <v>18457</v>
      </c>
      <c r="AB10" s="40">
        <f>'2.測定データ貼付け用シート'!AG8</f>
        <v>18223</v>
      </c>
      <c r="AC10" s="20">
        <f>'2.測定データ貼付け用シート'!AQ8</f>
        <v>17747</v>
      </c>
      <c r="AD10" s="26">
        <f>'2.測定データ貼付け用シート'!N8</f>
        <v>18058</v>
      </c>
      <c r="AE10" s="47">
        <f>'2.測定データ貼付け用シート'!X8</f>
        <v>18301</v>
      </c>
      <c r="AF10" s="40">
        <f>'2.測定データ貼付け用シート'!AH8</f>
        <v>18423</v>
      </c>
      <c r="AG10" s="20">
        <f>'2.測定データ貼付け用シート'!AR8</f>
        <v>18224</v>
      </c>
      <c r="AH10" s="26">
        <f>'2.測定データ貼付け用シート'!O8</f>
        <v>18162</v>
      </c>
      <c r="AI10" s="47">
        <f>'2.測定データ貼付け用シート'!Y8</f>
        <v>18271</v>
      </c>
      <c r="AJ10" s="40">
        <f>'2.測定データ貼付け用シート'!AI8</f>
        <v>18222</v>
      </c>
      <c r="AK10" s="20">
        <f>'2.測定データ貼付け用シート'!AS8</f>
        <v>18082</v>
      </c>
      <c r="AL10" s="26">
        <f>'2.測定データ貼付け用シート'!P8</f>
        <v>17989</v>
      </c>
      <c r="AM10" s="47">
        <f>'2.測定データ貼付け用シート'!Z8</f>
        <v>18409</v>
      </c>
      <c r="AN10" s="40">
        <f>'2.測定データ貼付け用シート'!AJ8</f>
        <v>18211</v>
      </c>
      <c r="AO10" s="20">
        <f>'2.測定データ貼付け用シート'!AT8</f>
        <v>18319</v>
      </c>
      <c r="AP10" s="26">
        <f>'2.測定データ貼付け用シート'!Q8</f>
        <v>18076</v>
      </c>
      <c r="AQ10" s="47">
        <f>'2.測定データ貼付け用シート'!AA8</f>
        <v>18130</v>
      </c>
      <c r="AR10" s="40">
        <f>'2.測定データ貼付け用シート'!AK8</f>
        <v>18153</v>
      </c>
      <c r="AS10" s="20">
        <f>'2.測定データ貼付け用シート'!AU8</f>
        <v>17981</v>
      </c>
      <c r="AT10" s="26">
        <f>'2.測定データ貼付け用シート'!R8</f>
        <v>17973</v>
      </c>
      <c r="AU10" s="47">
        <f>'2.測定データ貼付け用シート'!AB8</f>
        <v>18126</v>
      </c>
      <c r="AV10" s="40">
        <f>'2.測定データ貼付け用シート'!AL8</f>
        <v>18245</v>
      </c>
      <c r="AW10" s="20">
        <f>'2.測定データ貼付け用シート'!AV8</f>
        <v>18031</v>
      </c>
      <c r="AX10" s="26">
        <f>'2.測定データ貼付け用シート'!S8</f>
        <v>18037</v>
      </c>
      <c r="AY10" s="47">
        <f>'2.測定データ貼付け用シート'!AC8</f>
        <v>18123</v>
      </c>
      <c r="AZ10" s="40">
        <f>'2.測定データ貼付け用シート'!AM8</f>
        <v>18043</v>
      </c>
      <c r="BA10" s="20">
        <f>'2.測定データ貼付け用シート'!AW8</f>
        <v>17871</v>
      </c>
      <c r="BB10" s="26">
        <f>'2.測定データ貼付け用シート'!T8</f>
        <v>18124</v>
      </c>
      <c r="BC10" s="47">
        <f>'2.測定データ貼付け用シート'!AD8</f>
        <v>17864</v>
      </c>
      <c r="BD10" s="40">
        <f>'2.測定データ貼付け用シート'!AN8</f>
        <v>17864</v>
      </c>
      <c r="BE10" s="20">
        <f>'2.測定データ貼付け用シート'!AX8</f>
        <v>17712</v>
      </c>
      <c r="BF10" s="26">
        <f>'2.測定データ貼付け用シート'!U8</f>
        <v>17883</v>
      </c>
      <c r="BG10" s="20">
        <f>'2.測定データ貼付け用シート'!AE8</f>
        <v>17798</v>
      </c>
      <c r="BH10" s="19">
        <f>'2.測定データ貼付け用シート'!AO8</f>
        <v>18960</v>
      </c>
      <c r="BI10" s="20">
        <f>'2.測定データ貼付け用シート'!AY8</f>
        <v>18735</v>
      </c>
    </row>
    <row r="11" spans="1:61" x14ac:dyDescent="0.15">
      <c r="A11" s="6">
        <v>8</v>
      </c>
      <c r="B11" s="17">
        <f>'2.測定データ貼付け用シート'!B9</f>
        <v>17049</v>
      </c>
      <c r="C11" s="18">
        <f>'2.測定データ貼付け用シート'!K9</f>
        <v>16490</v>
      </c>
      <c r="D11" s="19">
        <f>'2.測定データ貼付け用シート'!AZ9</f>
        <v>16404</v>
      </c>
      <c r="E11" s="20">
        <f>'2.測定データ貼付け用シート'!BI9</f>
        <v>16198</v>
      </c>
      <c r="F11" s="24">
        <f>'2.測定データ貼付け用シート'!F9</f>
        <v>18765</v>
      </c>
      <c r="G11" s="18">
        <f>'2.測定データ貼付け用シート'!G9</f>
        <v>18526</v>
      </c>
      <c r="H11" s="18">
        <f>'2.測定データ貼付け用シート'!BD9</f>
        <v>18626</v>
      </c>
      <c r="I11" s="18">
        <f>'2.測定データ貼付け用シート'!BE9</f>
        <v>18466</v>
      </c>
      <c r="J11" s="18">
        <f>'2.測定データ貼付け用シート'!E9</f>
        <v>19018</v>
      </c>
      <c r="K11" s="18">
        <f>'2.測定データ貼付け用シート'!H9</f>
        <v>18685</v>
      </c>
      <c r="L11" s="18">
        <f>'2.測定データ貼付け用シート'!BC9</f>
        <v>18460</v>
      </c>
      <c r="M11" s="18">
        <f>'2.測定データ貼付け用シート'!BF9</f>
        <v>18457</v>
      </c>
      <c r="N11" s="18">
        <f>'2.測定データ貼付け用シート'!D9</f>
        <v>18815</v>
      </c>
      <c r="O11" s="18">
        <f>'2.測定データ貼付け用シート'!I9</f>
        <v>18840</v>
      </c>
      <c r="P11" s="18">
        <f>'2.測定データ貼付け用シート'!BB9</f>
        <v>18631</v>
      </c>
      <c r="Q11" s="18">
        <f>'2.測定データ貼付け用シート'!BG9</f>
        <v>18526</v>
      </c>
      <c r="R11" s="18">
        <f>'2.測定データ貼付け用シート'!C9</f>
        <v>18912</v>
      </c>
      <c r="S11" s="18">
        <f>'2.測定データ貼付け用シート'!J9</f>
        <v>18645</v>
      </c>
      <c r="T11" s="18">
        <f>'2.測定データ貼付け用シート'!BA9</f>
        <v>18495</v>
      </c>
      <c r="U11" s="25">
        <f>'2.測定データ貼付け用シート'!BH9</f>
        <v>18491</v>
      </c>
      <c r="V11" s="26">
        <f>'2.測定データ貼付け用シート'!L9</f>
        <v>16404</v>
      </c>
      <c r="W11" s="47">
        <f>'2.測定データ貼付け用シート'!V9</f>
        <v>18105</v>
      </c>
      <c r="X11" s="40">
        <f>'2.測定データ貼付け用シート'!AF9</f>
        <v>17866</v>
      </c>
      <c r="Y11" s="20">
        <f>'2.測定データ貼付け用シート'!AP9</f>
        <v>17171</v>
      </c>
      <c r="Z11" s="26">
        <f>'2.測定データ貼付け用シート'!M9</f>
        <v>17032</v>
      </c>
      <c r="AA11" s="47">
        <f>'2.測定データ貼付け用シート'!W9</f>
        <v>18285</v>
      </c>
      <c r="AB11" s="40">
        <f>'2.測定データ貼付け用シート'!AG9</f>
        <v>17765</v>
      </c>
      <c r="AC11" s="20">
        <f>'2.測定データ貼付け用シート'!AQ9</f>
        <v>17179</v>
      </c>
      <c r="AD11" s="26">
        <f>'2.測定データ貼付け用シート'!N9</f>
        <v>17442</v>
      </c>
      <c r="AE11" s="47">
        <f>'2.測定データ貼付け用シート'!X9</f>
        <v>17646</v>
      </c>
      <c r="AF11" s="40">
        <f>'2.測定データ貼付け用シート'!AH9</f>
        <v>17773</v>
      </c>
      <c r="AG11" s="20">
        <f>'2.測定データ貼付け用シート'!AR9</f>
        <v>17533</v>
      </c>
      <c r="AH11" s="26">
        <f>'2.測定データ貼付け用シート'!O9</f>
        <v>17523</v>
      </c>
      <c r="AI11" s="47">
        <f>'2.測定データ貼付け用シート'!Y9</f>
        <v>17600</v>
      </c>
      <c r="AJ11" s="40">
        <f>'2.測定データ貼付け用シート'!AI9</f>
        <v>17577</v>
      </c>
      <c r="AK11" s="20">
        <f>'2.測定データ貼付け用シート'!AS9</f>
        <v>17468</v>
      </c>
      <c r="AL11" s="26">
        <f>'2.測定データ貼付け用シート'!P9</f>
        <v>17414</v>
      </c>
      <c r="AM11" s="47">
        <f>'2.測定データ貼付け用シート'!Z9</f>
        <v>17762</v>
      </c>
      <c r="AN11" s="40">
        <f>'2.測定データ貼付け用シート'!AJ9</f>
        <v>17601</v>
      </c>
      <c r="AO11" s="20">
        <f>'2.測定データ貼付け用シート'!AT9</f>
        <v>17622</v>
      </c>
      <c r="AP11" s="26">
        <f>'2.測定データ貼付け用シート'!Q9</f>
        <v>17475</v>
      </c>
      <c r="AQ11" s="47">
        <f>'2.測定データ貼付け用シート'!AA9</f>
        <v>17476</v>
      </c>
      <c r="AR11" s="40">
        <f>'2.測定データ貼付け用シート'!AK9</f>
        <v>17542</v>
      </c>
      <c r="AS11" s="20">
        <f>'2.測定データ貼付け用シート'!AU9</f>
        <v>17332</v>
      </c>
      <c r="AT11" s="26">
        <f>'2.測定データ貼付け用シート'!R9</f>
        <v>17352</v>
      </c>
      <c r="AU11" s="47">
        <f>'2.測定データ貼付け用シート'!AB9</f>
        <v>17497</v>
      </c>
      <c r="AV11" s="40">
        <f>'2.測定データ貼付け用シート'!AL9</f>
        <v>17659</v>
      </c>
      <c r="AW11" s="20">
        <f>'2.測定データ貼付け用シート'!AV9</f>
        <v>17446</v>
      </c>
      <c r="AX11" s="26">
        <f>'2.測定データ貼付け用シート'!S9</f>
        <v>17405</v>
      </c>
      <c r="AY11" s="47">
        <f>'2.測定データ貼付け用シート'!AC9</f>
        <v>17554</v>
      </c>
      <c r="AZ11" s="40">
        <f>'2.測定データ貼付け用シート'!AM9</f>
        <v>17394</v>
      </c>
      <c r="BA11" s="20">
        <f>'2.測定データ貼付け用シート'!AW9</f>
        <v>17264</v>
      </c>
      <c r="BB11" s="26">
        <f>'2.測定データ貼付け用シート'!T9</f>
        <v>17489</v>
      </c>
      <c r="BC11" s="47">
        <f>'2.測定データ貼付け用シート'!AD9</f>
        <v>17200</v>
      </c>
      <c r="BD11" s="40">
        <f>'2.測定データ貼付け用シート'!AN9</f>
        <v>17217</v>
      </c>
      <c r="BE11" s="20">
        <f>'2.測定データ貼付け用シート'!AX9</f>
        <v>17029</v>
      </c>
      <c r="BF11" s="26">
        <f>'2.測定データ貼付け用シート'!U9</f>
        <v>17266</v>
      </c>
      <c r="BG11" s="20">
        <f>'2.測定データ貼付け用シート'!AE9</f>
        <v>17164</v>
      </c>
      <c r="BH11" s="19">
        <f>'2.測定データ貼付け用シート'!AO9</f>
        <v>18962</v>
      </c>
      <c r="BI11" s="20">
        <f>'2.測定データ貼付け用シート'!AY9</f>
        <v>18735</v>
      </c>
    </row>
    <row r="12" spans="1:61" x14ac:dyDescent="0.15">
      <c r="A12" s="6">
        <v>10</v>
      </c>
      <c r="B12" s="17">
        <f>'2.測定データ貼付け用シート'!B10</f>
        <v>16228</v>
      </c>
      <c r="C12" s="18">
        <f>'2.測定データ貼付け用シート'!K10</f>
        <v>15697</v>
      </c>
      <c r="D12" s="19">
        <f>'2.測定データ貼付け用シート'!AZ10</f>
        <v>15597</v>
      </c>
      <c r="E12" s="20">
        <f>'2.測定データ貼付け用シート'!BI10</f>
        <v>15374</v>
      </c>
      <c r="F12" s="24">
        <f>'2.測定データ貼付け用シート'!F10</f>
        <v>18699</v>
      </c>
      <c r="G12" s="18">
        <f>'2.測定データ貼付け用シート'!G10</f>
        <v>18400</v>
      </c>
      <c r="H12" s="18">
        <f>'2.測定データ貼付け用シート'!BD10</f>
        <v>18512</v>
      </c>
      <c r="I12" s="18">
        <f>'2.測定データ貼付け用シート'!BE10</f>
        <v>18462</v>
      </c>
      <c r="J12" s="18">
        <f>'2.測定データ貼付け用シート'!E10</f>
        <v>19050</v>
      </c>
      <c r="K12" s="18">
        <f>'2.測定データ貼付け用シート'!H10</f>
        <v>18630</v>
      </c>
      <c r="L12" s="18">
        <f>'2.測定データ貼付け用シート'!BC10</f>
        <v>18431</v>
      </c>
      <c r="M12" s="18">
        <f>'2.測定データ貼付け用シート'!BF10</f>
        <v>18439</v>
      </c>
      <c r="N12" s="18">
        <f>'2.測定データ貼付け用シート'!D10</f>
        <v>18841</v>
      </c>
      <c r="O12" s="18">
        <f>'2.測定データ貼付け用シート'!I10</f>
        <v>18845</v>
      </c>
      <c r="P12" s="18">
        <f>'2.測定データ貼付け用シート'!BB10</f>
        <v>18610</v>
      </c>
      <c r="Q12" s="18">
        <f>'2.測定データ貼付け用シート'!BG10</f>
        <v>18524</v>
      </c>
      <c r="R12" s="18">
        <f>'2.測定データ貼付け用シート'!C10</f>
        <v>18921</v>
      </c>
      <c r="S12" s="18">
        <f>'2.測定データ貼付け用シート'!J10</f>
        <v>18650</v>
      </c>
      <c r="T12" s="18">
        <f>'2.測定データ貼付け用シート'!BA10</f>
        <v>18443</v>
      </c>
      <c r="U12" s="25">
        <f>'2.測定データ貼付け用シート'!BH10</f>
        <v>18513</v>
      </c>
      <c r="V12" s="26">
        <f>'2.測定データ貼付け用シート'!L10</f>
        <v>16336</v>
      </c>
      <c r="W12" s="47">
        <f>'2.測定データ貼付け用シート'!V10</f>
        <v>17847</v>
      </c>
      <c r="X12" s="40">
        <f>'2.測定データ貼付け用シート'!AF10</f>
        <v>17336</v>
      </c>
      <c r="Y12" s="20">
        <f>'2.測定データ貼付け用シート'!AP10</f>
        <v>16436</v>
      </c>
      <c r="Z12" s="26">
        <f>'2.測定データ貼付け用シート'!M10</f>
        <v>16898</v>
      </c>
      <c r="AA12" s="47">
        <f>'2.測定データ貼付け用シート'!W10</f>
        <v>18031</v>
      </c>
      <c r="AB12" s="40">
        <f>'2.測定データ貼付け用シート'!AG10</f>
        <v>17225</v>
      </c>
      <c r="AC12" s="20">
        <f>'2.測定データ貼付け用シート'!AQ10</f>
        <v>16503</v>
      </c>
      <c r="AD12" s="26">
        <f>'2.測定データ貼付け用シート'!N10</f>
        <v>16649</v>
      </c>
      <c r="AE12" s="47">
        <f>'2.測定データ貼付け用シート'!X10</f>
        <v>16878</v>
      </c>
      <c r="AF12" s="40">
        <f>'2.測定データ貼付け用シート'!AH10</f>
        <v>16946</v>
      </c>
      <c r="AG12" s="20">
        <f>'2.測定データ貼付け用シート'!AR10</f>
        <v>16753</v>
      </c>
      <c r="AH12" s="26">
        <f>'2.測定データ貼付け用シート'!O10</f>
        <v>16792</v>
      </c>
      <c r="AI12" s="47">
        <f>'2.測定データ貼付け用シート'!Y10</f>
        <v>16828</v>
      </c>
      <c r="AJ12" s="40">
        <f>'2.測定データ貼付け用シート'!AI10</f>
        <v>16806</v>
      </c>
      <c r="AK12" s="20">
        <f>'2.測定データ貼付け用シート'!AS10</f>
        <v>16693</v>
      </c>
      <c r="AL12" s="26">
        <f>'2.測定データ貼付け用シート'!P10</f>
        <v>16663</v>
      </c>
      <c r="AM12" s="47">
        <f>'2.測定データ貼付け用シート'!Z10</f>
        <v>16996</v>
      </c>
      <c r="AN12" s="40">
        <f>'2.測定データ貼付け用シート'!AJ10</f>
        <v>16905</v>
      </c>
      <c r="AO12" s="20">
        <f>'2.測定データ貼付け用シート'!AT10</f>
        <v>16904</v>
      </c>
      <c r="AP12" s="26">
        <f>'2.測定データ貼付け用シート'!Q10</f>
        <v>16722</v>
      </c>
      <c r="AQ12" s="47">
        <f>'2.測定データ貼付け用シート'!AA10</f>
        <v>16707</v>
      </c>
      <c r="AR12" s="40">
        <f>'2.測定データ貼付け用シート'!AK10</f>
        <v>16781</v>
      </c>
      <c r="AS12" s="20">
        <f>'2.測定データ貼付け用シート'!AU10</f>
        <v>16506</v>
      </c>
      <c r="AT12" s="26">
        <f>'2.測定データ貼付け用シート'!R10</f>
        <v>16582</v>
      </c>
      <c r="AU12" s="47">
        <f>'2.測定データ貼付け用シート'!AB10</f>
        <v>16745</v>
      </c>
      <c r="AV12" s="40">
        <f>'2.測定データ貼付け用シート'!AL10</f>
        <v>16853</v>
      </c>
      <c r="AW12" s="20">
        <f>'2.測定データ貼付け用シート'!AV10</f>
        <v>16631</v>
      </c>
      <c r="AX12" s="26">
        <f>'2.測定データ貼付け用シート'!S10</f>
        <v>16641</v>
      </c>
      <c r="AY12" s="47">
        <f>'2.測定データ貼付け用シート'!AC10</f>
        <v>16759</v>
      </c>
      <c r="AZ12" s="40">
        <f>'2.測定データ貼付け用シート'!AM10</f>
        <v>16645</v>
      </c>
      <c r="BA12" s="20">
        <f>'2.測定データ貼付け用シート'!AW10</f>
        <v>16495</v>
      </c>
      <c r="BB12" s="26">
        <f>'2.測定データ貼付け用シート'!T10</f>
        <v>16697</v>
      </c>
      <c r="BC12" s="47">
        <f>'2.測定データ貼付け用シート'!AD10</f>
        <v>16451</v>
      </c>
      <c r="BD12" s="40">
        <f>'2.測定データ貼付け用シート'!AN10</f>
        <v>16466</v>
      </c>
      <c r="BE12" s="20">
        <f>'2.測定データ貼付け用シート'!AX10</f>
        <v>16288</v>
      </c>
      <c r="BF12" s="26">
        <f>'2.測定データ貼付け用シート'!U10</f>
        <v>16541</v>
      </c>
      <c r="BG12" s="20">
        <f>'2.測定データ貼付け用シート'!AE10</f>
        <v>16454</v>
      </c>
      <c r="BH12" s="19">
        <f>'2.測定データ貼付け用シート'!AO10</f>
        <v>18919</v>
      </c>
      <c r="BI12" s="20">
        <f>'2.測定データ貼付け用シート'!AY10</f>
        <v>18674</v>
      </c>
    </row>
    <row r="13" spans="1:61" x14ac:dyDescent="0.15">
      <c r="A13" s="6">
        <v>12</v>
      </c>
      <c r="B13" s="17">
        <f>'2.測定データ貼付け用シート'!B11</f>
        <v>15334</v>
      </c>
      <c r="C13" s="18">
        <f>'2.測定データ貼付け用シート'!K11</f>
        <v>14752</v>
      </c>
      <c r="D13" s="19">
        <f>'2.測定データ貼付け用シート'!AZ11</f>
        <v>14681</v>
      </c>
      <c r="E13" s="20">
        <f>'2.測定データ貼付け用シート'!BI11</f>
        <v>14417</v>
      </c>
      <c r="F13" s="24">
        <f>'2.測定データ貼付け用シート'!F11</f>
        <v>18590</v>
      </c>
      <c r="G13" s="18">
        <f>'2.測定データ貼付け用シート'!G11</f>
        <v>18303</v>
      </c>
      <c r="H13" s="18">
        <f>'2.測定データ貼付け用シート'!BD11</f>
        <v>18361</v>
      </c>
      <c r="I13" s="18">
        <f>'2.測定データ貼付け用シート'!BE11</f>
        <v>18246</v>
      </c>
      <c r="J13" s="18">
        <f>'2.測定データ貼付け用シート'!E11</f>
        <v>19058</v>
      </c>
      <c r="K13" s="18">
        <f>'2.測定データ貼付け用シート'!H11</f>
        <v>18615</v>
      </c>
      <c r="L13" s="18">
        <f>'2.測定データ貼付け用シート'!BC11</f>
        <v>18420</v>
      </c>
      <c r="M13" s="18">
        <f>'2.測定データ貼付け用シート'!BF11</f>
        <v>18448</v>
      </c>
      <c r="N13" s="18">
        <f>'2.測定データ貼付け用シート'!D11</f>
        <v>18835</v>
      </c>
      <c r="O13" s="18">
        <f>'2.測定データ貼付け用シート'!I11</f>
        <v>18813</v>
      </c>
      <c r="P13" s="18">
        <f>'2.測定データ貼付け用シート'!BB11</f>
        <v>18563</v>
      </c>
      <c r="Q13" s="18">
        <f>'2.測定データ貼付け用シート'!BG11</f>
        <v>18485</v>
      </c>
      <c r="R13" s="18">
        <f>'2.測定データ貼付け用シート'!C11</f>
        <v>18879</v>
      </c>
      <c r="S13" s="18">
        <f>'2.測定データ貼付け用シート'!J11</f>
        <v>18653</v>
      </c>
      <c r="T13" s="18">
        <f>'2.測定データ貼付け用シート'!BA11</f>
        <v>18509</v>
      </c>
      <c r="U13" s="25">
        <f>'2.測定データ貼付け用シート'!BH11</f>
        <v>18496</v>
      </c>
      <c r="V13" s="26">
        <f>'2.測定データ貼付け用シート'!L11</f>
        <v>16286</v>
      </c>
      <c r="W13" s="47">
        <f>'2.測定データ貼付け用シート'!V11</f>
        <v>17489</v>
      </c>
      <c r="X13" s="40">
        <f>'2.測定データ貼付け用シート'!AF11</f>
        <v>16695</v>
      </c>
      <c r="Y13" s="20">
        <f>'2.測定データ貼付け用シート'!AP11</f>
        <v>15608</v>
      </c>
      <c r="Z13" s="26">
        <f>'2.測定データ貼付け用シート'!M11</f>
        <v>16802</v>
      </c>
      <c r="AA13" s="47">
        <f>'2.測定データ貼付け用シート'!W11</f>
        <v>17652</v>
      </c>
      <c r="AB13" s="40">
        <f>'2.測定データ貼付け用シート'!AG11</f>
        <v>16560</v>
      </c>
      <c r="AC13" s="20">
        <f>'2.測定データ貼付け用シート'!AQ11</f>
        <v>15647</v>
      </c>
      <c r="AD13" s="26">
        <f>'2.測定データ貼付け用シート'!N11</f>
        <v>15763</v>
      </c>
      <c r="AE13" s="47">
        <f>'2.測定データ貼付け用シート'!X11</f>
        <v>15972</v>
      </c>
      <c r="AF13" s="40">
        <f>'2.測定データ貼付け用シート'!AH11</f>
        <v>16111</v>
      </c>
      <c r="AG13" s="20">
        <f>'2.測定データ貼付け用シート'!AR11</f>
        <v>15877</v>
      </c>
      <c r="AH13" s="26">
        <f>'2.測定データ貼付け用シート'!O11</f>
        <v>15916</v>
      </c>
      <c r="AI13" s="47">
        <f>'2.測定データ貼付け用シート'!Y11</f>
        <v>15951</v>
      </c>
      <c r="AJ13" s="40">
        <f>'2.測定データ貼付け用シート'!AI11</f>
        <v>15934</v>
      </c>
      <c r="AK13" s="20">
        <f>'2.測定データ貼付け用シート'!AS11</f>
        <v>15888</v>
      </c>
      <c r="AL13" s="26">
        <f>'2.測定データ貼付け用シート'!P11</f>
        <v>15791</v>
      </c>
      <c r="AM13" s="47">
        <f>'2.測定データ貼付け用シート'!Z11</f>
        <v>16126</v>
      </c>
      <c r="AN13" s="40">
        <f>'2.測定データ貼付け用シート'!AJ11</f>
        <v>16034</v>
      </c>
      <c r="AO13" s="20">
        <f>'2.測定データ貼付け用シート'!AT11</f>
        <v>15993</v>
      </c>
      <c r="AP13" s="26">
        <f>'2.測定データ貼付け用シート'!Q11</f>
        <v>15797</v>
      </c>
      <c r="AQ13" s="47">
        <f>'2.測定データ貼付け用シート'!AA11</f>
        <v>15779</v>
      </c>
      <c r="AR13" s="40">
        <f>'2.測定データ貼付け用シート'!AK11</f>
        <v>15884</v>
      </c>
      <c r="AS13" s="20">
        <f>'2.測定データ貼付け用シート'!AU11</f>
        <v>15650</v>
      </c>
      <c r="AT13" s="26">
        <f>'2.測定データ貼付け用シート'!R11</f>
        <v>15662</v>
      </c>
      <c r="AU13" s="47">
        <f>'2.測定データ貼付け用シート'!AB11</f>
        <v>15837</v>
      </c>
      <c r="AV13" s="40">
        <f>'2.測定データ貼付け用シート'!AL11</f>
        <v>15984</v>
      </c>
      <c r="AW13" s="20">
        <f>'2.測定データ貼付け用シート'!AV11</f>
        <v>15686</v>
      </c>
      <c r="AX13" s="26">
        <f>'2.測定データ貼付け用シート'!S11</f>
        <v>15762</v>
      </c>
      <c r="AY13" s="47">
        <f>'2.測定データ貼付け用シート'!AC11</f>
        <v>15863</v>
      </c>
      <c r="AZ13" s="40">
        <f>'2.測定データ貼付け用シート'!AM11</f>
        <v>15703</v>
      </c>
      <c r="BA13" s="20">
        <f>'2.測定データ貼付け用シート'!AW11</f>
        <v>15595</v>
      </c>
      <c r="BB13" s="26">
        <f>'2.測定データ貼付け用シート'!T11</f>
        <v>15827</v>
      </c>
      <c r="BC13" s="47">
        <f>'2.測定データ貼付け用シート'!AD11</f>
        <v>15550</v>
      </c>
      <c r="BD13" s="40">
        <f>'2.測定データ貼付け用シート'!AN11</f>
        <v>15517</v>
      </c>
      <c r="BE13" s="20">
        <f>'2.測定データ貼付け用シート'!AX11</f>
        <v>15356</v>
      </c>
      <c r="BF13" s="26">
        <f>'2.測定データ貼付け用シート'!U11</f>
        <v>15721</v>
      </c>
      <c r="BG13" s="20">
        <f>'2.測定データ貼付け用シート'!AE11</f>
        <v>15545</v>
      </c>
      <c r="BH13" s="19">
        <f>'2.測定データ貼付け用シート'!AO11</f>
        <v>18902</v>
      </c>
      <c r="BI13" s="20">
        <f>'2.測定データ貼付け用シート'!AY11</f>
        <v>18720</v>
      </c>
    </row>
    <row r="14" spans="1:61" x14ac:dyDescent="0.15">
      <c r="A14" s="6">
        <v>14</v>
      </c>
      <c r="B14" s="17">
        <f>'2.測定データ貼付け用シート'!B12</f>
        <v>14333</v>
      </c>
      <c r="C14" s="18">
        <f>'2.測定データ貼付け用シート'!K12</f>
        <v>13713</v>
      </c>
      <c r="D14" s="19">
        <f>'2.測定データ貼付け用シート'!AZ12</f>
        <v>13628</v>
      </c>
      <c r="E14" s="20">
        <f>'2.測定データ貼付け用シート'!BI12</f>
        <v>13383</v>
      </c>
      <c r="F14" s="24">
        <f>'2.測定データ貼付け用シート'!F12</f>
        <v>18159</v>
      </c>
      <c r="G14" s="18">
        <f>'2.測定データ貼付け用シート'!G12</f>
        <v>17962</v>
      </c>
      <c r="H14" s="18">
        <f>'2.測定データ貼付け用シート'!BD12</f>
        <v>17923</v>
      </c>
      <c r="I14" s="18">
        <f>'2.測定データ貼付け用シート'!BE12</f>
        <v>17815</v>
      </c>
      <c r="J14" s="18">
        <f>'2.測定データ貼付け用シート'!E12</f>
        <v>19034</v>
      </c>
      <c r="K14" s="18">
        <f>'2.測定データ貼付け用シート'!H12</f>
        <v>18658</v>
      </c>
      <c r="L14" s="18">
        <f>'2.測定データ貼付け用シート'!BC12</f>
        <v>18442</v>
      </c>
      <c r="M14" s="18">
        <f>'2.測定データ貼付け用シート'!BF12</f>
        <v>18415</v>
      </c>
      <c r="N14" s="18">
        <f>'2.測定データ貼付け用シート'!D12</f>
        <v>18771</v>
      </c>
      <c r="O14" s="18">
        <f>'2.測定データ貼付け用シート'!I12</f>
        <v>18799</v>
      </c>
      <c r="P14" s="18">
        <f>'2.測定データ貼付け用シート'!BB12</f>
        <v>18594</v>
      </c>
      <c r="Q14" s="18">
        <f>'2.測定データ貼付け用シート'!BG12</f>
        <v>18485</v>
      </c>
      <c r="R14" s="18">
        <f>'2.測定データ貼付け用シート'!C12</f>
        <v>18861</v>
      </c>
      <c r="S14" s="18">
        <f>'2.測定データ貼付け用シート'!J12</f>
        <v>18598</v>
      </c>
      <c r="T14" s="18">
        <f>'2.測定データ貼付け用シート'!BA12</f>
        <v>18452</v>
      </c>
      <c r="U14" s="25">
        <f>'2.測定データ貼付け用シート'!BH12</f>
        <v>18498</v>
      </c>
      <c r="V14" s="26">
        <f>'2.測定データ貼付け用シート'!L12</f>
        <v>16210</v>
      </c>
      <c r="W14" s="47">
        <f>'2.測定データ貼付け用シート'!V12</f>
        <v>17081</v>
      </c>
      <c r="X14" s="40">
        <f>'2.測定データ貼付け用シート'!AF12</f>
        <v>15946</v>
      </c>
      <c r="Y14" s="20">
        <f>'2.測定データ貼付け用シート'!AP12</f>
        <v>14682</v>
      </c>
      <c r="Z14" s="26">
        <f>'2.測定データ貼付け用シート'!M12</f>
        <v>16692</v>
      </c>
      <c r="AA14" s="47">
        <f>'2.測定データ貼付け用シート'!W12</f>
        <v>17211</v>
      </c>
      <c r="AB14" s="40">
        <f>'2.測定データ貼付け用シート'!AG12</f>
        <v>15862</v>
      </c>
      <c r="AC14" s="20">
        <f>'2.測定データ貼付け用シート'!AQ12</f>
        <v>14703</v>
      </c>
      <c r="AD14" s="26">
        <f>'2.測定データ貼付け用シート'!N12</f>
        <v>14753</v>
      </c>
      <c r="AE14" s="47">
        <f>'2.測定データ貼付け用シート'!X12</f>
        <v>14975</v>
      </c>
      <c r="AF14" s="40">
        <f>'2.測定データ貼付け用シート'!AH12</f>
        <v>15130</v>
      </c>
      <c r="AG14" s="20">
        <f>'2.測定データ貼付け用シート'!AR12</f>
        <v>14869</v>
      </c>
      <c r="AH14" s="26">
        <f>'2.測定データ貼付け用シート'!O12</f>
        <v>14914</v>
      </c>
      <c r="AI14" s="47">
        <f>'2.測定データ貼付け用シート'!Y12</f>
        <v>14942</v>
      </c>
      <c r="AJ14" s="40">
        <f>'2.測定データ貼付け用シート'!AI12</f>
        <v>14941</v>
      </c>
      <c r="AK14" s="20">
        <f>'2.測定データ貼付け用シート'!AS12</f>
        <v>14979</v>
      </c>
      <c r="AL14" s="26">
        <f>'2.測定データ貼付け用シート'!P12</f>
        <v>14836</v>
      </c>
      <c r="AM14" s="47">
        <f>'2.測定データ貼付け用シート'!Z12</f>
        <v>15175</v>
      </c>
      <c r="AN14" s="40">
        <f>'2.測定データ貼付け用シート'!AJ12</f>
        <v>15075</v>
      </c>
      <c r="AO14" s="20">
        <f>'2.測定データ貼付け用シート'!AT12</f>
        <v>15057</v>
      </c>
      <c r="AP14" s="26">
        <f>'2.測定データ貼付け用シート'!Q12</f>
        <v>14781</v>
      </c>
      <c r="AQ14" s="47">
        <f>'2.測定データ貼付け用シート'!AA12</f>
        <v>14796</v>
      </c>
      <c r="AR14" s="40">
        <f>'2.測定データ貼付け用シート'!AK12</f>
        <v>14907</v>
      </c>
      <c r="AS14" s="20">
        <f>'2.測定データ貼付け用シート'!AU12</f>
        <v>14647</v>
      </c>
      <c r="AT14" s="26">
        <f>'2.測定データ貼付け用シート'!R12</f>
        <v>14699</v>
      </c>
      <c r="AU14" s="47">
        <f>'2.測定データ貼付け用シート'!AB12</f>
        <v>14848</v>
      </c>
      <c r="AV14" s="40">
        <f>'2.測定データ貼付け用シート'!AL12</f>
        <v>14933</v>
      </c>
      <c r="AW14" s="20">
        <f>'2.測定データ貼付け用シート'!AV12</f>
        <v>14709</v>
      </c>
      <c r="AX14" s="26">
        <f>'2.測定データ貼付け用シート'!S12</f>
        <v>14833</v>
      </c>
      <c r="AY14" s="47">
        <f>'2.測定データ貼付け用シート'!AC12</f>
        <v>14832</v>
      </c>
      <c r="AZ14" s="40">
        <f>'2.測定データ貼付け用シート'!AM12</f>
        <v>14771</v>
      </c>
      <c r="BA14" s="20">
        <f>'2.測定データ貼付け用シート'!AW12</f>
        <v>14606</v>
      </c>
      <c r="BB14" s="26">
        <f>'2.測定データ貼付け用シート'!T12</f>
        <v>14840</v>
      </c>
      <c r="BC14" s="47">
        <f>'2.測定データ貼付け用シート'!AD12</f>
        <v>14550</v>
      </c>
      <c r="BD14" s="40">
        <f>'2.測定データ貼付け用シート'!AN12</f>
        <v>14566</v>
      </c>
      <c r="BE14" s="20">
        <f>'2.測定データ貼付け用シート'!AX12</f>
        <v>14340</v>
      </c>
      <c r="BF14" s="26">
        <f>'2.測定データ貼付け用シート'!U12</f>
        <v>14708</v>
      </c>
      <c r="BG14" s="20">
        <f>'2.測定データ貼付け用シート'!AE12</f>
        <v>14563</v>
      </c>
      <c r="BH14" s="19">
        <f>'2.測定データ貼付け用シート'!AO12</f>
        <v>18918</v>
      </c>
      <c r="BI14" s="20">
        <f>'2.測定データ貼付け用シート'!AY12</f>
        <v>18644</v>
      </c>
    </row>
    <row r="15" spans="1:61" x14ac:dyDescent="0.15">
      <c r="A15" s="6">
        <v>16</v>
      </c>
      <c r="B15" s="17">
        <f>'2.測定データ貼付け用シート'!B13</f>
        <v>13258</v>
      </c>
      <c r="C15" s="18">
        <f>'2.測定データ貼付け用シート'!K13</f>
        <v>12587</v>
      </c>
      <c r="D15" s="19">
        <f>'2.測定データ貼付け用シート'!AZ13</f>
        <v>12583</v>
      </c>
      <c r="E15" s="20">
        <f>'2.測定データ貼付け用シート'!BI13</f>
        <v>12285</v>
      </c>
      <c r="F15" s="24">
        <f>'2.測定データ貼付け用シート'!F13</f>
        <v>17464</v>
      </c>
      <c r="G15" s="18">
        <f>'2.測定データ貼付け用シート'!G13</f>
        <v>17338</v>
      </c>
      <c r="H15" s="18">
        <f>'2.測定データ貼付け用シート'!BD13</f>
        <v>17252</v>
      </c>
      <c r="I15" s="18">
        <f>'2.測定データ貼付け用シート'!BE13</f>
        <v>17077</v>
      </c>
      <c r="J15" s="18">
        <f>'2.測定データ貼付け用シート'!E13</f>
        <v>18959</v>
      </c>
      <c r="K15" s="18">
        <f>'2.測定データ貼付け用シート'!H13</f>
        <v>18629</v>
      </c>
      <c r="L15" s="18">
        <f>'2.測定データ貼付け用シート'!BC13</f>
        <v>18394</v>
      </c>
      <c r="M15" s="18">
        <f>'2.測定データ貼付け用シート'!BF13</f>
        <v>18401</v>
      </c>
      <c r="N15" s="18">
        <f>'2.測定データ貼付け用シート'!D13</f>
        <v>18778</v>
      </c>
      <c r="O15" s="18">
        <f>'2.測定データ貼付け用シート'!I13</f>
        <v>18853</v>
      </c>
      <c r="P15" s="18">
        <f>'2.測定データ貼付け用シート'!BB13</f>
        <v>18590</v>
      </c>
      <c r="Q15" s="18">
        <f>'2.測定データ貼付け用シート'!BG13</f>
        <v>18501</v>
      </c>
      <c r="R15" s="18">
        <f>'2.測定データ貼付け用シート'!C13</f>
        <v>18892</v>
      </c>
      <c r="S15" s="18">
        <f>'2.測定データ貼付け用シート'!J13</f>
        <v>18604</v>
      </c>
      <c r="T15" s="18">
        <f>'2.測定データ貼付け用シート'!BA13</f>
        <v>18473</v>
      </c>
      <c r="U15" s="25">
        <f>'2.測定データ貼付け用シート'!BH13</f>
        <v>18531</v>
      </c>
      <c r="V15" s="26">
        <f>'2.測定データ貼付け用シート'!L13</f>
        <v>16093</v>
      </c>
      <c r="W15" s="47">
        <f>'2.測定データ貼付け用シート'!V13</f>
        <v>16670</v>
      </c>
      <c r="X15" s="40">
        <f>'2.測定データ貼付け用シート'!AF13</f>
        <v>15204</v>
      </c>
      <c r="Y15" s="20">
        <f>'2.測定データ貼付け用シート'!AP13</f>
        <v>13662</v>
      </c>
      <c r="Z15" s="26">
        <f>'2.測定データ貼付け用シート'!M13</f>
        <v>16509</v>
      </c>
      <c r="AA15" s="47">
        <f>'2.測定データ貼付け用シート'!W13</f>
        <v>16711</v>
      </c>
      <c r="AB15" s="40">
        <f>'2.測定データ貼付け用シート'!AG13</f>
        <v>15072</v>
      </c>
      <c r="AC15" s="20">
        <f>'2.測定データ貼付け用シート'!AQ13</f>
        <v>13721</v>
      </c>
      <c r="AD15" s="26">
        <f>'2.測定データ貼付け用シート'!N13</f>
        <v>13670</v>
      </c>
      <c r="AE15" s="47">
        <f>'2.測定データ貼付け用シート'!X13</f>
        <v>13864</v>
      </c>
      <c r="AF15" s="40">
        <f>'2.測定データ貼付け用シート'!AH13</f>
        <v>14050</v>
      </c>
      <c r="AG15" s="20">
        <f>'2.測定データ貼付け用シート'!AR13</f>
        <v>13822</v>
      </c>
      <c r="AH15" s="26">
        <f>'2.測定データ貼付け用シート'!O13</f>
        <v>13824</v>
      </c>
      <c r="AI15" s="47">
        <f>'2.測定データ貼付け用シート'!Y13</f>
        <v>13883</v>
      </c>
      <c r="AJ15" s="40">
        <f>'2.測定データ貼付け用シート'!AI13</f>
        <v>13837</v>
      </c>
      <c r="AK15" s="20">
        <f>'2.測定データ貼付け用シート'!AS13</f>
        <v>13921</v>
      </c>
      <c r="AL15" s="26">
        <f>'2.測定データ貼付け用シート'!P13</f>
        <v>13767</v>
      </c>
      <c r="AM15" s="47">
        <f>'2.測定データ貼付け用シート'!Z13</f>
        <v>14060</v>
      </c>
      <c r="AN15" s="40">
        <f>'2.測定データ貼付け用シート'!AJ13</f>
        <v>14010</v>
      </c>
      <c r="AO15" s="20">
        <f>'2.測定データ貼付け用シート'!AT13</f>
        <v>14006</v>
      </c>
      <c r="AP15" s="26">
        <f>'2.測定データ貼付け用シート'!Q13</f>
        <v>13757</v>
      </c>
      <c r="AQ15" s="47">
        <f>'2.測定データ貼付け用シート'!AA13</f>
        <v>13733</v>
      </c>
      <c r="AR15" s="40">
        <f>'2.測定データ貼付け用シート'!AK13</f>
        <v>13793</v>
      </c>
      <c r="AS15" s="20">
        <f>'2.測定データ貼付け用シート'!AU13</f>
        <v>13596</v>
      </c>
      <c r="AT15" s="26">
        <f>'2.測定データ貼付け用シート'!R13</f>
        <v>13634</v>
      </c>
      <c r="AU15" s="47">
        <f>'2.測定データ貼付け用シート'!AB13</f>
        <v>13838</v>
      </c>
      <c r="AV15" s="40">
        <f>'2.測定データ貼付け用シート'!AL13</f>
        <v>13902</v>
      </c>
      <c r="AW15" s="20">
        <f>'2.測定データ貼付け用シート'!AV13</f>
        <v>13660</v>
      </c>
      <c r="AX15" s="26">
        <f>'2.測定データ貼付け用シート'!S13</f>
        <v>13737</v>
      </c>
      <c r="AY15" s="47">
        <f>'2.測定データ貼付け用シート'!AC13</f>
        <v>13794</v>
      </c>
      <c r="AZ15" s="40">
        <f>'2.測定データ貼付け用シート'!AM13</f>
        <v>13715</v>
      </c>
      <c r="BA15" s="20">
        <f>'2.測定データ貼付け用シート'!AW13</f>
        <v>13509</v>
      </c>
      <c r="BB15" s="26">
        <f>'2.測定データ貼付け用シート'!T13</f>
        <v>13729</v>
      </c>
      <c r="BC15" s="47">
        <f>'2.測定データ貼付け用シート'!AD13</f>
        <v>13454</v>
      </c>
      <c r="BD15" s="40">
        <f>'2.測定データ貼付け用シート'!AN13</f>
        <v>13496</v>
      </c>
      <c r="BE15" s="20">
        <f>'2.測定データ貼付け用シート'!AX13</f>
        <v>13268</v>
      </c>
      <c r="BF15" s="26">
        <f>'2.測定データ貼付け用シート'!U13</f>
        <v>13660</v>
      </c>
      <c r="BG15" s="20">
        <f>'2.測定データ貼付け用シート'!AE13</f>
        <v>13511</v>
      </c>
      <c r="BH15" s="19">
        <f>'2.測定データ貼付け用シート'!AO13</f>
        <v>18916</v>
      </c>
      <c r="BI15" s="20">
        <f>'2.測定データ貼付け用シート'!AY13</f>
        <v>18613</v>
      </c>
    </row>
    <row r="16" spans="1:61" x14ac:dyDescent="0.15">
      <c r="A16" s="6">
        <v>18</v>
      </c>
      <c r="B16" s="17">
        <f>'2.測定データ貼付け用シート'!B14</f>
        <v>12114</v>
      </c>
      <c r="C16" s="18">
        <f>'2.測定データ貼付け用シート'!K14</f>
        <v>11482</v>
      </c>
      <c r="D16" s="19">
        <f>'2.測定データ貼付け用シート'!AZ14</f>
        <v>11515</v>
      </c>
      <c r="E16" s="20">
        <f>'2.測定データ貼付け用シート'!BI14</f>
        <v>11206</v>
      </c>
      <c r="F16" s="24">
        <f>'2.測定データ貼付け用シート'!F14</f>
        <v>16551</v>
      </c>
      <c r="G16" s="18">
        <f>'2.測定データ貼付け用シート'!G14</f>
        <v>16469</v>
      </c>
      <c r="H16" s="18">
        <f>'2.測定データ貼付け用シート'!BD14</f>
        <v>16364</v>
      </c>
      <c r="I16" s="18">
        <f>'2.測定データ貼付け用シート'!BE14</f>
        <v>16209</v>
      </c>
      <c r="J16" s="18">
        <f>'2.測定データ貼付け用シート'!E14</f>
        <v>18919</v>
      </c>
      <c r="K16" s="18">
        <f>'2.測定データ貼付け用シート'!H14</f>
        <v>18542</v>
      </c>
      <c r="L16" s="18">
        <f>'2.測定データ貼付け用シート'!BC14</f>
        <v>18336</v>
      </c>
      <c r="M16" s="18">
        <f>'2.測定データ貼付け用シート'!BF14</f>
        <v>18335</v>
      </c>
      <c r="N16" s="18">
        <f>'2.測定データ貼付け用シート'!D14</f>
        <v>18812</v>
      </c>
      <c r="O16" s="18">
        <f>'2.測定データ貼付け用シート'!I14</f>
        <v>18779</v>
      </c>
      <c r="P16" s="18">
        <f>'2.測定データ貼付け用シート'!BB14</f>
        <v>18535</v>
      </c>
      <c r="Q16" s="18">
        <f>'2.測定データ貼付け用シート'!BG14</f>
        <v>18509</v>
      </c>
      <c r="R16" s="18">
        <f>'2.測定データ貼付け用シート'!C14</f>
        <v>18879</v>
      </c>
      <c r="S16" s="18">
        <f>'2.測定データ貼付け用シート'!J14</f>
        <v>18647</v>
      </c>
      <c r="T16" s="18">
        <f>'2.測定データ貼付け用シート'!BA14</f>
        <v>18477</v>
      </c>
      <c r="U16" s="25">
        <f>'2.測定データ貼付け用シート'!BH14</f>
        <v>18510</v>
      </c>
      <c r="V16" s="26">
        <f>'2.測定データ貼付け用シート'!L14</f>
        <v>15936</v>
      </c>
      <c r="W16" s="47">
        <f>'2.測定データ貼付け用シート'!V14</f>
        <v>16179</v>
      </c>
      <c r="X16" s="40">
        <f>'2.測定データ貼付け用シート'!AF14</f>
        <v>14444</v>
      </c>
      <c r="Y16" s="20">
        <f>'2.測定データ貼付け用シート'!AP14</f>
        <v>12664</v>
      </c>
      <c r="Z16" s="26">
        <f>'2.測定データ貼付け用シート'!M14</f>
        <v>16278</v>
      </c>
      <c r="AA16" s="47">
        <f>'2.測定データ貼付け用シート'!W14</f>
        <v>16214</v>
      </c>
      <c r="AB16" s="40">
        <f>'2.測定データ貼付け用シート'!AG14</f>
        <v>14260</v>
      </c>
      <c r="AC16" s="20">
        <f>'2.測定データ貼付け用シート'!AQ14</f>
        <v>12715</v>
      </c>
      <c r="AD16" s="26">
        <f>'2.測定データ貼付け用シート'!N14</f>
        <v>12551</v>
      </c>
      <c r="AE16" s="47">
        <f>'2.測定データ貼付け用シート'!X14</f>
        <v>12770</v>
      </c>
      <c r="AF16" s="40">
        <f>'2.測定データ貼付け用シート'!AH14</f>
        <v>12929</v>
      </c>
      <c r="AG16" s="20">
        <f>'2.測定データ貼付け用シート'!AR14</f>
        <v>12697</v>
      </c>
      <c r="AH16" s="26">
        <f>'2.測定データ貼付け用シート'!O14</f>
        <v>12716</v>
      </c>
      <c r="AI16" s="47">
        <f>'2.測定データ貼付け用シート'!Y14</f>
        <v>12702</v>
      </c>
      <c r="AJ16" s="40">
        <f>'2.測定データ貼付け用シート'!AI14</f>
        <v>12697</v>
      </c>
      <c r="AK16" s="20">
        <f>'2.測定データ貼付け用シート'!AS14</f>
        <v>12859</v>
      </c>
      <c r="AL16" s="26">
        <f>'2.測定データ貼付け用シート'!P14</f>
        <v>12703</v>
      </c>
      <c r="AM16" s="47">
        <f>'2.測定データ貼付け用シート'!Z14</f>
        <v>12943</v>
      </c>
      <c r="AN16" s="40">
        <f>'2.測定データ貼付け用シート'!AJ14</f>
        <v>12943</v>
      </c>
      <c r="AO16" s="20">
        <f>'2.測定データ貼付け用シート'!AT14</f>
        <v>12900</v>
      </c>
      <c r="AP16" s="26">
        <f>'2.測定データ貼付け用シート'!Q14</f>
        <v>12666</v>
      </c>
      <c r="AQ16" s="47">
        <f>'2.測定データ貼付け用シート'!AA14</f>
        <v>12620</v>
      </c>
      <c r="AR16" s="40">
        <f>'2.測定データ貼付け用シート'!AK14</f>
        <v>12718</v>
      </c>
      <c r="AS16" s="20">
        <f>'2.測定データ貼付け用シート'!AU14</f>
        <v>12475</v>
      </c>
      <c r="AT16" s="26">
        <f>'2.測定データ貼付け用シート'!R14</f>
        <v>12528</v>
      </c>
      <c r="AU16" s="47">
        <f>'2.測定データ貼付け用シート'!AB14</f>
        <v>12709</v>
      </c>
      <c r="AV16" s="40">
        <f>'2.測定データ貼付け用シート'!AL14</f>
        <v>12753</v>
      </c>
      <c r="AW16" s="20">
        <f>'2.測定データ貼付け用シート'!AV14</f>
        <v>12548</v>
      </c>
      <c r="AX16" s="26">
        <f>'2.測定データ貼付け用シート'!S14</f>
        <v>12613</v>
      </c>
      <c r="AY16" s="47">
        <f>'2.測定データ貼付け用シート'!AC14</f>
        <v>12686</v>
      </c>
      <c r="AZ16" s="40">
        <f>'2.測定データ貼付け用シート'!AM14</f>
        <v>12583</v>
      </c>
      <c r="BA16" s="20">
        <f>'2.測定データ貼付け用シート'!AW14</f>
        <v>12442</v>
      </c>
      <c r="BB16" s="26">
        <f>'2.測定データ貼付け用シート'!T14</f>
        <v>12577</v>
      </c>
      <c r="BC16" s="47">
        <f>'2.測定データ貼付け用シート'!AD14</f>
        <v>12377</v>
      </c>
      <c r="BD16" s="40">
        <f>'2.測定データ貼付け用シート'!AN14</f>
        <v>12340</v>
      </c>
      <c r="BE16" s="20">
        <f>'2.測定データ貼付け用シート'!AX14</f>
        <v>12141</v>
      </c>
      <c r="BF16" s="26">
        <f>'2.測定データ貼付け用シート'!U14</f>
        <v>12561</v>
      </c>
      <c r="BG16" s="20">
        <f>'2.測定データ貼付け用シート'!AE14</f>
        <v>12416</v>
      </c>
      <c r="BH16" s="19">
        <f>'2.測定データ貼付け用シート'!AO14</f>
        <v>18891</v>
      </c>
      <c r="BI16" s="20">
        <f>'2.測定データ貼付け用シート'!AY14</f>
        <v>18510</v>
      </c>
    </row>
    <row r="17" spans="1:61" x14ac:dyDescent="0.15">
      <c r="A17" s="6">
        <v>20</v>
      </c>
      <c r="B17" s="17">
        <f>'2.測定データ貼付け用シート'!B15</f>
        <v>11004</v>
      </c>
      <c r="C17" s="18">
        <f>'2.測定データ貼付け用シート'!K15</f>
        <v>10353</v>
      </c>
      <c r="D17" s="19">
        <f>'2.測定データ貼付け用シート'!AZ15</f>
        <v>10436</v>
      </c>
      <c r="E17" s="20">
        <f>'2.測定データ貼付け用シート'!BI15</f>
        <v>10062</v>
      </c>
      <c r="F17" s="24">
        <f>'2.測定データ貼付け用シート'!F15</f>
        <v>15535</v>
      </c>
      <c r="G17" s="18">
        <f>'2.測定データ貼付け用シート'!G15</f>
        <v>15445</v>
      </c>
      <c r="H17" s="18">
        <f>'2.測定データ貼付け用シート'!BD15</f>
        <v>15386</v>
      </c>
      <c r="I17" s="18">
        <f>'2.測定データ貼付け用シート'!BE15</f>
        <v>15225</v>
      </c>
      <c r="J17" s="18">
        <f>'2.測定データ貼付け用シート'!E15</f>
        <v>18716</v>
      </c>
      <c r="K17" s="18">
        <f>'2.測定データ貼付け用シート'!H15</f>
        <v>18347</v>
      </c>
      <c r="L17" s="18">
        <f>'2.測定データ貼付け用シート'!BC15</f>
        <v>18052</v>
      </c>
      <c r="M17" s="18">
        <f>'2.測定データ貼付け用シート'!BF15</f>
        <v>18090</v>
      </c>
      <c r="N17" s="18">
        <f>'2.測定データ貼付け用シート'!D15</f>
        <v>18807</v>
      </c>
      <c r="O17" s="18">
        <f>'2.測定データ貼付け用シート'!I15</f>
        <v>18806</v>
      </c>
      <c r="P17" s="18">
        <f>'2.測定データ貼付け用シート'!BB15</f>
        <v>18582</v>
      </c>
      <c r="Q17" s="18">
        <f>'2.測定データ貼付け用シート'!BG15</f>
        <v>18495</v>
      </c>
      <c r="R17" s="18">
        <f>'2.測定データ貼付け用シート'!C15</f>
        <v>18874</v>
      </c>
      <c r="S17" s="18">
        <f>'2.測定データ貼付け用シート'!J15</f>
        <v>18594</v>
      </c>
      <c r="T17" s="18">
        <f>'2.測定データ貼付け用シート'!BA15</f>
        <v>18423</v>
      </c>
      <c r="U17" s="25">
        <f>'2.測定データ貼付け用シート'!BH15</f>
        <v>18511</v>
      </c>
      <c r="V17" s="26">
        <f>'2.測定データ貼付け用シート'!L15</f>
        <v>15764</v>
      </c>
      <c r="W17" s="47">
        <f>'2.測定データ貼付け用シート'!V15</f>
        <v>15683</v>
      </c>
      <c r="X17" s="40">
        <f>'2.測定データ貼付け用シート'!AF15</f>
        <v>13595</v>
      </c>
      <c r="Y17" s="20">
        <f>'2.測定データ貼付け用シート'!AP15</f>
        <v>11602</v>
      </c>
      <c r="Z17" s="26">
        <f>'2.測定データ貼付け用シート'!M15</f>
        <v>16047</v>
      </c>
      <c r="AA17" s="47">
        <f>'2.測定データ貼付け用シート'!W15</f>
        <v>15631</v>
      </c>
      <c r="AB17" s="40">
        <f>'2.測定データ貼付け用シート'!AG15</f>
        <v>13397</v>
      </c>
      <c r="AC17" s="20">
        <f>'2.測定データ貼付け用シート'!AQ15</f>
        <v>11682</v>
      </c>
      <c r="AD17" s="26">
        <f>'2.測定データ貼付け用シート'!N15</f>
        <v>11418</v>
      </c>
      <c r="AE17" s="47">
        <f>'2.測定データ貼付け用シート'!X15</f>
        <v>11623</v>
      </c>
      <c r="AF17" s="40">
        <f>'2.測定データ貼付け用シート'!AH15</f>
        <v>11774</v>
      </c>
      <c r="AG17" s="20">
        <f>'2.測定データ貼付け用シート'!AR15</f>
        <v>11589</v>
      </c>
      <c r="AH17" s="26">
        <f>'2.測定データ貼付け用シート'!O15</f>
        <v>11585</v>
      </c>
      <c r="AI17" s="47">
        <f>'2.測定データ貼付け用シート'!Y15</f>
        <v>11577</v>
      </c>
      <c r="AJ17" s="40">
        <f>'2.測定データ貼付け用シート'!AI15</f>
        <v>11601</v>
      </c>
      <c r="AK17" s="20">
        <f>'2.測定データ貼付け用シート'!AS15</f>
        <v>11772</v>
      </c>
      <c r="AL17" s="26">
        <f>'2.測定データ貼付け用シート'!P15</f>
        <v>11601</v>
      </c>
      <c r="AM17" s="47">
        <f>'2.測定データ貼付け用シート'!Z15</f>
        <v>11824</v>
      </c>
      <c r="AN17" s="40">
        <f>'2.測定データ貼付け用シート'!AJ15</f>
        <v>11840</v>
      </c>
      <c r="AO17" s="20">
        <f>'2.測定データ貼付け用シート'!AT15</f>
        <v>11736</v>
      </c>
      <c r="AP17" s="26">
        <f>'2.測定データ貼付け用シート'!Q15</f>
        <v>11488</v>
      </c>
      <c r="AQ17" s="47">
        <f>'2.測定データ貼付け用シート'!AA15</f>
        <v>11444</v>
      </c>
      <c r="AR17" s="40">
        <f>'2.測定データ貼付け用シート'!AK15</f>
        <v>11566</v>
      </c>
      <c r="AS17" s="20">
        <f>'2.測定データ貼付け用シート'!AU15</f>
        <v>11355</v>
      </c>
      <c r="AT17" s="26">
        <f>'2.測定データ貼付け用シート'!R15</f>
        <v>11382</v>
      </c>
      <c r="AU17" s="47">
        <f>'2.測定データ貼付け用シート'!AB15</f>
        <v>11586</v>
      </c>
      <c r="AV17" s="40">
        <f>'2.測定データ貼付け用シート'!AL15</f>
        <v>11613</v>
      </c>
      <c r="AW17" s="20">
        <f>'2.測定データ貼付け用シート'!AV15</f>
        <v>11401</v>
      </c>
      <c r="AX17" s="26">
        <f>'2.測定データ貼付け用シート'!S15</f>
        <v>11442</v>
      </c>
      <c r="AY17" s="47">
        <f>'2.測定データ貼付け用シート'!AC15</f>
        <v>11507</v>
      </c>
      <c r="AZ17" s="40">
        <f>'2.測定データ貼付け用シート'!AM15</f>
        <v>11465</v>
      </c>
      <c r="BA17" s="20">
        <f>'2.測定データ貼付け用シート'!AW15</f>
        <v>11299</v>
      </c>
      <c r="BB17" s="26">
        <f>'2.測定データ貼付け用シート'!T15</f>
        <v>11392</v>
      </c>
      <c r="BC17" s="47">
        <f>'2.測定データ貼付け用シート'!AD15</f>
        <v>11238</v>
      </c>
      <c r="BD17" s="40">
        <f>'2.測定データ貼付け用シート'!AN15</f>
        <v>11220</v>
      </c>
      <c r="BE17" s="20">
        <f>'2.測定データ貼付け用シート'!AX15</f>
        <v>11036</v>
      </c>
      <c r="BF17" s="26">
        <f>'2.測定データ貼付け用シート'!U15</f>
        <v>11432</v>
      </c>
      <c r="BG17" s="20">
        <f>'2.測定データ貼付け用シート'!AE15</f>
        <v>11329</v>
      </c>
      <c r="BH17" s="19">
        <f>'2.測定データ貼付け用シート'!AO15</f>
        <v>18881</v>
      </c>
      <c r="BI17" s="20">
        <f>'2.測定データ貼付け用シート'!AY15</f>
        <v>18207</v>
      </c>
    </row>
    <row r="18" spans="1:61" x14ac:dyDescent="0.15">
      <c r="A18" s="6">
        <v>22</v>
      </c>
      <c r="B18" s="17">
        <f>'2.測定データ貼付け用シート'!B16</f>
        <v>9873</v>
      </c>
      <c r="C18" s="18">
        <f>'2.測定データ貼付け用シート'!K16</f>
        <v>9212</v>
      </c>
      <c r="D18" s="19">
        <f>'2.測定データ貼付け用シート'!AZ16</f>
        <v>9371</v>
      </c>
      <c r="E18" s="20">
        <f>'2.測定データ貼付け用シート'!BI16</f>
        <v>8994</v>
      </c>
      <c r="F18" s="24">
        <f>'2.測定データ貼付け用シート'!F16</f>
        <v>14402</v>
      </c>
      <c r="G18" s="18">
        <f>'2.測定データ貼付け用シート'!G16</f>
        <v>14382</v>
      </c>
      <c r="H18" s="18">
        <f>'2.測定データ貼付け用シート'!BD16</f>
        <v>14299</v>
      </c>
      <c r="I18" s="18">
        <f>'2.測定データ貼付け用シート'!BE16</f>
        <v>14087</v>
      </c>
      <c r="J18" s="18">
        <f>'2.測定データ貼付け用シート'!E16</f>
        <v>18162</v>
      </c>
      <c r="K18" s="18">
        <f>'2.測定データ貼付け用シート'!H16</f>
        <v>17800</v>
      </c>
      <c r="L18" s="18">
        <f>'2.測定データ貼付け用シート'!BC16</f>
        <v>17509</v>
      </c>
      <c r="M18" s="18">
        <f>'2.測定データ貼付け用シート'!BF16</f>
        <v>17495</v>
      </c>
      <c r="N18" s="18">
        <f>'2.測定データ貼付け用シート'!D16</f>
        <v>18757</v>
      </c>
      <c r="O18" s="18">
        <f>'2.測定データ貼付け用シート'!I16</f>
        <v>18781</v>
      </c>
      <c r="P18" s="18">
        <f>'2.測定データ貼付け用シート'!BB16</f>
        <v>18559</v>
      </c>
      <c r="Q18" s="18">
        <f>'2.測定データ貼付け用シート'!BG16</f>
        <v>18465</v>
      </c>
      <c r="R18" s="18">
        <f>'2.測定データ貼付け用シート'!C16</f>
        <v>18884</v>
      </c>
      <c r="S18" s="18">
        <f>'2.測定データ貼付け用シート'!J16</f>
        <v>18620</v>
      </c>
      <c r="T18" s="18">
        <f>'2.測定データ貼付け用シート'!BA16</f>
        <v>18412</v>
      </c>
      <c r="U18" s="25">
        <f>'2.測定データ貼付け用シート'!BH16</f>
        <v>18478</v>
      </c>
      <c r="V18" s="26">
        <f>'2.測定データ貼付け用シート'!L16</f>
        <v>15582</v>
      </c>
      <c r="W18" s="47">
        <f>'2.測定データ貼付け用シート'!V16</f>
        <v>15128</v>
      </c>
      <c r="X18" s="40">
        <f>'2.測定データ貼付け用シート'!AF16</f>
        <v>12709</v>
      </c>
      <c r="Y18" s="20">
        <f>'2.測定データ貼付け用シート'!AP16</f>
        <v>10547</v>
      </c>
      <c r="Z18" s="26">
        <f>'2.測定データ貼付け用シート'!M16</f>
        <v>15804</v>
      </c>
      <c r="AA18" s="47">
        <f>'2.測定データ貼付け用シート'!W16</f>
        <v>15023</v>
      </c>
      <c r="AB18" s="40">
        <f>'2.測定データ貼付け用シート'!AG16</f>
        <v>12535</v>
      </c>
      <c r="AC18" s="20">
        <f>'2.測定データ貼付け用シート'!AQ16</f>
        <v>10643</v>
      </c>
      <c r="AD18" s="26">
        <f>'2.測定データ貼付け用シート'!N16</f>
        <v>10279</v>
      </c>
      <c r="AE18" s="47">
        <f>'2.測定データ貼付け用シート'!X16</f>
        <v>10439</v>
      </c>
      <c r="AF18" s="40">
        <f>'2.測定データ貼付け用シート'!AH16</f>
        <v>10636</v>
      </c>
      <c r="AG18" s="20">
        <f>'2.測定データ貼付け用シート'!AR16</f>
        <v>10453</v>
      </c>
      <c r="AH18" s="26">
        <f>'2.測定データ貼付け用シート'!O16</f>
        <v>10439</v>
      </c>
      <c r="AI18" s="47">
        <f>'2.測定データ貼付け用シート'!Y16</f>
        <v>10411</v>
      </c>
      <c r="AJ18" s="40">
        <f>'2.測定データ貼付け用シート'!AI16</f>
        <v>10460</v>
      </c>
      <c r="AK18" s="20">
        <f>'2.測定データ貼付け用シート'!AS16</f>
        <v>10694</v>
      </c>
      <c r="AL18" s="26">
        <f>'2.測定データ貼付け用シート'!P16</f>
        <v>10451</v>
      </c>
      <c r="AM18" s="47">
        <f>'2.測定データ貼付け用シート'!Z16</f>
        <v>10690</v>
      </c>
      <c r="AN18" s="40">
        <f>'2.測定データ貼付け用シート'!AJ16</f>
        <v>10721</v>
      </c>
      <c r="AO18" s="20">
        <f>'2.測定データ貼付け用シート'!AT16</f>
        <v>10596</v>
      </c>
      <c r="AP18" s="26">
        <f>'2.測定データ貼付け用シート'!Q16</f>
        <v>10320</v>
      </c>
      <c r="AQ18" s="47">
        <f>'2.測定データ貼付け用シート'!AA16</f>
        <v>10323</v>
      </c>
      <c r="AR18" s="40">
        <f>'2.測定データ貼付け用シート'!AK16</f>
        <v>10429</v>
      </c>
      <c r="AS18" s="20">
        <f>'2.測定データ貼付け用シート'!AU16</f>
        <v>10213</v>
      </c>
      <c r="AT18" s="26">
        <f>'2.測定データ貼付け用シート'!R16</f>
        <v>10194</v>
      </c>
      <c r="AU18" s="47">
        <f>'2.測定データ貼付け用シート'!AB16</f>
        <v>10432</v>
      </c>
      <c r="AV18" s="40">
        <f>'2.測定データ貼付け用シート'!AL16</f>
        <v>10475</v>
      </c>
      <c r="AW18" s="20">
        <f>'2.測定データ貼付け用シート'!AV16</f>
        <v>10278</v>
      </c>
      <c r="AX18" s="26">
        <f>'2.測定データ貼付け用シート'!S16</f>
        <v>10330</v>
      </c>
      <c r="AY18" s="47">
        <f>'2.測定データ貼付け用シート'!AC16</f>
        <v>10375</v>
      </c>
      <c r="AZ18" s="40">
        <f>'2.測定データ貼付け用シート'!AM16</f>
        <v>10301</v>
      </c>
      <c r="BA18" s="20">
        <f>'2.測定データ貼付け用シート'!AW16</f>
        <v>10147</v>
      </c>
      <c r="BB18" s="26">
        <f>'2.測定データ貼付け用シート'!T16</f>
        <v>10262</v>
      </c>
      <c r="BC18" s="47">
        <f>'2.測定データ貼付け用シート'!AD16</f>
        <v>10073</v>
      </c>
      <c r="BD18" s="40">
        <f>'2.測定データ貼付け用シート'!AN16</f>
        <v>10065</v>
      </c>
      <c r="BE18" s="20">
        <f>'2.測定データ貼付け用シート'!AX16</f>
        <v>9914</v>
      </c>
      <c r="BF18" s="26">
        <f>'2.測定データ貼付け用シート'!U16</f>
        <v>10312</v>
      </c>
      <c r="BG18" s="20">
        <f>'2.測定データ貼付け用シート'!AE16</f>
        <v>10189</v>
      </c>
      <c r="BH18" s="19">
        <f>'2.測定データ貼付け用シート'!AO16</f>
        <v>18893</v>
      </c>
      <c r="BI18" s="20">
        <f>'2.測定データ貼付け用シート'!AY16</f>
        <v>17565</v>
      </c>
    </row>
    <row r="19" spans="1:61" x14ac:dyDescent="0.15">
      <c r="A19" s="6">
        <v>24</v>
      </c>
      <c r="B19" s="17">
        <f>'2.測定データ貼付け用シート'!B17</f>
        <v>8798</v>
      </c>
      <c r="C19" s="18">
        <f>'2.測定データ貼付け用シート'!K17</f>
        <v>8124</v>
      </c>
      <c r="D19" s="19">
        <f>'2.測定データ貼付け用シート'!AZ17</f>
        <v>8306</v>
      </c>
      <c r="E19" s="20">
        <f>'2.測定データ貼付け用シート'!BI17</f>
        <v>7935</v>
      </c>
      <c r="F19" s="24">
        <f>'2.測定データ貼付け用シート'!F17</f>
        <v>13152</v>
      </c>
      <c r="G19" s="18">
        <f>'2.測定データ貼付け用シート'!G17</f>
        <v>13169</v>
      </c>
      <c r="H19" s="18">
        <f>'2.測定データ貼付け用シート'!BD17</f>
        <v>13142</v>
      </c>
      <c r="I19" s="18">
        <f>'2.測定データ貼付け用シート'!BE17</f>
        <v>12895</v>
      </c>
      <c r="J19" s="18">
        <f>'2.測定データ貼付け用シート'!E17</f>
        <v>17245</v>
      </c>
      <c r="K19" s="18">
        <f>'2.測定データ貼付け用シート'!H17</f>
        <v>16958</v>
      </c>
      <c r="L19" s="18">
        <f>'2.測定データ貼付け用シート'!BC17</f>
        <v>16635</v>
      </c>
      <c r="M19" s="18">
        <f>'2.測定データ貼付け用シート'!BF17</f>
        <v>16617</v>
      </c>
      <c r="N19" s="18">
        <f>'2.測定データ貼付け用シート'!D17</f>
        <v>18752</v>
      </c>
      <c r="O19" s="18">
        <f>'2.測定データ貼付け用シート'!I17</f>
        <v>18791</v>
      </c>
      <c r="P19" s="18">
        <f>'2.測定データ貼付け用シート'!BB17</f>
        <v>18566</v>
      </c>
      <c r="Q19" s="18">
        <f>'2.測定データ貼付け用シート'!BG17</f>
        <v>18445</v>
      </c>
      <c r="R19" s="18">
        <f>'2.測定データ貼付け用シート'!C17</f>
        <v>18831</v>
      </c>
      <c r="S19" s="18">
        <f>'2.測定データ貼付け用シート'!J17</f>
        <v>18569</v>
      </c>
      <c r="T19" s="18">
        <f>'2.測定データ貼付け用シート'!BA17</f>
        <v>18425</v>
      </c>
      <c r="U19" s="25">
        <f>'2.測定データ貼付け用シート'!BH17</f>
        <v>18504</v>
      </c>
      <c r="V19" s="26">
        <f>'2.測定データ貼付け用シート'!L17</f>
        <v>15421</v>
      </c>
      <c r="W19" s="47">
        <f>'2.測定データ貼付け用シート'!V17</f>
        <v>14650</v>
      </c>
      <c r="X19" s="40">
        <f>'2.測定データ貼付け用シート'!AF17</f>
        <v>11894</v>
      </c>
      <c r="Y19" s="20">
        <f>'2.測定データ貼付け用シート'!AP17</f>
        <v>9513</v>
      </c>
      <c r="Z19" s="26">
        <f>'2.測定データ貼付け用シート'!M17</f>
        <v>15530</v>
      </c>
      <c r="AA19" s="47">
        <f>'2.測定データ貼付け用シート'!W17</f>
        <v>14396</v>
      </c>
      <c r="AB19" s="40">
        <f>'2.測定データ貼付け用シート'!AG17</f>
        <v>11681</v>
      </c>
      <c r="AC19" s="20">
        <f>'2.測定データ貼付け用シート'!AQ17</f>
        <v>9584</v>
      </c>
      <c r="AD19" s="26">
        <f>'2.測定データ貼付け用シート'!N17</f>
        <v>9160</v>
      </c>
      <c r="AE19" s="47">
        <f>'2.測定データ貼付け用シート'!X17</f>
        <v>9323</v>
      </c>
      <c r="AF19" s="40">
        <f>'2.測定データ貼付け用シート'!AH17</f>
        <v>9511</v>
      </c>
      <c r="AG19" s="20">
        <f>'2.測定データ貼付け用シート'!AR17</f>
        <v>9346</v>
      </c>
      <c r="AH19" s="26">
        <f>'2.測定データ貼付け用シート'!O17</f>
        <v>9333</v>
      </c>
      <c r="AI19" s="47">
        <f>'2.測定データ貼付け用シート'!Y17</f>
        <v>9296</v>
      </c>
      <c r="AJ19" s="40">
        <f>'2.測定データ貼付け用シート'!AI17</f>
        <v>9301</v>
      </c>
      <c r="AK19" s="20">
        <f>'2.測定データ貼付け用シート'!AS17</f>
        <v>9594</v>
      </c>
      <c r="AL19" s="26">
        <f>'2.測定データ貼付け用シート'!P17</f>
        <v>9327</v>
      </c>
      <c r="AM19" s="47">
        <f>'2.測定データ貼付け用シート'!Z17</f>
        <v>9578</v>
      </c>
      <c r="AN19" s="40">
        <f>'2.測定データ貼付け用シート'!AJ17</f>
        <v>9621</v>
      </c>
      <c r="AO19" s="20">
        <f>'2.測定データ貼付け用シート'!AT17</f>
        <v>9490</v>
      </c>
      <c r="AP19" s="26">
        <f>'2.測定データ貼付け用シート'!Q17</f>
        <v>9190</v>
      </c>
      <c r="AQ19" s="47">
        <f>'2.測定データ貼付け用シート'!AA17</f>
        <v>9202</v>
      </c>
      <c r="AR19" s="40">
        <f>'2.測定データ貼付け用シート'!AK17</f>
        <v>9286</v>
      </c>
      <c r="AS19" s="20">
        <f>'2.測定データ貼付け用シート'!AU17</f>
        <v>9125</v>
      </c>
      <c r="AT19" s="26">
        <f>'2.測定データ貼付け用シート'!R17</f>
        <v>9102</v>
      </c>
      <c r="AU19" s="47">
        <f>'2.測定データ貼付け用シート'!AB17</f>
        <v>9331</v>
      </c>
      <c r="AV19" s="40">
        <f>'2.測定データ貼付け用シート'!AL17</f>
        <v>9318</v>
      </c>
      <c r="AW19" s="20">
        <f>'2.測定データ貼付け用シート'!AV17</f>
        <v>9153</v>
      </c>
      <c r="AX19" s="26">
        <f>'2.測定データ貼付け用シート'!S17</f>
        <v>9205</v>
      </c>
      <c r="AY19" s="47">
        <f>'2.測定データ貼付け用シート'!AC17</f>
        <v>9210</v>
      </c>
      <c r="AZ19" s="40">
        <f>'2.測定データ貼付け用シート'!AM17</f>
        <v>9179</v>
      </c>
      <c r="BA19" s="20">
        <f>'2.測定データ貼付け用シート'!AW17</f>
        <v>9041</v>
      </c>
      <c r="BB19" s="26">
        <f>'2.測定データ貼付け用シート'!T17</f>
        <v>9118</v>
      </c>
      <c r="BC19" s="47">
        <f>'2.測定データ貼付け用シート'!AD17</f>
        <v>8963</v>
      </c>
      <c r="BD19" s="40">
        <f>'2.測定データ貼付け用シート'!AN17</f>
        <v>8963</v>
      </c>
      <c r="BE19" s="20">
        <f>'2.測定データ貼付け用シート'!AX17</f>
        <v>8803</v>
      </c>
      <c r="BF19" s="26">
        <f>'2.測定データ貼付け用シート'!U17</f>
        <v>9196</v>
      </c>
      <c r="BG19" s="20">
        <f>'2.測定データ貼付け用シート'!AE17</f>
        <v>9098</v>
      </c>
      <c r="BH19" s="19">
        <f>'2.測定データ貼付け用シート'!AO17</f>
        <v>18865</v>
      </c>
      <c r="BI19" s="20">
        <f>'2.測定データ貼付け用シート'!AY17</f>
        <v>16637</v>
      </c>
    </row>
    <row r="20" spans="1:61" x14ac:dyDescent="0.15">
      <c r="A20" s="6">
        <v>26</v>
      </c>
      <c r="B20" s="17">
        <f>'2.測定データ貼付け用シート'!B18</f>
        <v>7751</v>
      </c>
      <c r="C20" s="18">
        <f>'2.測定データ貼付け用シート'!K18</f>
        <v>7115</v>
      </c>
      <c r="D20" s="19">
        <f>'2.測定データ貼付け用シート'!AZ18</f>
        <v>7325</v>
      </c>
      <c r="E20" s="20">
        <f>'2.測定データ貼付け用シート'!BI18</f>
        <v>6954</v>
      </c>
      <c r="F20" s="24">
        <f>'2.測定データ貼付け用シート'!F18</f>
        <v>11870</v>
      </c>
      <c r="G20" s="18">
        <f>'2.測定データ貼付け用シート'!G18</f>
        <v>11975</v>
      </c>
      <c r="H20" s="18">
        <f>'2.測定データ貼付け用シート'!BD18</f>
        <v>11904</v>
      </c>
      <c r="I20" s="18">
        <f>'2.測定データ貼付け用シート'!BE18</f>
        <v>11690</v>
      </c>
      <c r="J20" s="18">
        <f>'2.測定データ貼付け用シート'!E18</f>
        <v>16128</v>
      </c>
      <c r="K20" s="18">
        <f>'2.測定データ貼付け用シート'!H18</f>
        <v>15841</v>
      </c>
      <c r="L20" s="18">
        <f>'2.測定データ貼付け用シート'!BC18</f>
        <v>15588</v>
      </c>
      <c r="M20" s="18">
        <f>'2.測定データ貼付け用シート'!BF18</f>
        <v>15595</v>
      </c>
      <c r="N20" s="18">
        <f>'2.測定データ貼付け用シート'!D18</f>
        <v>18783</v>
      </c>
      <c r="O20" s="18">
        <f>'2.測定データ貼付け用シート'!I18</f>
        <v>18813</v>
      </c>
      <c r="P20" s="18">
        <f>'2.測定データ貼付け用シート'!BB18</f>
        <v>18545</v>
      </c>
      <c r="Q20" s="18">
        <f>'2.測定データ貼付け用シート'!BG18</f>
        <v>18470</v>
      </c>
      <c r="R20" s="18">
        <f>'2.測定データ貼付け用シート'!C18</f>
        <v>18861</v>
      </c>
      <c r="S20" s="18">
        <f>'2.測定データ貼付け用シート'!J18</f>
        <v>18609</v>
      </c>
      <c r="T20" s="18">
        <f>'2.測定データ貼付け用シート'!BA18</f>
        <v>18467</v>
      </c>
      <c r="U20" s="25">
        <f>'2.測定データ貼付け用シート'!BH18</f>
        <v>18456</v>
      </c>
      <c r="V20" s="26">
        <f>'2.測定データ貼付け用シート'!L18</f>
        <v>15186</v>
      </c>
      <c r="W20" s="47">
        <f>'2.測定データ貼付け用シート'!V18</f>
        <v>14113</v>
      </c>
      <c r="X20" s="40">
        <f>'2.測定データ貼付け用シート'!AF18</f>
        <v>11102</v>
      </c>
      <c r="Y20" s="20">
        <f>'2.測定データ貼付け用シート'!AP18</f>
        <v>8533</v>
      </c>
      <c r="Z20" s="26">
        <f>'2.測定データ貼付け用シート'!M18</f>
        <v>15223</v>
      </c>
      <c r="AA20" s="47">
        <f>'2.測定データ貼付け用シート'!W18</f>
        <v>13813</v>
      </c>
      <c r="AB20" s="40">
        <f>'2.測定データ貼付け用シート'!AG18</f>
        <v>10811</v>
      </c>
      <c r="AC20" s="20">
        <f>'2.測定データ貼付け用シート'!AQ18</f>
        <v>8552</v>
      </c>
      <c r="AD20" s="26">
        <f>'2.測定データ貼付け用シート'!N18</f>
        <v>8089</v>
      </c>
      <c r="AE20" s="47">
        <f>'2.測定データ貼付け用シート'!X18</f>
        <v>8230</v>
      </c>
      <c r="AF20" s="40">
        <f>'2.測定データ貼付け用シート'!AH18</f>
        <v>8434</v>
      </c>
      <c r="AG20" s="20">
        <f>'2.測定データ貼付け用シート'!AR18</f>
        <v>8239</v>
      </c>
      <c r="AH20" s="26">
        <f>'2.測定データ貼付け用シート'!O18</f>
        <v>8234</v>
      </c>
      <c r="AI20" s="47">
        <f>'2.測定データ貼付け用シート'!Y18</f>
        <v>8207</v>
      </c>
      <c r="AJ20" s="40">
        <f>'2.測定データ貼付け用シート'!AI18</f>
        <v>8212</v>
      </c>
      <c r="AK20" s="20">
        <f>'2.測定データ貼付け用シート'!AS18</f>
        <v>8519</v>
      </c>
      <c r="AL20" s="26">
        <f>'2.測定データ貼付け用シート'!P18</f>
        <v>8263</v>
      </c>
      <c r="AM20" s="47">
        <f>'2.測定データ貼付け用シート'!Z18</f>
        <v>8468</v>
      </c>
      <c r="AN20" s="40">
        <f>'2.測定データ貼付け用シート'!AJ18</f>
        <v>8514</v>
      </c>
      <c r="AO20" s="20">
        <f>'2.測定データ貼付け用シート'!AT18</f>
        <v>8419</v>
      </c>
      <c r="AP20" s="26">
        <f>'2.測定データ貼付け用シート'!Q18</f>
        <v>8117</v>
      </c>
      <c r="AQ20" s="47">
        <f>'2.測定データ貼付け用シート'!AA18</f>
        <v>8105</v>
      </c>
      <c r="AR20" s="40">
        <f>'2.測定データ貼付け用シート'!AK18</f>
        <v>8229</v>
      </c>
      <c r="AS20" s="20">
        <f>'2.測定データ貼付け用シート'!AU18</f>
        <v>8056</v>
      </c>
      <c r="AT20" s="26">
        <f>'2.測定データ貼付け用シート'!R18</f>
        <v>8033</v>
      </c>
      <c r="AU20" s="47">
        <f>'2.測定データ貼付け用シート'!AB18</f>
        <v>8253</v>
      </c>
      <c r="AV20" s="40">
        <f>'2.測定データ貼付け用シート'!AL18</f>
        <v>8247</v>
      </c>
      <c r="AW20" s="20">
        <f>'2.測定データ貼付け用シート'!AV18</f>
        <v>8119</v>
      </c>
      <c r="AX20" s="26">
        <f>'2.測定データ貼付け用シート'!S18</f>
        <v>8098</v>
      </c>
      <c r="AY20" s="47">
        <f>'2.測定データ貼付け用シート'!AC18</f>
        <v>8121</v>
      </c>
      <c r="AZ20" s="40">
        <f>'2.測定データ貼付け用シート'!AM18</f>
        <v>8111</v>
      </c>
      <c r="BA20" s="20">
        <f>'2.測定データ貼付け用シート'!AW18</f>
        <v>7980</v>
      </c>
      <c r="BB20" s="26">
        <f>'2.測定データ貼付け用シート'!T18</f>
        <v>8013</v>
      </c>
      <c r="BC20" s="47">
        <f>'2.測定データ貼付け用シート'!AD18</f>
        <v>7894</v>
      </c>
      <c r="BD20" s="40">
        <f>'2.測定データ貼付け用シート'!AN18</f>
        <v>7903</v>
      </c>
      <c r="BE20" s="20">
        <f>'2.測定データ貼付け用シート'!AX18</f>
        <v>7720</v>
      </c>
      <c r="BF20" s="26">
        <f>'2.測定データ貼付け用シート'!U18</f>
        <v>8109</v>
      </c>
      <c r="BG20" s="20">
        <f>'2.測定データ貼付け用シート'!AE18</f>
        <v>8010</v>
      </c>
      <c r="BH20" s="19">
        <f>'2.測定データ貼付け用シート'!AO18</f>
        <v>18827</v>
      </c>
      <c r="BI20" s="20">
        <f>'2.測定データ貼付け用シート'!AY18</f>
        <v>15551</v>
      </c>
    </row>
    <row r="21" spans="1:61" x14ac:dyDescent="0.15">
      <c r="A21" s="6">
        <v>28</v>
      </c>
      <c r="B21" s="17">
        <f>'2.測定データ貼付け用シート'!B19</f>
        <v>6805</v>
      </c>
      <c r="C21" s="18">
        <f>'2.測定データ貼付け用シート'!K19</f>
        <v>6195</v>
      </c>
      <c r="D21" s="19">
        <f>'2.測定データ貼付け用シート'!AZ19</f>
        <v>6423</v>
      </c>
      <c r="E21" s="20">
        <f>'2.測定データ貼付け用シート'!BI19</f>
        <v>6034</v>
      </c>
      <c r="F21" s="24">
        <f>'2.測定データ貼付け用シート'!F19</f>
        <v>10617</v>
      </c>
      <c r="G21" s="18">
        <f>'2.測定データ貼付け用シート'!G19</f>
        <v>10719</v>
      </c>
      <c r="H21" s="18">
        <f>'2.測定データ貼付け用シート'!BD19</f>
        <v>10748</v>
      </c>
      <c r="I21" s="18">
        <f>'2.測定データ貼付け用シート'!BE19</f>
        <v>10488</v>
      </c>
      <c r="J21" s="18">
        <f>'2.測定データ貼付け用シート'!E19</f>
        <v>14910</v>
      </c>
      <c r="K21" s="18">
        <f>'2.測定データ貼付け用シート'!H19</f>
        <v>14661</v>
      </c>
      <c r="L21" s="18">
        <f>'2.測定データ貼付け用シート'!BC19</f>
        <v>14357</v>
      </c>
      <c r="M21" s="18">
        <f>'2.測定データ貼付け用シート'!BF19</f>
        <v>14404</v>
      </c>
      <c r="N21" s="18">
        <f>'2.測定データ貼付け用シート'!D19</f>
        <v>18785</v>
      </c>
      <c r="O21" s="18">
        <f>'2.測定データ貼付け用シート'!I19</f>
        <v>18797</v>
      </c>
      <c r="P21" s="18">
        <f>'2.測定データ貼付け用シート'!BB19</f>
        <v>18503</v>
      </c>
      <c r="Q21" s="18">
        <f>'2.測定データ貼付け用シート'!BG19</f>
        <v>18461</v>
      </c>
      <c r="R21" s="18">
        <f>'2.測定データ貼付け用シート'!C19</f>
        <v>18834</v>
      </c>
      <c r="S21" s="18">
        <f>'2.測定データ貼付け用シート'!J19</f>
        <v>18607</v>
      </c>
      <c r="T21" s="18">
        <f>'2.測定データ貼付け用シート'!BA19</f>
        <v>18408</v>
      </c>
      <c r="U21" s="25">
        <f>'2.測定データ貼付け用シート'!BH19</f>
        <v>18507</v>
      </c>
      <c r="V21" s="26">
        <f>'2.測定データ貼付け用シート'!L19</f>
        <v>14981</v>
      </c>
      <c r="W21" s="47">
        <f>'2.測定データ貼付け用シート'!V19</f>
        <v>13568</v>
      </c>
      <c r="X21" s="40">
        <f>'2.測定データ貼付け用シート'!AF19</f>
        <v>10271</v>
      </c>
      <c r="Y21" s="20">
        <f>'2.測定データ貼付け用シート'!AP19</f>
        <v>7580</v>
      </c>
      <c r="Z21" s="26">
        <f>'2.測定データ貼付け用シート'!M19</f>
        <v>14929</v>
      </c>
      <c r="AA21" s="47">
        <f>'2.測定データ貼付け用シート'!W19</f>
        <v>13146</v>
      </c>
      <c r="AB21" s="40">
        <f>'2.測定データ貼付け用シート'!AG19</f>
        <v>9945</v>
      </c>
      <c r="AC21" s="20">
        <f>'2.測定データ貼付け用シート'!AQ19</f>
        <v>7639</v>
      </c>
      <c r="AD21" s="26">
        <f>'2.測定データ貼付け用シート'!N19</f>
        <v>7058</v>
      </c>
      <c r="AE21" s="47">
        <f>'2.測定データ貼付け用シート'!X19</f>
        <v>7231</v>
      </c>
      <c r="AF21" s="40">
        <f>'2.測定データ貼付け用シート'!AH19</f>
        <v>7390</v>
      </c>
      <c r="AG21" s="20">
        <f>'2.測定データ貼付け用シート'!AR19</f>
        <v>7263</v>
      </c>
      <c r="AH21" s="26">
        <f>'2.測定データ貼付け用シート'!O19</f>
        <v>7231</v>
      </c>
      <c r="AI21" s="47">
        <f>'2.測定データ貼付け用シート'!Y19</f>
        <v>7166</v>
      </c>
      <c r="AJ21" s="40">
        <f>'2.測定データ貼付け用シート'!AI19</f>
        <v>7200</v>
      </c>
      <c r="AK21" s="20">
        <f>'2.測定データ貼付け用シート'!AS19</f>
        <v>7493</v>
      </c>
      <c r="AL21" s="26">
        <f>'2.測定データ貼付け用シート'!P19</f>
        <v>7263</v>
      </c>
      <c r="AM21" s="47">
        <f>'2.測定データ貼付け用シート'!Z19</f>
        <v>7421</v>
      </c>
      <c r="AN21" s="40">
        <f>'2.測定データ貼付け用シート'!AJ19</f>
        <v>7524</v>
      </c>
      <c r="AO21" s="20">
        <f>'2.測定データ貼付け用シート'!AT19</f>
        <v>7405</v>
      </c>
      <c r="AP21" s="26">
        <f>'2.測定データ貼付け用シート'!Q19</f>
        <v>7108</v>
      </c>
      <c r="AQ21" s="47">
        <f>'2.測定データ貼付け用シート'!AA19</f>
        <v>7078</v>
      </c>
      <c r="AR21" s="40">
        <f>'2.測定データ貼付け用シート'!AK19</f>
        <v>7212</v>
      </c>
      <c r="AS21" s="20">
        <f>'2.測定データ貼付け用シート'!AU19</f>
        <v>7071</v>
      </c>
      <c r="AT21" s="26">
        <f>'2.測定データ貼付け用シート'!R19</f>
        <v>7017</v>
      </c>
      <c r="AU21" s="47">
        <f>'2.測定データ貼付け用シート'!AB19</f>
        <v>7214</v>
      </c>
      <c r="AV21" s="40">
        <f>'2.測定データ貼付け用シート'!AL19</f>
        <v>7218</v>
      </c>
      <c r="AW21" s="20">
        <f>'2.測定データ貼付け用シート'!AV19</f>
        <v>7110</v>
      </c>
      <c r="AX21" s="26">
        <f>'2.測定データ貼付け用シート'!S19</f>
        <v>7096</v>
      </c>
      <c r="AY21" s="47">
        <f>'2.測定データ貼付け用シート'!AC19</f>
        <v>7116</v>
      </c>
      <c r="AZ21" s="40">
        <f>'2.測定データ貼付け用シート'!AM19</f>
        <v>7099</v>
      </c>
      <c r="BA21" s="20">
        <f>'2.測定データ貼付け用シート'!AW19</f>
        <v>6993</v>
      </c>
      <c r="BB21" s="26">
        <f>'2.測定データ貼付け用シート'!T19</f>
        <v>6986</v>
      </c>
      <c r="BC21" s="47">
        <f>'2.測定データ貼付け用シート'!AD19</f>
        <v>6894</v>
      </c>
      <c r="BD21" s="40">
        <f>'2.測定データ貼付け用シート'!AN19</f>
        <v>6868</v>
      </c>
      <c r="BE21" s="20">
        <f>'2.測定データ貼付け用シート'!AX19</f>
        <v>6752</v>
      </c>
      <c r="BF21" s="26">
        <f>'2.測定データ貼付け用シート'!U19</f>
        <v>7123</v>
      </c>
      <c r="BG21" s="20">
        <f>'2.測定データ貼付け用シート'!AE19</f>
        <v>7026</v>
      </c>
      <c r="BH21" s="19">
        <f>'2.測定データ貼付け用シート'!AO19</f>
        <v>18796</v>
      </c>
      <c r="BI21" s="20">
        <f>'2.測定データ貼付け用シート'!AY19</f>
        <v>14308</v>
      </c>
    </row>
    <row r="22" spans="1:61" x14ac:dyDescent="0.15">
      <c r="A22" s="6">
        <v>30</v>
      </c>
      <c r="B22" s="17">
        <f>'2.測定データ貼付け用シート'!B20</f>
        <v>5889</v>
      </c>
      <c r="C22" s="18">
        <f>'2.測定データ貼付け用シート'!K20</f>
        <v>5338</v>
      </c>
      <c r="D22" s="19">
        <f>'2.測定データ貼付け用シート'!AZ20</f>
        <v>5582</v>
      </c>
      <c r="E22" s="20">
        <f>'2.測定データ貼付け用シート'!BI20</f>
        <v>5211</v>
      </c>
      <c r="F22" s="24">
        <f>'2.測定データ貼付け用シート'!F20</f>
        <v>9430</v>
      </c>
      <c r="G22" s="18">
        <f>'2.測定データ貼付け用シート'!G20</f>
        <v>9572</v>
      </c>
      <c r="H22" s="18">
        <f>'2.測定データ貼付け用シート'!BD20</f>
        <v>9606</v>
      </c>
      <c r="I22" s="18">
        <f>'2.測定データ貼付け用シート'!BE20</f>
        <v>9335</v>
      </c>
      <c r="J22" s="18">
        <f>'2.測定データ貼付け用シート'!E20</f>
        <v>13579</v>
      </c>
      <c r="K22" s="18">
        <f>'2.測定データ貼付け用シート'!H20</f>
        <v>13330</v>
      </c>
      <c r="L22" s="18">
        <f>'2.測定データ貼付け用シート'!BC20</f>
        <v>13146</v>
      </c>
      <c r="M22" s="18">
        <f>'2.測定データ貼付け用シート'!BF20</f>
        <v>13148</v>
      </c>
      <c r="N22" s="18">
        <f>'2.測定データ貼付け用シート'!D20</f>
        <v>18653</v>
      </c>
      <c r="O22" s="18">
        <f>'2.測定データ貼付け用シート'!I20</f>
        <v>18708</v>
      </c>
      <c r="P22" s="18">
        <f>'2.測定データ貼付け用シート'!BB20</f>
        <v>18437</v>
      </c>
      <c r="Q22" s="18">
        <f>'2.測定データ貼付け用シート'!BG20</f>
        <v>18323</v>
      </c>
      <c r="R22" s="18">
        <f>'2.測定データ貼付け用シート'!C20</f>
        <v>18842</v>
      </c>
      <c r="S22" s="18">
        <f>'2.測定データ貼付け用シート'!J20</f>
        <v>18598</v>
      </c>
      <c r="T22" s="18">
        <f>'2.測定データ貼付け用シート'!BA20</f>
        <v>18450</v>
      </c>
      <c r="U22" s="25">
        <f>'2.測定データ貼付け用シート'!BH20</f>
        <v>18455</v>
      </c>
      <c r="V22" s="26">
        <f>'2.測定データ貼付け用シート'!L20</f>
        <v>14736</v>
      </c>
      <c r="W22" s="47">
        <f>'2.測定データ貼付け用シート'!V20</f>
        <v>13035</v>
      </c>
      <c r="X22" s="40">
        <f>'2.測定データ貼付け用シート'!AF20</f>
        <v>9485</v>
      </c>
      <c r="Y22" s="20">
        <f>'2.測定データ貼付け用シート'!AP20</f>
        <v>6697</v>
      </c>
      <c r="Z22" s="26">
        <f>'2.測定データ貼付け用シート'!M20</f>
        <v>14545</v>
      </c>
      <c r="AA22" s="47">
        <f>'2.測定データ貼付け用シート'!W20</f>
        <v>12516</v>
      </c>
      <c r="AB22" s="40">
        <f>'2.測定データ貼付け用シート'!AG20</f>
        <v>9140</v>
      </c>
      <c r="AC22" s="20">
        <f>'2.測定データ貼付け用シート'!AQ20</f>
        <v>6726</v>
      </c>
      <c r="AD22" s="26">
        <f>'2.測定データ貼付け用シート'!N20</f>
        <v>6127</v>
      </c>
      <c r="AE22" s="47">
        <f>'2.測定データ貼付け用シート'!X20</f>
        <v>6283</v>
      </c>
      <c r="AF22" s="40">
        <f>'2.測定データ貼付け用シート'!AH20</f>
        <v>6451</v>
      </c>
      <c r="AG22" s="20">
        <f>'2.測定データ貼付け用シート'!AR20</f>
        <v>6336</v>
      </c>
      <c r="AH22" s="26">
        <f>'2.測定データ貼付け用シート'!O20</f>
        <v>6290</v>
      </c>
      <c r="AI22" s="47">
        <f>'2.測定データ貼付け用シート'!Y20</f>
        <v>6230</v>
      </c>
      <c r="AJ22" s="40">
        <f>'2.測定データ貼付け用シート'!AI20</f>
        <v>6275</v>
      </c>
      <c r="AK22" s="20">
        <f>'2.測定データ貼付け用シート'!AS20</f>
        <v>6568</v>
      </c>
      <c r="AL22" s="26">
        <f>'2.測定データ貼付け用シート'!P20</f>
        <v>6317</v>
      </c>
      <c r="AM22" s="47">
        <f>'2.測定データ貼付け用シート'!Z20</f>
        <v>6499</v>
      </c>
      <c r="AN22" s="40">
        <f>'2.測定データ貼付け用シート'!AJ20</f>
        <v>6575</v>
      </c>
      <c r="AO22" s="20">
        <f>'2.測定データ貼付け用シート'!AT20</f>
        <v>6446</v>
      </c>
      <c r="AP22" s="26">
        <f>'2.測定データ貼付け用シート'!Q20</f>
        <v>6139</v>
      </c>
      <c r="AQ22" s="47">
        <f>'2.測定データ貼付け用シート'!AA20</f>
        <v>6131</v>
      </c>
      <c r="AR22" s="40">
        <f>'2.測定データ貼付け用シート'!AK20</f>
        <v>6266</v>
      </c>
      <c r="AS22" s="20">
        <f>'2.測定データ貼付け用シート'!AU20</f>
        <v>6131</v>
      </c>
      <c r="AT22" s="26">
        <f>'2.測定データ貼付け用シート'!R20</f>
        <v>6086</v>
      </c>
      <c r="AU22" s="47">
        <f>'2.測定データ貼付け用シート'!AB20</f>
        <v>6289</v>
      </c>
      <c r="AV22" s="40">
        <f>'2.測定データ貼付け用シート'!AL20</f>
        <v>6278</v>
      </c>
      <c r="AW22" s="20">
        <f>'2.測定データ貼付け用シート'!AV20</f>
        <v>6184</v>
      </c>
      <c r="AX22" s="26">
        <f>'2.測定データ貼付け用シート'!S20</f>
        <v>6156</v>
      </c>
      <c r="AY22" s="47">
        <f>'2.測定データ貼付け用シート'!AC20</f>
        <v>6167</v>
      </c>
      <c r="AZ22" s="40">
        <f>'2.測定データ貼付け用シート'!AM20</f>
        <v>6164</v>
      </c>
      <c r="BA22" s="20">
        <f>'2.測定データ貼付け用シート'!AW20</f>
        <v>6075</v>
      </c>
      <c r="BB22" s="26">
        <f>'2.測定データ貼付け用シート'!T20</f>
        <v>6060</v>
      </c>
      <c r="BC22" s="47">
        <f>'2.測定データ貼付け用シート'!AD20</f>
        <v>5967</v>
      </c>
      <c r="BD22" s="40">
        <f>'2.測定データ貼付け用シート'!AN20</f>
        <v>5962</v>
      </c>
      <c r="BE22" s="20">
        <f>'2.測定データ貼付け用シート'!AX20</f>
        <v>5846</v>
      </c>
      <c r="BF22" s="26">
        <f>'2.測定データ貼付け用シート'!U20</f>
        <v>6191</v>
      </c>
      <c r="BG22" s="20">
        <f>'2.測定データ貼付け用シート'!AE20</f>
        <v>6117</v>
      </c>
      <c r="BH22" s="19">
        <f>'2.測定データ貼付け用シート'!AO20</f>
        <v>18734</v>
      </c>
      <c r="BI22" s="20">
        <f>'2.測定データ貼付け用シート'!AY20</f>
        <v>13057</v>
      </c>
    </row>
    <row r="23" spans="1:61" x14ac:dyDescent="0.15">
      <c r="A23" s="6">
        <v>32</v>
      </c>
      <c r="B23" s="17">
        <f>'2.測定データ貼付け用シート'!B21</f>
        <v>5112</v>
      </c>
      <c r="C23" s="18">
        <f>'2.測定データ貼付け用シート'!K21</f>
        <v>4566</v>
      </c>
      <c r="D23" s="19">
        <f>'2.測定データ貼付け用シート'!AZ21</f>
        <v>4837</v>
      </c>
      <c r="E23" s="20">
        <f>'2.測定データ貼付け用シート'!BI21</f>
        <v>4466</v>
      </c>
      <c r="F23" s="24">
        <f>'2.測定データ貼付け用シート'!F21</f>
        <v>8271</v>
      </c>
      <c r="G23" s="18">
        <f>'2.測定データ貼付け用シート'!G21</f>
        <v>8446</v>
      </c>
      <c r="H23" s="18">
        <f>'2.測定データ貼付け用シート'!BD21</f>
        <v>8492</v>
      </c>
      <c r="I23" s="18">
        <f>'2.測定データ貼付け用シート'!BE21</f>
        <v>8212</v>
      </c>
      <c r="J23" s="18">
        <f>'2.測定データ貼付け用シート'!E21</f>
        <v>12238</v>
      </c>
      <c r="K23" s="18">
        <f>'2.測定データ貼付け用シート'!H21</f>
        <v>12036</v>
      </c>
      <c r="L23" s="18">
        <f>'2.測定データ貼付け用シート'!BC21</f>
        <v>11850</v>
      </c>
      <c r="M23" s="18">
        <f>'2.測定データ貼付け用シート'!BF21</f>
        <v>11843</v>
      </c>
      <c r="N23" s="18">
        <f>'2.測定データ貼付け用シート'!D21</f>
        <v>18410</v>
      </c>
      <c r="O23" s="18">
        <f>'2.測定データ貼付け用シート'!I21</f>
        <v>18377</v>
      </c>
      <c r="P23" s="18">
        <f>'2.測定データ貼付け用シート'!BB21</f>
        <v>18216</v>
      </c>
      <c r="Q23" s="18">
        <f>'2.測定データ貼付け用シート'!BG21</f>
        <v>18006</v>
      </c>
      <c r="R23" s="18">
        <f>'2.測定データ貼付け用シート'!C21</f>
        <v>18815</v>
      </c>
      <c r="S23" s="18">
        <f>'2.測定データ貼付け用シート'!J21</f>
        <v>18553</v>
      </c>
      <c r="T23" s="18">
        <f>'2.測定データ貼付け用シート'!BA21</f>
        <v>18406</v>
      </c>
      <c r="U23" s="25">
        <f>'2.測定データ貼付け用シート'!BH21</f>
        <v>18476</v>
      </c>
      <c r="V23" s="26">
        <f>'2.測定データ貼付け用シート'!L21</f>
        <v>14515</v>
      </c>
      <c r="W23" s="47">
        <f>'2.測定データ貼付け用シート'!V21</f>
        <v>12469</v>
      </c>
      <c r="X23" s="40">
        <f>'2.測定データ貼付け用シート'!AF21</f>
        <v>8706</v>
      </c>
      <c r="Y23" s="20">
        <f>'2.測定データ貼付け用シート'!AP21</f>
        <v>5893</v>
      </c>
      <c r="Z23" s="26">
        <f>'2.測定データ貼付け用シート'!M21</f>
        <v>14225</v>
      </c>
      <c r="AA23" s="47">
        <f>'2.測定データ貼付け用シート'!W21</f>
        <v>11885</v>
      </c>
      <c r="AB23" s="40">
        <f>'2.測定データ貼付け用シート'!AG21</f>
        <v>8357</v>
      </c>
      <c r="AC23" s="20">
        <f>'2.測定データ貼付け用シート'!AQ21</f>
        <v>5902</v>
      </c>
      <c r="AD23" s="26">
        <f>'2.測定データ貼付け用シート'!N21</f>
        <v>5290</v>
      </c>
      <c r="AE23" s="47">
        <f>'2.測定データ貼付け用シート'!X21</f>
        <v>5425</v>
      </c>
      <c r="AF23" s="40">
        <f>'2.測定データ貼付け用シート'!AH21</f>
        <v>5594</v>
      </c>
      <c r="AG23" s="20">
        <f>'2.測定データ貼付け用シート'!AR21</f>
        <v>5497</v>
      </c>
      <c r="AH23" s="26">
        <f>'2.測定データ貼付け用シート'!O21</f>
        <v>5434</v>
      </c>
      <c r="AI23" s="47">
        <f>'2.測定データ貼付け用シート'!Y21</f>
        <v>5399</v>
      </c>
      <c r="AJ23" s="40">
        <f>'2.測定データ貼付け用シート'!AI21</f>
        <v>5423</v>
      </c>
      <c r="AK23" s="20">
        <f>'2.測定データ貼付け用シート'!AS21</f>
        <v>5733</v>
      </c>
      <c r="AL23" s="26">
        <f>'2.測定データ貼付け用シート'!P21</f>
        <v>5477</v>
      </c>
      <c r="AM23" s="47">
        <f>'2.測定データ貼付け用シート'!Z21</f>
        <v>5618</v>
      </c>
      <c r="AN23" s="40">
        <f>'2.測定データ貼付け用シート'!AJ21</f>
        <v>5711</v>
      </c>
      <c r="AO23" s="20">
        <f>'2.測定データ貼付け用シート'!AT21</f>
        <v>5605</v>
      </c>
      <c r="AP23" s="26">
        <f>'2.測定データ貼付け用シート'!Q21</f>
        <v>5299</v>
      </c>
      <c r="AQ23" s="47">
        <f>'2.測定データ貼付け用シート'!AA21</f>
        <v>5295</v>
      </c>
      <c r="AR23" s="40">
        <f>'2.測定データ貼付け用シート'!AK21</f>
        <v>5403</v>
      </c>
      <c r="AS23" s="20">
        <f>'2.測定データ貼付け用シート'!AU21</f>
        <v>5303</v>
      </c>
      <c r="AT23" s="26">
        <f>'2.測定データ貼付け用シート'!R21</f>
        <v>5224</v>
      </c>
      <c r="AU23" s="47">
        <f>'2.測定データ貼付け用シート'!AB21</f>
        <v>5420</v>
      </c>
      <c r="AV23" s="40">
        <f>'2.測定データ貼付け用シート'!AL21</f>
        <v>5414</v>
      </c>
      <c r="AW23" s="20">
        <f>'2.測定データ貼付け用シート'!AV21</f>
        <v>5332</v>
      </c>
      <c r="AX23" s="26">
        <f>'2.測定データ貼付け用シート'!S21</f>
        <v>5318</v>
      </c>
      <c r="AY23" s="47">
        <f>'2.測定データ貼付け用シート'!AC21</f>
        <v>5289</v>
      </c>
      <c r="AZ23" s="40">
        <f>'2.測定データ貼付け用シート'!AM21</f>
        <v>5320</v>
      </c>
      <c r="BA23" s="20">
        <f>'2.測定データ貼付け用シート'!AW21</f>
        <v>5222</v>
      </c>
      <c r="BB23" s="26">
        <f>'2.測定データ貼付け用シート'!T21</f>
        <v>5201</v>
      </c>
      <c r="BC23" s="47">
        <f>'2.測定データ貼付け用シート'!AD21</f>
        <v>5133</v>
      </c>
      <c r="BD23" s="40">
        <f>'2.測定データ貼付け用シート'!AN21</f>
        <v>5140</v>
      </c>
      <c r="BE23" s="20">
        <f>'2.測定データ貼付け用シート'!AX21</f>
        <v>5030</v>
      </c>
      <c r="BF23" s="26">
        <f>'2.測定データ貼付け用シート'!U21</f>
        <v>5348</v>
      </c>
      <c r="BG23" s="20">
        <f>'2.測定データ貼付け用シート'!AE21</f>
        <v>5300</v>
      </c>
      <c r="BH23" s="19">
        <f>'2.測定データ貼付け用シート'!AO21</f>
        <v>18526</v>
      </c>
      <c r="BI23" s="20">
        <f>'2.測定データ貼付け用シート'!AY21</f>
        <v>11757</v>
      </c>
    </row>
    <row r="24" spans="1:61" x14ac:dyDescent="0.15">
      <c r="A24" s="6">
        <v>34</v>
      </c>
      <c r="B24" s="17">
        <f>'2.測定データ貼付け用シート'!B22</f>
        <v>4409</v>
      </c>
      <c r="C24" s="18">
        <f>'2.測定データ貼付け用シート'!K22</f>
        <v>3909</v>
      </c>
      <c r="D24" s="19">
        <f>'2.測定データ貼付け用シート'!AZ22</f>
        <v>4172</v>
      </c>
      <c r="E24" s="20">
        <f>'2.測定データ貼付け用シート'!BI22</f>
        <v>3826</v>
      </c>
      <c r="F24" s="24">
        <f>'2.測定データ貼付け用シート'!F22</f>
        <v>7219</v>
      </c>
      <c r="G24" s="18">
        <f>'2.測定データ貼付け用シート'!G22</f>
        <v>7379</v>
      </c>
      <c r="H24" s="18">
        <f>'2.測定データ貼付け用シート'!BD22</f>
        <v>7441</v>
      </c>
      <c r="I24" s="18">
        <f>'2.測定データ貼付け用シート'!BE22</f>
        <v>7166</v>
      </c>
      <c r="J24" s="18">
        <f>'2.測定データ貼付け用シート'!E22</f>
        <v>10851</v>
      </c>
      <c r="K24" s="18">
        <f>'2.測定データ貼付け用シート'!H22</f>
        <v>10704</v>
      </c>
      <c r="L24" s="18">
        <f>'2.測定データ貼付け用シート'!BC22</f>
        <v>10602</v>
      </c>
      <c r="M24" s="18">
        <f>'2.測定データ貼付け用シート'!BF22</f>
        <v>10558</v>
      </c>
      <c r="N24" s="18">
        <f>'2.測定データ貼付け用シート'!D22</f>
        <v>17711</v>
      </c>
      <c r="O24" s="18">
        <f>'2.測定データ貼付け用シート'!I22</f>
        <v>17611</v>
      </c>
      <c r="P24" s="18">
        <f>'2.測定データ貼付け用シート'!BB22</f>
        <v>17582</v>
      </c>
      <c r="Q24" s="18">
        <f>'2.測定データ貼付け用シート'!BG22</f>
        <v>17313</v>
      </c>
      <c r="R24" s="18">
        <f>'2.測定データ貼付け用シート'!C22</f>
        <v>18834</v>
      </c>
      <c r="S24" s="18">
        <f>'2.測定データ貼付け用シート'!J22</f>
        <v>18587</v>
      </c>
      <c r="T24" s="18">
        <f>'2.測定データ貼付け用シート'!BA22</f>
        <v>18421</v>
      </c>
      <c r="U24" s="25">
        <f>'2.測定データ貼付け用シート'!BH22</f>
        <v>18507</v>
      </c>
      <c r="V24" s="26">
        <f>'2.測定データ貼付け用シート'!L22</f>
        <v>14285</v>
      </c>
      <c r="W24" s="47">
        <f>'2.測定データ貼付け用シート'!V22</f>
        <v>11956</v>
      </c>
      <c r="X24" s="40">
        <f>'2.測定データ貼付け用シート'!AF22</f>
        <v>7995</v>
      </c>
      <c r="Y24" s="20">
        <f>'2.測定データ貼付け用シート'!AP22</f>
        <v>5151</v>
      </c>
      <c r="Z24" s="26">
        <f>'2.測定データ貼付け用シート'!M22</f>
        <v>13860</v>
      </c>
      <c r="AA24" s="47">
        <f>'2.測定データ貼付け用シート'!W22</f>
        <v>11279</v>
      </c>
      <c r="AB24" s="40">
        <f>'2.測定データ貼付け用シート'!AG22</f>
        <v>7619</v>
      </c>
      <c r="AC24" s="20">
        <f>'2.測定データ貼付け用シート'!AQ22</f>
        <v>5148</v>
      </c>
      <c r="AD24" s="26">
        <f>'2.測定データ貼付け用シート'!N22</f>
        <v>4553</v>
      </c>
      <c r="AE24" s="47">
        <f>'2.測定データ貼付け用シート'!X22</f>
        <v>4647</v>
      </c>
      <c r="AF24" s="40">
        <f>'2.測定データ貼付け用シート'!AH22</f>
        <v>4826</v>
      </c>
      <c r="AG24" s="20">
        <f>'2.測定データ貼付け用シート'!AR22</f>
        <v>4719</v>
      </c>
      <c r="AH24" s="26">
        <f>'2.測定データ貼付け用シート'!O22</f>
        <v>4652</v>
      </c>
      <c r="AI24" s="47">
        <f>'2.測定データ貼付け用シート'!Y22</f>
        <v>4614</v>
      </c>
      <c r="AJ24" s="40">
        <f>'2.測定データ貼付け用シート'!AI22</f>
        <v>4642</v>
      </c>
      <c r="AK24" s="20">
        <f>'2.測定データ貼付け用シート'!AS22</f>
        <v>4941</v>
      </c>
      <c r="AL24" s="26">
        <f>'2.測定データ貼付け用シート'!P22</f>
        <v>4707</v>
      </c>
      <c r="AM24" s="47">
        <f>'2.測定データ貼付け用シート'!Z22</f>
        <v>4831</v>
      </c>
      <c r="AN24" s="40">
        <f>'2.測定データ貼付け用シート'!AJ22</f>
        <v>4921</v>
      </c>
      <c r="AO24" s="20">
        <f>'2.測定データ貼付け用シート'!AT22</f>
        <v>4827</v>
      </c>
      <c r="AP24" s="26">
        <f>'2.測定データ貼付け用シート'!Q22</f>
        <v>4552</v>
      </c>
      <c r="AQ24" s="47">
        <f>'2.測定データ貼付け用シート'!AA22</f>
        <v>4532</v>
      </c>
      <c r="AR24" s="40">
        <f>'2.測定データ貼付け用シート'!AK22</f>
        <v>4639</v>
      </c>
      <c r="AS24" s="20">
        <f>'2.測定データ貼付け用シート'!AU22</f>
        <v>4565</v>
      </c>
      <c r="AT24" s="26">
        <f>'2.測定データ貼付け用シート'!R22</f>
        <v>4486</v>
      </c>
      <c r="AU24" s="47">
        <f>'2.測定データ貼付け用シート'!AB22</f>
        <v>4665</v>
      </c>
      <c r="AV24" s="40">
        <f>'2.測定データ貼付け用シート'!AL22</f>
        <v>4655</v>
      </c>
      <c r="AW24" s="20">
        <f>'2.測定データ貼付け用シート'!AV22</f>
        <v>4586</v>
      </c>
      <c r="AX24" s="26">
        <f>'2.測定データ貼付け用シート'!S22</f>
        <v>4554</v>
      </c>
      <c r="AY24" s="47">
        <f>'2.測定データ貼付け用シート'!AC22</f>
        <v>4537</v>
      </c>
      <c r="AZ24" s="40">
        <f>'2.測定データ貼付け用シート'!AM22</f>
        <v>4564</v>
      </c>
      <c r="BA24" s="20">
        <f>'2.測定データ貼付け用シート'!AW22</f>
        <v>4471</v>
      </c>
      <c r="BB24" s="26">
        <f>'2.測定データ貼付け用シート'!T22</f>
        <v>4450</v>
      </c>
      <c r="BC24" s="47">
        <f>'2.測定データ貼付け用シート'!AD22</f>
        <v>4374</v>
      </c>
      <c r="BD24" s="40">
        <f>'2.測定データ貼付け用シート'!AN22</f>
        <v>4403</v>
      </c>
      <c r="BE24" s="20">
        <f>'2.測定データ貼付け用シート'!AX22</f>
        <v>4308</v>
      </c>
      <c r="BF24" s="26">
        <f>'2.測定データ貼付け用シート'!U22</f>
        <v>4607</v>
      </c>
      <c r="BG24" s="20">
        <f>'2.測定データ貼付け用シート'!AE22</f>
        <v>4562</v>
      </c>
      <c r="BH24" s="19">
        <f>'2.測定データ貼付け用シート'!AO22</f>
        <v>17904</v>
      </c>
      <c r="BI24" s="20">
        <f>'2.測定データ貼付け用シート'!AY22</f>
        <v>10476</v>
      </c>
    </row>
    <row r="25" spans="1:61" x14ac:dyDescent="0.15">
      <c r="A25" s="6">
        <v>36</v>
      </c>
      <c r="B25" s="17">
        <f>'2.測定データ貼付け用シート'!B23</f>
        <v>3785</v>
      </c>
      <c r="C25" s="18">
        <f>'2.測定データ貼付け用シート'!K23</f>
        <v>3340</v>
      </c>
      <c r="D25" s="19">
        <f>'2.測定データ貼付け用シート'!AZ23</f>
        <v>3602</v>
      </c>
      <c r="E25" s="20">
        <f>'2.測定データ貼付け用シート'!BI23</f>
        <v>3265</v>
      </c>
      <c r="F25" s="24">
        <f>'2.測定データ貼付け用シート'!F23</f>
        <v>6230</v>
      </c>
      <c r="G25" s="18">
        <f>'2.測定データ貼付け用シート'!G23</f>
        <v>6402</v>
      </c>
      <c r="H25" s="18">
        <f>'2.測定データ貼付け用シート'!BD23</f>
        <v>6472</v>
      </c>
      <c r="I25" s="18">
        <f>'2.測定データ貼付け用シート'!BE23</f>
        <v>6222</v>
      </c>
      <c r="J25" s="18">
        <f>'2.測定データ貼付け用シート'!E23</f>
        <v>9584</v>
      </c>
      <c r="K25" s="18">
        <f>'2.測定データ貼付け用シート'!H23</f>
        <v>9426</v>
      </c>
      <c r="L25" s="18">
        <f>'2.測定データ貼付け用シート'!BC23</f>
        <v>9365</v>
      </c>
      <c r="M25" s="18">
        <f>'2.測定データ貼付け用シート'!BF23</f>
        <v>9336</v>
      </c>
      <c r="N25" s="18">
        <f>'2.測定データ貼付け用シート'!D23</f>
        <v>16639</v>
      </c>
      <c r="O25" s="18">
        <f>'2.測定データ貼付け用シート'!I23</f>
        <v>16380</v>
      </c>
      <c r="P25" s="18">
        <f>'2.測定データ貼付け用シート'!BB23</f>
        <v>16530</v>
      </c>
      <c r="Q25" s="18">
        <f>'2.測定データ貼付け用シート'!BG23</f>
        <v>16201</v>
      </c>
      <c r="R25" s="18">
        <f>'2.測定データ貼付け用シート'!C23</f>
        <v>18842</v>
      </c>
      <c r="S25" s="18">
        <f>'2.測定データ貼付け用シート'!J23</f>
        <v>18608</v>
      </c>
      <c r="T25" s="18">
        <f>'2.測定データ貼付け用シート'!BA23</f>
        <v>18408</v>
      </c>
      <c r="U25" s="25">
        <f>'2.測定データ貼付け用シート'!BH23</f>
        <v>18474</v>
      </c>
      <c r="V25" s="26">
        <f>'2.測定データ貼付け用シート'!L23</f>
        <v>14017</v>
      </c>
      <c r="W25" s="47">
        <f>'2.測定データ貼付け用シート'!V23</f>
        <v>11445</v>
      </c>
      <c r="X25" s="40">
        <f>'2.測定データ貼付け用シート'!AF23</f>
        <v>7325</v>
      </c>
      <c r="Y25" s="20">
        <f>'2.測定データ貼付け用シート'!AP23</f>
        <v>4500</v>
      </c>
      <c r="Z25" s="26">
        <f>'2.測定データ貼付け用シート'!M23</f>
        <v>13459</v>
      </c>
      <c r="AA25" s="47">
        <f>'2.測定データ貼付け用シート'!W23</f>
        <v>10691</v>
      </c>
      <c r="AB25" s="40">
        <f>'2.測定データ貼付け用シート'!AG23</f>
        <v>6916</v>
      </c>
      <c r="AC25" s="20">
        <f>'2.測定データ貼付け用シート'!AQ23</f>
        <v>4481</v>
      </c>
      <c r="AD25" s="26">
        <f>'2.測定データ貼付け用シート'!N23</f>
        <v>3872</v>
      </c>
      <c r="AE25" s="47">
        <f>'2.測定データ貼付け用シート'!X23</f>
        <v>3986</v>
      </c>
      <c r="AF25" s="40">
        <f>'2.測定データ貼付け用シート'!AH23</f>
        <v>4130</v>
      </c>
      <c r="AG25" s="20">
        <f>'2.測定データ貼付け用シート'!AR23</f>
        <v>4042</v>
      </c>
      <c r="AH25" s="26">
        <f>'2.測定データ貼付け用シート'!O23</f>
        <v>3990</v>
      </c>
      <c r="AI25" s="47">
        <f>'2.測定データ貼付け用シート'!Y23</f>
        <v>3929</v>
      </c>
      <c r="AJ25" s="40">
        <f>'2.測定データ貼付け用シート'!AI23</f>
        <v>3970</v>
      </c>
      <c r="AK25" s="20">
        <f>'2.測定データ貼付け用シート'!AS23</f>
        <v>4254</v>
      </c>
      <c r="AL25" s="26">
        <f>'2.測定データ貼付け用シート'!P23</f>
        <v>4046</v>
      </c>
      <c r="AM25" s="47">
        <f>'2.測定データ貼付け用シート'!Z23</f>
        <v>4135</v>
      </c>
      <c r="AN25" s="40">
        <f>'2.測定データ貼付け用シート'!AJ23</f>
        <v>4223</v>
      </c>
      <c r="AO25" s="20">
        <f>'2.測定データ貼付け用シート'!AT23</f>
        <v>4132</v>
      </c>
      <c r="AP25" s="26">
        <f>'2.測定データ貼付け用シート'!Q23</f>
        <v>3884</v>
      </c>
      <c r="AQ25" s="47">
        <f>'2.測定データ貼付け用シート'!AA23</f>
        <v>3872</v>
      </c>
      <c r="AR25" s="40">
        <f>'2.測定データ貼付け用シート'!AK23</f>
        <v>3977</v>
      </c>
      <c r="AS25" s="20">
        <f>'2.測定データ貼付け用シート'!AU23</f>
        <v>3901</v>
      </c>
      <c r="AT25" s="26">
        <f>'2.測定データ貼付け用シート'!R23</f>
        <v>3831</v>
      </c>
      <c r="AU25" s="47">
        <f>'2.測定データ貼付け用シート'!AB23</f>
        <v>3990</v>
      </c>
      <c r="AV25" s="40">
        <f>'2.測定データ貼付け用シート'!AL23</f>
        <v>3984</v>
      </c>
      <c r="AW25" s="20">
        <f>'2.測定データ貼付け用シート'!AV23</f>
        <v>3936</v>
      </c>
      <c r="AX25" s="26">
        <f>'2.測定データ貼付け用シート'!S23</f>
        <v>3883</v>
      </c>
      <c r="AY25" s="47">
        <f>'2.測定データ貼付け用シート'!AC23</f>
        <v>3880</v>
      </c>
      <c r="AZ25" s="40">
        <f>'2.測定データ貼付け用シート'!AM23</f>
        <v>3893</v>
      </c>
      <c r="BA25" s="20">
        <f>'2.測定データ貼付け用シート'!AW23</f>
        <v>3835</v>
      </c>
      <c r="BB25" s="26">
        <f>'2.測定データ貼付け用シート'!T23</f>
        <v>3805</v>
      </c>
      <c r="BC25" s="47">
        <f>'2.測定データ貼付け用シート'!AD23</f>
        <v>3740</v>
      </c>
      <c r="BD25" s="40">
        <f>'2.測定データ貼付け用シート'!AN23</f>
        <v>3758</v>
      </c>
      <c r="BE25" s="20">
        <f>'2.測定データ貼付け用シート'!AX23</f>
        <v>3674</v>
      </c>
      <c r="BF25" s="26">
        <f>'2.測定データ貼付け用シート'!U23</f>
        <v>3951</v>
      </c>
      <c r="BG25" s="20">
        <f>'2.測定データ貼付け用シート'!AE23</f>
        <v>3889</v>
      </c>
      <c r="BH25" s="19">
        <f>'2.測定データ貼付け用シート'!AO23</f>
        <v>16957</v>
      </c>
      <c r="BI25" s="20">
        <f>'2.測定データ貼付け用シート'!AY23</f>
        <v>9215</v>
      </c>
    </row>
    <row r="26" spans="1:61" x14ac:dyDescent="0.15">
      <c r="A26" s="6">
        <v>38</v>
      </c>
      <c r="B26" s="17">
        <f>'2.測定データ貼付け用シート'!B24</f>
        <v>3252</v>
      </c>
      <c r="C26" s="18">
        <f>'2.測定データ貼付け用シート'!K24</f>
        <v>2851</v>
      </c>
      <c r="D26" s="19">
        <f>'2.測定データ貼付け用シート'!AZ24</f>
        <v>3092</v>
      </c>
      <c r="E26" s="20">
        <f>'2.測定データ貼付け用シート'!BI24</f>
        <v>2801</v>
      </c>
      <c r="F26" s="24">
        <f>'2.測定データ貼付け用シート'!F24</f>
        <v>5349</v>
      </c>
      <c r="G26" s="18">
        <f>'2.測定データ貼付け用シート'!G24</f>
        <v>5502</v>
      </c>
      <c r="H26" s="18">
        <f>'2.測定データ貼付け用シート'!BD24</f>
        <v>5606</v>
      </c>
      <c r="I26" s="18">
        <f>'2.測定データ貼付け用シート'!BE24</f>
        <v>5380</v>
      </c>
      <c r="J26" s="18">
        <f>'2.測定データ貼付け用シート'!E24</f>
        <v>8373</v>
      </c>
      <c r="K26" s="18">
        <f>'2.測定データ貼付け用シート'!H24</f>
        <v>8228</v>
      </c>
      <c r="L26" s="18">
        <f>'2.測定データ貼付け用シート'!BC24</f>
        <v>8173</v>
      </c>
      <c r="M26" s="18">
        <f>'2.測定データ貼付け用シート'!BF24</f>
        <v>8168</v>
      </c>
      <c r="N26" s="18">
        <f>'2.測定データ貼付け用シート'!D24</f>
        <v>15277</v>
      </c>
      <c r="O26" s="18">
        <f>'2.測定データ貼付け用シート'!I24</f>
        <v>15002</v>
      </c>
      <c r="P26" s="18">
        <f>'2.測定データ貼付け用シート'!BB24</f>
        <v>15229</v>
      </c>
      <c r="Q26" s="18">
        <f>'2.測定データ貼付け用シート'!BG24</f>
        <v>14819</v>
      </c>
      <c r="R26" s="18">
        <f>'2.測定データ貼付け用シート'!C24</f>
        <v>18861</v>
      </c>
      <c r="S26" s="18">
        <f>'2.測定データ貼付け用シート'!J24</f>
        <v>18618</v>
      </c>
      <c r="T26" s="18">
        <f>'2.測定データ貼付け用シート'!BA24</f>
        <v>18387</v>
      </c>
      <c r="U26" s="25">
        <f>'2.測定データ貼付け用シート'!BH24</f>
        <v>18443</v>
      </c>
      <c r="V26" s="26">
        <f>'2.測定データ貼付け用シート'!L24</f>
        <v>13775</v>
      </c>
      <c r="W26" s="47">
        <f>'2.測定データ貼付け用シート'!V24</f>
        <v>10952</v>
      </c>
      <c r="X26" s="40">
        <f>'2.測定データ貼付け用シート'!AF24</f>
        <v>6660</v>
      </c>
      <c r="Y26" s="20">
        <f>'2.測定データ貼付け用シート'!AP24</f>
        <v>3901</v>
      </c>
      <c r="Z26" s="26">
        <f>'2.測定データ貼付け用シート'!M24</f>
        <v>13085</v>
      </c>
      <c r="AA26" s="47">
        <f>'2.測定データ貼付け用シート'!W24</f>
        <v>10133</v>
      </c>
      <c r="AB26" s="40">
        <f>'2.測定データ貼付け用シート'!AG24</f>
        <v>6243</v>
      </c>
      <c r="AC26" s="20">
        <f>'2.測定データ貼付け用シート'!AQ24</f>
        <v>3904</v>
      </c>
      <c r="AD26" s="26">
        <f>'2.測定データ貼付け用シート'!N24</f>
        <v>3313</v>
      </c>
      <c r="AE26" s="47">
        <f>'2.測定データ貼付け用シート'!X24</f>
        <v>3406</v>
      </c>
      <c r="AF26" s="40">
        <f>'2.測定データ貼付け用シート'!AH24</f>
        <v>3537</v>
      </c>
      <c r="AG26" s="20">
        <f>'2.測定データ貼付け用シート'!AR24</f>
        <v>3475</v>
      </c>
      <c r="AH26" s="26">
        <f>'2.測定データ貼付け用シート'!O24</f>
        <v>3425</v>
      </c>
      <c r="AI26" s="47">
        <f>'2.測定データ貼付け用シート'!Y24</f>
        <v>3372</v>
      </c>
      <c r="AJ26" s="40">
        <f>'2.測定データ貼付け用シート'!AI24</f>
        <v>3401</v>
      </c>
      <c r="AK26" s="20">
        <f>'2.測定データ貼付け用シート'!AS24</f>
        <v>3642</v>
      </c>
      <c r="AL26" s="26">
        <f>'2.測定データ貼付け用シート'!P24</f>
        <v>3453</v>
      </c>
      <c r="AM26" s="47">
        <f>'2.測定データ貼付け用シート'!Z24</f>
        <v>3538</v>
      </c>
      <c r="AN26" s="40">
        <f>'2.測定データ貼付け用シート'!AJ24</f>
        <v>3624</v>
      </c>
      <c r="AO26" s="20">
        <f>'2.測定データ貼付け用シート'!AT24</f>
        <v>3535</v>
      </c>
      <c r="AP26" s="26">
        <f>'2.測定データ貼付け用シート'!Q24</f>
        <v>3307</v>
      </c>
      <c r="AQ26" s="47">
        <f>'2.測定データ貼付け用シート'!AA24</f>
        <v>3285</v>
      </c>
      <c r="AR26" s="40">
        <f>'2.測定データ貼付け用シート'!AK24</f>
        <v>3385</v>
      </c>
      <c r="AS26" s="20">
        <f>'2.測定データ貼付け用シート'!AU24</f>
        <v>3336</v>
      </c>
      <c r="AT26" s="26">
        <f>'2.測定データ貼付け用シート'!R24</f>
        <v>3261</v>
      </c>
      <c r="AU26" s="47">
        <f>'2.測定データ貼付け用シート'!AB24</f>
        <v>3405</v>
      </c>
      <c r="AV26" s="40">
        <f>'2.測定データ貼付け用シート'!AL24</f>
        <v>3400</v>
      </c>
      <c r="AW26" s="20">
        <f>'2.測定データ貼付け用シート'!AV24</f>
        <v>3355</v>
      </c>
      <c r="AX26" s="26">
        <f>'2.測定データ貼付け用シート'!S24</f>
        <v>3313</v>
      </c>
      <c r="AY26" s="47">
        <f>'2.測定データ貼付け用シート'!AC24</f>
        <v>3312</v>
      </c>
      <c r="AZ26" s="40">
        <f>'2.測定データ貼付け用シート'!AM24</f>
        <v>3327</v>
      </c>
      <c r="BA26" s="20">
        <f>'2.測定データ貼付け用シート'!AW24</f>
        <v>3283</v>
      </c>
      <c r="BB26" s="26">
        <f>'2.測定データ貼付け用シート'!T24</f>
        <v>3237</v>
      </c>
      <c r="BC26" s="47">
        <f>'2.測定データ貼付け用シート'!AD24</f>
        <v>3187</v>
      </c>
      <c r="BD26" s="40">
        <f>'2.測定データ貼付け用シート'!AN24</f>
        <v>3198</v>
      </c>
      <c r="BE26" s="20">
        <f>'2.測定データ貼付け用シート'!AX24</f>
        <v>3154</v>
      </c>
      <c r="BF26" s="26">
        <f>'2.測定データ貼付け用シート'!U24</f>
        <v>3381</v>
      </c>
      <c r="BG26" s="20">
        <f>'2.測定データ貼付け用シート'!AE24</f>
        <v>3355</v>
      </c>
      <c r="BH26" s="19">
        <f>'2.測定データ貼付け用シート'!AO24</f>
        <v>15815</v>
      </c>
      <c r="BI26" s="20">
        <f>'2.測定データ貼付け用シート'!AY24</f>
        <v>8077</v>
      </c>
    </row>
    <row r="27" spans="1:61" x14ac:dyDescent="0.15">
      <c r="A27" s="6">
        <v>40</v>
      </c>
      <c r="B27" s="17">
        <f>'2.測定データ貼付け用シート'!B25</f>
        <v>2782</v>
      </c>
      <c r="C27" s="18">
        <f>'2.測定データ貼付け用シート'!K25</f>
        <v>2436</v>
      </c>
      <c r="D27" s="19">
        <f>'2.測定データ貼付け用シート'!AZ25</f>
        <v>2666</v>
      </c>
      <c r="E27" s="20">
        <f>'2.測定データ貼付け用シート'!BI25</f>
        <v>2398</v>
      </c>
      <c r="F27" s="24">
        <f>'2.測定データ貼付け用シート'!F25</f>
        <v>4569</v>
      </c>
      <c r="G27" s="18">
        <f>'2.測定データ貼付け用シート'!G25</f>
        <v>4725</v>
      </c>
      <c r="H27" s="18">
        <f>'2.測定データ貼付け用シート'!BD25</f>
        <v>4841</v>
      </c>
      <c r="I27" s="18">
        <f>'2.測定データ貼付け用シート'!BE25</f>
        <v>4616</v>
      </c>
      <c r="J27" s="18">
        <f>'2.測定データ貼付け用シート'!E25</f>
        <v>7239</v>
      </c>
      <c r="K27" s="18">
        <f>'2.測定データ貼付け用シート'!H25</f>
        <v>7109</v>
      </c>
      <c r="L27" s="18">
        <f>'2.測定データ貼付け用シート'!BC25</f>
        <v>7113</v>
      </c>
      <c r="M27" s="18">
        <f>'2.測定データ貼付け用シート'!BF25</f>
        <v>7075</v>
      </c>
      <c r="N27" s="18">
        <f>'2.測定データ貼付け用シート'!D25</f>
        <v>13717</v>
      </c>
      <c r="O27" s="18">
        <f>'2.測定データ貼付け用シート'!I25</f>
        <v>13403</v>
      </c>
      <c r="P27" s="18">
        <f>'2.測定データ貼付け用シート'!BB25</f>
        <v>13791</v>
      </c>
      <c r="Q27" s="18">
        <f>'2.測定データ貼付け用シート'!BG25</f>
        <v>13362</v>
      </c>
      <c r="R27" s="18">
        <f>'2.測定データ貼付け用シート'!C25</f>
        <v>18850</v>
      </c>
      <c r="S27" s="18">
        <f>'2.測定データ貼付け用シート'!J25</f>
        <v>18621</v>
      </c>
      <c r="T27" s="18">
        <f>'2.測定データ貼付け用シート'!BA25</f>
        <v>18356</v>
      </c>
      <c r="U27" s="25">
        <f>'2.測定データ貼付け用シート'!BH25</f>
        <v>18460</v>
      </c>
      <c r="V27" s="26">
        <f>'2.測定データ貼付け用シート'!L25</f>
        <v>13468</v>
      </c>
      <c r="W27" s="47">
        <f>'2.測定データ貼付け用シート'!V25</f>
        <v>10446</v>
      </c>
      <c r="X27" s="40">
        <f>'2.測定データ貼付け用シート'!AF25</f>
        <v>6054</v>
      </c>
      <c r="Y27" s="20">
        <f>'2.測定データ貼付け用シート'!AP25</f>
        <v>3395</v>
      </c>
      <c r="Z27" s="26">
        <f>'2.測定データ貼付け用シート'!M25</f>
        <v>12728</v>
      </c>
      <c r="AA27" s="47">
        <f>'2.測定データ貼付け用シート'!W25</f>
        <v>9596</v>
      </c>
      <c r="AB27" s="40">
        <f>'2.測定データ貼付け用シート'!AG25</f>
        <v>5641</v>
      </c>
      <c r="AC27" s="20">
        <f>'2.測定データ貼付け用シート'!AQ25</f>
        <v>3383</v>
      </c>
      <c r="AD27" s="26">
        <f>'2.測定データ貼付け用シート'!N25</f>
        <v>2830</v>
      </c>
      <c r="AE27" s="47">
        <f>'2.測定データ貼付け用シート'!X25</f>
        <v>2911</v>
      </c>
      <c r="AF27" s="40">
        <f>'2.測定データ貼付け用シート'!AH25</f>
        <v>3026</v>
      </c>
      <c r="AG27" s="20">
        <f>'2.測定データ貼付け用シート'!AR25</f>
        <v>2991</v>
      </c>
      <c r="AH27" s="26">
        <f>'2.測定データ貼付け用シート'!O25</f>
        <v>2921</v>
      </c>
      <c r="AI27" s="47">
        <f>'2.測定データ貼付け用シート'!Y25</f>
        <v>2877</v>
      </c>
      <c r="AJ27" s="40">
        <f>'2.測定データ貼付け用シート'!AI25</f>
        <v>2903</v>
      </c>
      <c r="AK27" s="20">
        <f>'2.測定データ貼付け用シート'!AS25</f>
        <v>3134</v>
      </c>
      <c r="AL27" s="26">
        <f>'2.測定データ貼付け用シート'!P25</f>
        <v>2955</v>
      </c>
      <c r="AM27" s="47">
        <f>'2.測定データ貼付け用シート'!Z25</f>
        <v>3042</v>
      </c>
      <c r="AN27" s="40">
        <f>'2.測定データ貼付け用シート'!AJ25</f>
        <v>3103</v>
      </c>
      <c r="AO27" s="20">
        <f>'2.測定データ貼付け用シート'!AT25</f>
        <v>3036</v>
      </c>
      <c r="AP27" s="26">
        <f>'2.測定データ貼付け用シート'!Q25</f>
        <v>2817</v>
      </c>
      <c r="AQ27" s="47">
        <f>'2.測定データ貼付け用シート'!AA25</f>
        <v>2809</v>
      </c>
      <c r="AR27" s="40">
        <f>'2.測定データ貼付け用シート'!AK25</f>
        <v>2898</v>
      </c>
      <c r="AS27" s="20">
        <f>'2.測定データ貼付け用シート'!AU25</f>
        <v>2844</v>
      </c>
      <c r="AT27" s="26">
        <f>'2.測定データ貼付け用シート'!R25</f>
        <v>2785</v>
      </c>
      <c r="AU27" s="47">
        <f>'2.測定データ貼付け用シート'!AB25</f>
        <v>2928</v>
      </c>
      <c r="AV27" s="40">
        <f>'2.測定データ貼付け用シート'!AL25</f>
        <v>2890</v>
      </c>
      <c r="AW27" s="20">
        <f>'2.測定データ貼付け用シート'!AV25</f>
        <v>2873</v>
      </c>
      <c r="AX27" s="26">
        <f>'2.測定データ貼付け用シート'!S25</f>
        <v>2824</v>
      </c>
      <c r="AY27" s="47">
        <f>'2.測定データ貼付け用シート'!AC25</f>
        <v>2825</v>
      </c>
      <c r="AZ27" s="40">
        <f>'2.測定データ貼付け用シート'!AM25</f>
        <v>2838</v>
      </c>
      <c r="BA27" s="20">
        <f>'2.測定データ貼付け用シート'!AW25</f>
        <v>2799</v>
      </c>
      <c r="BB27" s="26">
        <f>'2.測定データ貼付け用シート'!T25</f>
        <v>2763</v>
      </c>
      <c r="BC27" s="47">
        <f>'2.測定データ貼付け用シート'!AD25</f>
        <v>2722</v>
      </c>
      <c r="BD27" s="40">
        <f>'2.測定データ貼付け用シート'!AN25</f>
        <v>2737</v>
      </c>
      <c r="BE27" s="20">
        <f>'2.測定データ貼付け用シート'!AX25</f>
        <v>2692</v>
      </c>
      <c r="BF27" s="26">
        <f>'2.測定データ貼付け用シート'!U25</f>
        <v>2896</v>
      </c>
      <c r="BG27" s="20">
        <f>'2.測定データ貼付け用シート'!AE25</f>
        <v>2877</v>
      </c>
      <c r="BH27" s="19">
        <f>'2.測定データ貼付け用シート'!AO25</f>
        <v>14558</v>
      </c>
      <c r="BI27" s="20">
        <f>'2.測定データ貼付け用シート'!AY25</f>
        <v>7009</v>
      </c>
    </row>
    <row r="28" spans="1:61" x14ac:dyDescent="0.15">
      <c r="A28" s="6">
        <v>42</v>
      </c>
      <c r="B28" s="17">
        <f>'2.測定データ貼付け用シート'!B26</f>
        <v>2408</v>
      </c>
      <c r="C28" s="18">
        <f>'2.測定データ貼付け用シート'!K26</f>
        <v>2101</v>
      </c>
      <c r="D28" s="19">
        <f>'2.測定データ貼付け用シート'!AZ26</f>
        <v>2305</v>
      </c>
      <c r="E28" s="20">
        <f>'2.測定データ貼付け用シート'!BI26</f>
        <v>2074</v>
      </c>
      <c r="F28" s="24">
        <f>'2.測定データ貼付け用シート'!F26</f>
        <v>3906</v>
      </c>
      <c r="G28" s="18">
        <f>'2.測定データ貼付け用シート'!G26</f>
        <v>4046</v>
      </c>
      <c r="H28" s="18">
        <f>'2.測定データ貼付け用シート'!BD26</f>
        <v>4154</v>
      </c>
      <c r="I28" s="18">
        <f>'2.測定データ貼付け用シート'!BE26</f>
        <v>3943</v>
      </c>
      <c r="J28" s="18">
        <f>'2.測定データ貼付け用シート'!E26</f>
        <v>6221</v>
      </c>
      <c r="K28" s="18">
        <f>'2.測定データ貼付け用シート'!H26</f>
        <v>6130</v>
      </c>
      <c r="L28" s="18">
        <f>'2.測定データ貼付け用シート'!BC26</f>
        <v>6145</v>
      </c>
      <c r="M28" s="18">
        <f>'2.測定データ貼付け用シート'!BF26</f>
        <v>6088</v>
      </c>
      <c r="N28" s="18">
        <f>'2.測定データ貼付け用シート'!D26</f>
        <v>12158</v>
      </c>
      <c r="O28" s="18">
        <f>'2.測定データ貼付け用シート'!I26</f>
        <v>11848</v>
      </c>
      <c r="P28" s="18">
        <f>'2.測定データ貼付け用シート'!BB26</f>
        <v>12342</v>
      </c>
      <c r="Q28" s="18">
        <f>'2.測定データ貼付け用シート'!BG26</f>
        <v>11816</v>
      </c>
      <c r="R28" s="18">
        <f>'2.測定データ貼付け用シート'!C26</f>
        <v>18814</v>
      </c>
      <c r="S28" s="18">
        <f>'2.測定データ貼付け用シート'!J26</f>
        <v>18586</v>
      </c>
      <c r="T28" s="18">
        <f>'2.測定データ貼付け用シート'!BA26</f>
        <v>18357</v>
      </c>
      <c r="U28" s="25">
        <f>'2.測定データ貼付け用シート'!BH26</f>
        <v>18490</v>
      </c>
      <c r="V28" s="26">
        <f>'2.測定データ貼付け用シート'!L26</f>
        <v>13235</v>
      </c>
      <c r="W28" s="47">
        <f>'2.測定データ貼付け用シート'!V26</f>
        <v>9970</v>
      </c>
      <c r="X28" s="40">
        <f>'2.測定データ貼付け用シート'!AF26</f>
        <v>5501</v>
      </c>
      <c r="Y28" s="20">
        <f>'2.測定データ貼付け用シート'!AP26</f>
        <v>2944</v>
      </c>
      <c r="Z28" s="26">
        <f>'2.測定データ貼付け用シート'!M26</f>
        <v>12369</v>
      </c>
      <c r="AA28" s="47">
        <f>'2.測定データ貼付け用シート'!W26</f>
        <v>9042</v>
      </c>
      <c r="AB28" s="40">
        <f>'2.測定データ貼付け用シート'!AG26</f>
        <v>5083</v>
      </c>
      <c r="AC28" s="20">
        <f>'2.測定データ貼付け用シート'!AQ26</f>
        <v>2929</v>
      </c>
      <c r="AD28" s="26">
        <f>'2.測定データ貼付け用シート'!N26</f>
        <v>2435</v>
      </c>
      <c r="AE28" s="47">
        <f>'2.測定データ貼付け用シート'!X26</f>
        <v>2500</v>
      </c>
      <c r="AF28" s="40">
        <f>'2.測定データ貼付け用シート'!AH26</f>
        <v>2604</v>
      </c>
      <c r="AG28" s="20">
        <f>'2.測定データ貼付け用シート'!AR26</f>
        <v>2567</v>
      </c>
      <c r="AH28" s="26">
        <f>'2.測定データ貼付け用シート'!O26</f>
        <v>2497</v>
      </c>
      <c r="AI28" s="47">
        <f>'2.測定データ貼付け用シート'!Y26</f>
        <v>2464</v>
      </c>
      <c r="AJ28" s="40">
        <f>'2.測定データ貼付け用シート'!AI26</f>
        <v>2486</v>
      </c>
      <c r="AK28" s="20">
        <f>'2.測定データ貼付け用シート'!AS26</f>
        <v>2695</v>
      </c>
      <c r="AL28" s="26">
        <f>'2.測定データ貼付け用シート'!P26</f>
        <v>2535</v>
      </c>
      <c r="AM28" s="47">
        <f>'2.測定データ貼付け用シート'!Z26</f>
        <v>2600</v>
      </c>
      <c r="AN28" s="40">
        <f>'2.測定データ貼付け用シート'!AJ26</f>
        <v>2671</v>
      </c>
      <c r="AO28" s="20">
        <f>'2.測定データ貼付け用シート'!AT26</f>
        <v>2604</v>
      </c>
      <c r="AP28" s="26">
        <f>'2.測定データ貼付け用シート'!Q26</f>
        <v>2406</v>
      </c>
      <c r="AQ28" s="47">
        <f>'2.測定データ貼付け用シート'!AA26</f>
        <v>2399</v>
      </c>
      <c r="AR28" s="40">
        <f>'2.測定データ貼付け用シート'!AK26</f>
        <v>2480</v>
      </c>
      <c r="AS28" s="20">
        <f>'2.測定データ貼付け用シート'!AU26</f>
        <v>2450</v>
      </c>
      <c r="AT28" s="26">
        <f>'2.測定データ貼付け用シート'!R26</f>
        <v>2390</v>
      </c>
      <c r="AU28" s="47">
        <f>'2.測定データ貼付け用シート'!AB26</f>
        <v>2508</v>
      </c>
      <c r="AV28" s="40">
        <f>'2.測定データ貼付け用シート'!AL26</f>
        <v>2477</v>
      </c>
      <c r="AW28" s="20">
        <f>'2.測定データ貼付け用シート'!AV26</f>
        <v>2456</v>
      </c>
      <c r="AX28" s="26">
        <f>'2.測定データ貼付け用シート'!S26</f>
        <v>2422</v>
      </c>
      <c r="AY28" s="47">
        <f>'2.測定データ貼付け用シート'!AC26</f>
        <v>2412</v>
      </c>
      <c r="AZ28" s="40">
        <f>'2.測定データ貼付け用シート'!AM26</f>
        <v>2438</v>
      </c>
      <c r="BA28" s="20">
        <f>'2.測定データ貼付け用シート'!AW26</f>
        <v>2402</v>
      </c>
      <c r="BB28" s="26">
        <f>'2.測定データ貼付け用シート'!T26</f>
        <v>2367</v>
      </c>
      <c r="BC28" s="47">
        <f>'2.測定データ貼付け用シート'!AD26</f>
        <v>2330</v>
      </c>
      <c r="BD28" s="40">
        <f>'2.測定データ貼付け用シート'!AN26</f>
        <v>2343</v>
      </c>
      <c r="BE28" s="20">
        <f>'2.測定データ貼付け用シート'!AX26</f>
        <v>2297</v>
      </c>
      <c r="BF28" s="26">
        <f>'2.測定データ貼付け用シート'!U26</f>
        <v>2494</v>
      </c>
      <c r="BG28" s="20">
        <f>'2.測定データ貼付け用シート'!AE26</f>
        <v>2466</v>
      </c>
      <c r="BH28" s="19">
        <f>'2.測定データ貼付け用シート'!AO26</f>
        <v>13232</v>
      </c>
      <c r="BI28" s="20">
        <f>'2.測定データ貼付け用シート'!AY26</f>
        <v>6045</v>
      </c>
    </row>
    <row r="29" spans="1:61" x14ac:dyDescent="0.15">
      <c r="A29" s="6">
        <v>44</v>
      </c>
      <c r="B29" s="17">
        <f>'2.測定データ貼付け用シート'!B27</f>
        <v>2095</v>
      </c>
      <c r="C29" s="18">
        <f>'2.測定データ貼付け用シート'!K27</f>
        <v>1814</v>
      </c>
      <c r="D29" s="19">
        <f>'2.測定データ貼付け用シート'!AZ27</f>
        <v>2008</v>
      </c>
      <c r="E29" s="20">
        <f>'2.測定データ貼付け用シート'!BI27</f>
        <v>1811</v>
      </c>
      <c r="F29" s="24">
        <f>'2.測定データ貼付け用シート'!F27</f>
        <v>3320</v>
      </c>
      <c r="G29" s="18">
        <f>'2.測定データ貼付け用シート'!G27</f>
        <v>3467</v>
      </c>
      <c r="H29" s="18">
        <f>'2.測定データ貼付け用シート'!BD27</f>
        <v>3555</v>
      </c>
      <c r="I29" s="18">
        <f>'2.測定データ貼付け用シート'!BE27</f>
        <v>3366</v>
      </c>
      <c r="J29" s="18">
        <f>'2.測定データ貼付け用シート'!E27</f>
        <v>5306</v>
      </c>
      <c r="K29" s="18">
        <f>'2.測定データ貼付け用シート'!H27</f>
        <v>5225</v>
      </c>
      <c r="L29" s="18">
        <f>'2.測定データ貼付け用シート'!BC27</f>
        <v>5286</v>
      </c>
      <c r="M29" s="18">
        <f>'2.測定データ貼付け用シート'!BF27</f>
        <v>5251</v>
      </c>
      <c r="N29" s="18">
        <f>'2.測定データ貼付け用シート'!D27</f>
        <v>10643</v>
      </c>
      <c r="O29" s="18">
        <f>'2.測定データ貼付け用シート'!I27</f>
        <v>10319</v>
      </c>
      <c r="P29" s="18">
        <f>'2.測定データ貼付け用シート'!BB27</f>
        <v>10870</v>
      </c>
      <c r="Q29" s="18">
        <f>'2.測定データ貼付け用シート'!BG27</f>
        <v>10357</v>
      </c>
      <c r="R29" s="18">
        <f>'2.測定データ貼付け用シート'!C27</f>
        <v>18844</v>
      </c>
      <c r="S29" s="18">
        <f>'2.測定データ貼付け用シート'!J27</f>
        <v>18600</v>
      </c>
      <c r="T29" s="18">
        <f>'2.測定データ貼付け用シート'!BA27</f>
        <v>18407</v>
      </c>
      <c r="U29" s="25">
        <f>'2.測定データ貼付け用シート'!BH27</f>
        <v>18432</v>
      </c>
      <c r="V29" s="26">
        <f>'2.測定データ貼付け用シート'!L27</f>
        <v>12935</v>
      </c>
      <c r="W29" s="47">
        <f>'2.測定データ貼付け用シート'!V27</f>
        <v>9532</v>
      </c>
      <c r="X29" s="40">
        <f>'2.測定データ貼付け用シート'!AF27</f>
        <v>4991</v>
      </c>
      <c r="Y29" s="20">
        <f>'2.測定データ貼付け用シート'!AP27</f>
        <v>2575</v>
      </c>
      <c r="Z29" s="26">
        <f>'2.測定データ貼付け用シート'!M27</f>
        <v>11966</v>
      </c>
      <c r="AA29" s="47">
        <f>'2.測定データ貼付け用シート'!W27</f>
        <v>8544</v>
      </c>
      <c r="AB29" s="40">
        <f>'2.測定データ貼付け用シート'!AG27</f>
        <v>4569</v>
      </c>
      <c r="AC29" s="20">
        <f>'2.測定データ貼付け用シート'!AQ27</f>
        <v>2544</v>
      </c>
      <c r="AD29" s="26">
        <f>'2.測定データ貼付け用シート'!N27</f>
        <v>2095</v>
      </c>
      <c r="AE29" s="47">
        <f>'2.測定データ貼付け用シート'!X27</f>
        <v>2154</v>
      </c>
      <c r="AF29" s="40">
        <f>'2.測定データ貼付け用シート'!AH27</f>
        <v>2243</v>
      </c>
      <c r="AG29" s="20">
        <f>'2.測定データ貼付け用シート'!AR27</f>
        <v>2208</v>
      </c>
      <c r="AH29" s="26">
        <f>'2.測定データ貼付け用シート'!O27</f>
        <v>2154</v>
      </c>
      <c r="AI29" s="47">
        <f>'2.測定データ貼付け用シート'!Y27</f>
        <v>2118</v>
      </c>
      <c r="AJ29" s="40">
        <f>'2.測定データ貼付け用シート'!AI27</f>
        <v>2144</v>
      </c>
      <c r="AK29" s="20">
        <f>'2.測定データ貼付け用シート'!AS27</f>
        <v>2310</v>
      </c>
      <c r="AL29" s="26">
        <f>'2.測定データ貼付け用シート'!P27</f>
        <v>2184</v>
      </c>
      <c r="AM29" s="47">
        <f>'2.測定データ貼付け用シート'!Z27</f>
        <v>2228</v>
      </c>
      <c r="AN29" s="40">
        <f>'2.測定データ貼付け用シート'!AJ27</f>
        <v>2293</v>
      </c>
      <c r="AO29" s="20">
        <f>'2.測定データ貼付け用シート'!AT27</f>
        <v>2234</v>
      </c>
      <c r="AP29" s="26">
        <f>'2.測定データ貼付け用シート'!Q27</f>
        <v>2078</v>
      </c>
      <c r="AQ29" s="47">
        <f>'2.測定データ貼付け用シート'!AA27</f>
        <v>2070</v>
      </c>
      <c r="AR29" s="40">
        <f>'2.測定データ貼付け用シート'!AK27</f>
        <v>2144</v>
      </c>
      <c r="AS29" s="20">
        <f>'2.測定データ貼付け用シート'!AU27</f>
        <v>2100</v>
      </c>
      <c r="AT29" s="26">
        <f>'2.測定データ貼付け用シート'!R27</f>
        <v>2059</v>
      </c>
      <c r="AU29" s="47">
        <f>'2.測定データ貼付け用シート'!AB27</f>
        <v>2160</v>
      </c>
      <c r="AV29" s="40">
        <f>'2.測定データ貼付け用シート'!AL27</f>
        <v>2135</v>
      </c>
      <c r="AW29" s="20">
        <f>'2.測定データ貼付け用シート'!AV27</f>
        <v>2122</v>
      </c>
      <c r="AX29" s="26">
        <f>'2.測定データ貼付け用シート'!S27</f>
        <v>2083</v>
      </c>
      <c r="AY29" s="47">
        <f>'2.測定データ貼付け用シート'!AC27</f>
        <v>2077</v>
      </c>
      <c r="AZ29" s="40">
        <f>'2.測定データ貼付け用シート'!AM27</f>
        <v>2105</v>
      </c>
      <c r="BA29" s="20">
        <f>'2.測定データ貼付け用シート'!AW27</f>
        <v>2065</v>
      </c>
      <c r="BB29" s="26">
        <f>'2.測定データ貼付け用シート'!T27</f>
        <v>2043</v>
      </c>
      <c r="BC29" s="47">
        <f>'2.測定データ貼付け用シート'!AD27</f>
        <v>2007</v>
      </c>
      <c r="BD29" s="40">
        <f>'2.測定データ貼付け用シート'!AN27</f>
        <v>2028</v>
      </c>
      <c r="BE29" s="20">
        <f>'2.測定データ貼付け用シート'!AX27</f>
        <v>1996</v>
      </c>
      <c r="BF29" s="26">
        <f>'2.測定データ貼付け用シート'!U27</f>
        <v>2142</v>
      </c>
      <c r="BG29" s="20">
        <f>'2.測定データ貼付け用シート'!AE27</f>
        <v>2132</v>
      </c>
      <c r="BH29" s="19">
        <f>'2.測定データ貼付け用シート'!AO27</f>
        <v>11855</v>
      </c>
      <c r="BI29" s="20">
        <f>'2.測定データ貼付け用シート'!AY27</f>
        <v>5194</v>
      </c>
    </row>
    <row r="30" spans="1:61" x14ac:dyDescent="0.15">
      <c r="A30" s="6">
        <v>46</v>
      </c>
      <c r="B30" s="17">
        <f>'2.測定データ貼付け用シート'!B28</f>
        <v>1829</v>
      </c>
      <c r="C30" s="18">
        <f>'2.測定データ貼付け用シート'!K28</f>
        <v>1598</v>
      </c>
      <c r="D30" s="19">
        <f>'2.測定データ貼付け用シート'!AZ28</f>
        <v>1768</v>
      </c>
      <c r="E30" s="20">
        <f>'2.測定データ貼付け用シート'!BI28</f>
        <v>1585</v>
      </c>
      <c r="F30" s="24">
        <f>'2.測定データ貼付け用シート'!F28</f>
        <v>2829</v>
      </c>
      <c r="G30" s="18">
        <f>'2.測定データ貼付け用シート'!G28</f>
        <v>2953</v>
      </c>
      <c r="H30" s="18">
        <f>'2.測定データ貼付け用シート'!BD28</f>
        <v>3051</v>
      </c>
      <c r="I30" s="18">
        <f>'2.測定データ貼付け用シート'!BE28</f>
        <v>2887</v>
      </c>
      <c r="J30" s="18">
        <f>'2.測定データ貼付け用シート'!E28</f>
        <v>4529</v>
      </c>
      <c r="K30" s="18">
        <f>'2.測定データ貼付け用シート'!H28</f>
        <v>4456</v>
      </c>
      <c r="L30" s="18">
        <f>'2.測定データ貼付け用シート'!BC28</f>
        <v>4495</v>
      </c>
      <c r="M30" s="18">
        <f>'2.測定データ貼付け用シート'!BF28</f>
        <v>4471</v>
      </c>
      <c r="N30" s="18">
        <f>'2.測定データ貼付け用シート'!D28</f>
        <v>9206</v>
      </c>
      <c r="O30" s="18">
        <f>'2.測定データ貼付け用シート'!I28</f>
        <v>8860</v>
      </c>
      <c r="P30" s="18">
        <f>'2.測定データ貼付け用シート'!BB28</f>
        <v>9476</v>
      </c>
      <c r="Q30" s="18">
        <f>'2.測定データ貼付け用シート'!BG28</f>
        <v>8951</v>
      </c>
      <c r="R30" s="18">
        <f>'2.測定データ貼付け用シート'!C28</f>
        <v>18802</v>
      </c>
      <c r="S30" s="18">
        <f>'2.測定データ貼付け用シート'!J28</f>
        <v>18612</v>
      </c>
      <c r="T30" s="18">
        <f>'2.測定データ貼付け用シート'!BA28</f>
        <v>18370</v>
      </c>
      <c r="U30" s="25">
        <f>'2.測定データ貼付け用シート'!BH28</f>
        <v>18436</v>
      </c>
      <c r="V30" s="26">
        <f>'2.測定データ貼付け用シート'!L28</f>
        <v>12659</v>
      </c>
      <c r="W30" s="47">
        <f>'2.測定データ貼付け用シート'!V28</f>
        <v>9090</v>
      </c>
      <c r="X30" s="40">
        <f>'2.測定データ貼付け用シート'!AF28</f>
        <v>4512</v>
      </c>
      <c r="Y30" s="20">
        <f>'2.測定データ貼付け用シート'!AP28</f>
        <v>2243</v>
      </c>
      <c r="Z30" s="26">
        <f>'2.測定データ貼付け用シート'!M28</f>
        <v>11616</v>
      </c>
      <c r="AA30" s="47">
        <f>'2.測定データ貼付け用シート'!W28</f>
        <v>8078</v>
      </c>
      <c r="AB30" s="40">
        <f>'2.測定データ貼付け用シート'!AG28</f>
        <v>4099</v>
      </c>
      <c r="AC30" s="20">
        <f>'2.測定データ貼付け用シート'!AQ28</f>
        <v>2228</v>
      </c>
      <c r="AD30" s="26">
        <f>'2.測定データ貼付け用シート'!N28</f>
        <v>1817</v>
      </c>
      <c r="AE30" s="47">
        <f>'2.測定データ貼付け用シート'!X28</f>
        <v>1869</v>
      </c>
      <c r="AF30" s="40">
        <f>'2.測定データ貼付け用シート'!AH28</f>
        <v>1940</v>
      </c>
      <c r="AG30" s="20">
        <f>'2.測定データ貼付け用シート'!AR28</f>
        <v>1921</v>
      </c>
      <c r="AH30" s="26">
        <f>'2.測定データ貼付け用シート'!O28</f>
        <v>1874</v>
      </c>
      <c r="AI30" s="47">
        <f>'2.測定データ貼付け用シート'!Y28</f>
        <v>1832</v>
      </c>
      <c r="AJ30" s="40">
        <f>'2.測定データ貼付け用シート'!AI28</f>
        <v>1855</v>
      </c>
      <c r="AK30" s="20">
        <f>'2.測定データ貼付け用シート'!AS28</f>
        <v>2008</v>
      </c>
      <c r="AL30" s="26">
        <f>'2.測定データ貼付け用シート'!P28</f>
        <v>1896</v>
      </c>
      <c r="AM30" s="47">
        <f>'2.測定データ貼付け用シート'!Z28</f>
        <v>1927</v>
      </c>
      <c r="AN30" s="40">
        <f>'2.測定データ貼付け用シート'!AJ28</f>
        <v>1988</v>
      </c>
      <c r="AO30" s="20">
        <f>'2.測定データ貼付け用シート'!AT28</f>
        <v>1944</v>
      </c>
      <c r="AP30" s="26">
        <f>'2.測定データ貼付け用シート'!Q28</f>
        <v>1800</v>
      </c>
      <c r="AQ30" s="47">
        <f>'2.測定データ貼付け用シート'!AA28</f>
        <v>1796</v>
      </c>
      <c r="AR30" s="40">
        <f>'2.測定データ貼付け用シート'!AK28</f>
        <v>1864</v>
      </c>
      <c r="AS30" s="20">
        <f>'2.測定データ貼付け用シート'!AU28</f>
        <v>1830</v>
      </c>
      <c r="AT30" s="26">
        <f>'2.測定データ貼付け用シート'!R28</f>
        <v>1795</v>
      </c>
      <c r="AU30" s="47">
        <f>'2.測定データ貼付け用シート'!AB28</f>
        <v>1870</v>
      </c>
      <c r="AV30" s="40">
        <f>'2.測定データ貼付け用シート'!AL28</f>
        <v>1861</v>
      </c>
      <c r="AW30" s="20">
        <f>'2.測定データ貼付け用シート'!AV28</f>
        <v>1842</v>
      </c>
      <c r="AX30" s="26">
        <f>'2.測定データ貼付け用シート'!S28</f>
        <v>1815</v>
      </c>
      <c r="AY30" s="47">
        <f>'2.測定データ貼付け用シート'!AC28</f>
        <v>1806</v>
      </c>
      <c r="AZ30" s="40">
        <f>'2.測定データ貼付け用シート'!AM28</f>
        <v>1824</v>
      </c>
      <c r="BA30" s="20">
        <f>'2.測定データ貼付け用シート'!AW28</f>
        <v>1806</v>
      </c>
      <c r="BB30" s="26">
        <f>'2.測定データ貼付け用シート'!T28</f>
        <v>1781</v>
      </c>
      <c r="BC30" s="47">
        <f>'2.測定データ貼付け用シート'!AD28</f>
        <v>1747</v>
      </c>
      <c r="BD30" s="40">
        <f>'2.測定データ貼付け用シート'!AN28</f>
        <v>1756</v>
      </c>
      <c r="BE30" s="20">
        <f>'2.測定データ貼付け用シート'!AX28</f>
        <v>1740</v>
      </c>
      <c r="BF30" s="26">
        <f>'2.測定データ貼付け用シート'!U28</f>
        <v>1869</v>
      </c>
      <c r="BG30" s="20">
        <f>'2.測定データ貼付け用シート'!AE28</f>
        <v>1859</v>
      </c>
      <c r="BH30" s="19">
        <f>'2.測定データ貼付け用シート'!AO28</f>
        <v>10541</v>
      </c>
      <c r="BI30" s="20">
        <f>'2.測定データ貼付け用シート'!AY28</f>
        <v>4441</v>
      </c>
    </row>
    <row r="31" spans="1:61" x14ac:dyDescent="0.15">
      <c r="A31" s="6">
        <v>48</v>
      </c>
      <c r="B31" s="17">
        <f>'2.測定データ貼付け用シート'!B29</f>
        <v>1610</v>
      </c>
      <c r="C31" s="18">
        <f>'2.測定データ貼付け用シート'!K29</f>
        <v>1423</v>
      </c>
      <c r="D31" s="19">
        <f>'2.測定データ貼付け用シート'!AZ29</f>
        <v>1570</v>
      </c>
      <c r="E31" s="20">
        <f>'2.測定データ貼付け用シート'!BI29</f>
        <v>1420</v>
      </c>
      <c r="F31" s="24">
        <f>'2.測定データ貼付け用シート'!F29</f>
        <v>2421</v>
      </c>
      <c r="G31" s="18">
        <f>'2.測定データ貼付け用シート'!G29</f>
        <v>2540</v>
      </c>
      <c r="H31" s="18">
        <f>'2.測定データ貼付け用シート'!BD29</f>
        <v>2622</v>
      </c>
      <c r="I31" s="18">
        <f>'2.測定データ貼付け用シート'!BE29</f>
        <v>2481</v>
      </c>
      <c r="J31" s="18">
        <f>'2.測定データ貼付け用シート'!E29</f>
        <v>3833</v>
      </c>
      <c r="K31" s="18">
        <f>'2.測定データ貼付け用シート'!H29</f>
        <v>3776</v>
      </c>
      <c r="L31" s="18">
        <f>'2.測定データ貼付け用シート'!BC29</f>
        <v>3853</v>
      </c>
      <c r="M31" s="18">
        <f>'2.測定データ貼付け用シート'!BF29</f>
        <v>3812</v>
      </c>
      <c r="N31" s="18">
        <f>'2.測定データ貼付け用シート'!D29</f>
        <v>7855</v>
      </c>
      <c r="O31" s="18">
        <f>'2.測定データ貼付け用シート'!I29</f>
        <v>7543</v>
      </c>
      <c r="P31" s="18">
        <f>'2.測定データ貼付け用シート'!BB29</f>
        <v>8147</v>
      </c>
      <c r="Q31" s="18">
        <f>'2.測定データ貼付け用シート'!BG29</f>
        <v>7653</v>
      </c>
      <c r="R31" s="18">
        <f>'2.測定データ貼付け用シート'!C29</f>
        <v>18822</v>
      </c>
      <c r="S31" s="18">
        <f>'2.測定データ貼付け用シート'!J29</f>
        <v>18589</v>
      </c>
      <c r="T31" s="18">
        <f>'2.測定データ貼付け用シート'!BA29</f>
        <v>18395</v>
      </c>
      <c r="U31" s="25">
        <f>'2.測定データ貼付け用シート'!BH29</f>
        <v>18403</v>
      </c>
      <c r="V31" s="26">
        <f>'2.測定データ貼付け用シート'!L29</f>
        <v>12385</v>
      </c>
      <c r="W31" s="47">
        <f>'2.測定データ貼付け用シート'!V29</f>
        <v>8670</v>
      </c>
      <c r="X31" s="40">
        <f>'2.測定データ貼付け用シート'!AF29</f>
        <v>4078</v>
      </c>
      <c r="Y31" s="20">
        <f>'2.測定データ貼付け用シート'!AP29</f>
        <v>1978</v>
      </c>
      <c r="Z31" s="26">
        <f>'2.測定データ貼付け用シート'!M29</f>
        <v>11229</v>
      </c>
      <c r="AA31" s="47">
        <f>'2.測定データ貼付け用シート'!W29</f>
        <v>7619</v>
      </c>
      <c r="AB31" s="40">
        <f>'2.測定データ貼付け用シート'!AG29</f>
        <v>3670</v>
      </c>
      <c r="AC31" s="20">
        <f>'2.測定データ貼付け用シート'!AQ29</f>
        <v>1955</v>
      </c>
      <c r="AD31" s="26">
        <f>'2.測定データ貼付け用シート'!N29</f>
        <v>1611</v>
      </c>
      <c r="AE31" s="47">
        <f>'2.測定データ貼付け用シート'!X29</f>
        <v>1637</v>
      </c>
      <c r="AF31" s="40">
        <f>'2.測定データ貼付け用シート'!AH29</f>
        <v>1713</v>
      </c>
      <c r="AG31" s="20">
        <f>'2.測定データ貼付け用シート'!AR29</f>
        <v>1693</v>
      </c>
      <c r="AH31" s="26">
        <f>'2.測定データ貼付け用シート'!O29</f>
        <v>1647</v>
      </c>
      <c r="AI31" s="47">
        <f>'2.測定データ貼付け用シート'!Y29</f>
        <v>1607</v>
      </c>
      <c r="AJ31" s="40">
        <f>'2.測定データ貼付け用シート'!AI29</f>
        <v>1630</v>
      </c>
      <c r="AK31" s="20">
        <f>'2.測定データ貼付け用シート'!AS29</f>
        <v>1759</v>
      </c>
      <c r="AL31" s="26">
        <f>'2.測定データ貼付け用シート'!P29</f>
        <v>1660</v>
      </c>
      <c r="AM31" s="47">
        <f>'2.測定データ貼付け用シート'!Z29</f>
        <v>1691</v>
      </c>
      <c r="AN31" s="40">
        <f>'2.測定データ貼付け用シート'!AJ29</f>
        <v>1740</v>
      </c>
      <c r="AO31" s="20">
        <f>'2.測定データ貼付け用シート'!AT29</f>
        <v>1693</v>
      </c>
      <c r="AP31" s="26">
        <f>'2.測定データ貼付け用シート'!Q29</f>
        <v>1581</v>
      </c>
      <c r="AQ31" s="47">
        <f>'2.測定データ貼付け用シート'!AA29</f>
        <v>1567</v>
      </c>
      <c r="AR31" s="40">
        <f>'2.測定データ貼付け用シート'!AK29</f>
        <v>1623</v>
      </c>
      <c r="AS31" s="20">
        <f>'2.測定データ貼付け用シート'!AU29</f>
        <v>1602</v>
      </c>
      <c r="AT31" s="26">
        <f>'2.測定データ貼付け用シート'!R29</f>
        <v>1573</v>
      </c>
      <c r="AU31" s="47">
        <f>'2.測定データ貼付け用シート'!AB29</f>
        <v>1635</v>
      </c>
      <c r="AV31" s="40">
        <f>'2.測定データ貼付け用シート'!AL29</f>
        <v>1622</v>
      </c>
      <c r="AW31" s="20">
        <f>'2.測定データ貼付け用シート'!AV29</f>
        <v>1618</v>
      </c>
      <c r="AX31" s="26">
        <f>'2.測定データ貼付け用シート'!S29</f>
        <v>1583</v>
      </c>
      <c r="AY31" s="47">
        <f>'2.測定データ貼付け用シート'!AC29</f>
        <v>1589</v>
      </c>
      <c r="AZ31" s="40">
        <f>'2.測定データ貼付け用シート'!AM29</f>
        <v>1594</v>
      </c>
      <c r="BA31" s="20">
        <f>'2.測定データ貼付け用シート'!AW29</f>
        <v>1585</v>
      </c>
      <c r="BB31" s="26">
        <f>'2.測定データ貼付け用シート'!T29</f>
        <v>1567</v>
      </c>
      <c r="BC31" s="47">
        <f>'2.測定データ貼付け用シート'!AD29</f>
        <v>1542</v>
      </c>
      <c r="BD31" s="40">
        <f>'2.測定データ貼付け用シート'!AN29</f>
        <v>1552</v>
      </c>
      <c r="BE31" s="20">
        <f>'2.測定データ貼付け用シート'!AX29</f>
        <v>1547</v>
      </c>
      <c r="BF31" s="26">
        <f>'2.測定データ貼付け用シート'!U29</f>
        <v>1644</v>
      </c>
      <c r="BG31" s="20">
        <f>'2.測定データ貼付け用シート'!AE29</f>
        <v>1636</v>
      </c>
      <c r="BH31" s="19">
        <f>'2.測定データ貼付け用シート'!AO29</f>
        <v>9321</v>
      </c>
      <c r="BI31" s="20">
        <f>'2.測定データ貼付け用シート'!AY29</f>
        <v>3810</v>
      </c>
    </row>
    <row r="32" spans="1:61" x14ac:dyDescent="0.15">
      <c r="A32" s="6">
        <v>50</v>
      </c>
      <c r="B32" s="17">
        <f>'2.測定データ貼付け用シート'!B30</f>
        <v>1451</v>
      </c>
      <c r="C32" s="18">
        <f>'2.測定データ貼付け用シート'!K30</f>
        <v>1281</v>
      </c>
      <c r="D32" s="19">
        <f>'2.測定データ貼付け用シート'!AZ30</f>
        <v>1401</v>
      </c>
      <c r="E32" s="20">
        <f>'2.測定データ貼付け用シート'!BI30</f>
        <v>1282</v>
      </c>
      <c r="F32" s="24">
        <f>'2.測定データ貼付け用シート'!F30</f>
        <v>2088</v>
      </c>
      <c r="G32" s="18">
        <f>'2.測定データ貼付け用シート'!G30</f>
        <v>2194</v>
      </c>
      <c r="H32" s="18">
        <f>'2.測定データ貼付け用シート'!BD30</f>
        <v>2264</v>
      </c>
      <c r="I32" s="18">
        <f>'2.測定データ貼付け用シート'!BE30</f>
        <v>2139</v>
      </c>
      <c r="J32" s="18">
        <f>'2.測定データ貼付け用シート'!E30</f>
        <v>3268</v>
      </c>
      <c r="K32" s="18">
        <f>'2.測定データ貼付け用シート'!H30</f>
        <v>3210</v>
      </c>
      <c r="L32" s="18">
        <f>'2.測定データ貼付け用シート'!BC30</f>
        <v>3285</v>
      </c>
      <c r="M32" s="18">
        <f>'2.測定データ貼付け用シート'!BF30</f>
        <v>3243</v>
      </c>
      <c r="N32" s="18">
        <f>'2.測定データ貼付け用シート'!D30</f>
        <v>6672</v>
      </c>
      <c r="O32" s="18">
        <f>'2.測定データ貼付け用シート'!I30</f>
        <v>6341</v>
      </c>
      <c r="P32" s="18">
        <f>'2.測定データ貼付け用シート'!BB30</f>
        <v>6954</v>
      </c>
      <c r="Q32" s="18">
        <f>'2.測定データ貼付け用シート'!BG30</f>
        <v>6483</v>
      </c>
      <c r="R32" s="18">
        <f>'2.測定データ貼付け用シート'!C30</f>
        <v>18750</v>
      </c>
      <c r="S32" s="18">
        <f>'2.測定データ貼付け用シート'!J30</f>
        <v>18519</v>
      </c>
      <c r="T32" s="18">
        <f>'2.測定データ貼付け用シート'!BA30</f>
        <v>18305</v>
      </c>
      <c r="U32" s="25">
        <f>'2.測定データ貼付け用シート'!BH30</f>
        <v>18391</v>
      </c>
      <c r="V32" s="26">
        <f>'2.測定データ貼付け用シート'!L30</f>
        <v>12150</v>
      </c>
      <c r="W32" s="47">
        <f>'2.測定データ貼付け用シート'!V30</f>
        <v>8241</v>
      </c>
      <c r="X32" s="40">
        <f>'2.測定データ貼付け用シート'!AF30</f>
        <v>3680</v>
      </c>
      <c r="Y32" s="20">
        <f>'2.測定データ貼付け用シート'!AP30</f>
        <v>1751</v>
      </c>
      <c r="Z32" s="26">
        <f>'2.測定データ貼付け用シート'!M30</f>
        <v>10852</v>
      </c>
      <c r="AA32" s="47">
        <f>'2.測定データ貼付け用シート'!W30</f>
        <v>7182</v>
      </c>
      <c r="AB32" s="40">
        <f>'2.測定データ貼付け用シート'!AG30</f>
        <v>3301</v>
      </c>
      <c r="AC32" s="20">
        <f>'2.測定データ貼付け用シート'!AQ30</f>
        <v>1730</v>
      </c>
      <c r="AD32" s="26">
        <f>'2.測定データ貼付け用シート'!N30</f>
        <v>1427</v>
      </c>
      <c r="AE32" s="47">
        <f>'2.測定データ貼付け用シート'!X30</f>
        <v>1450</v>
      </c>
      <c r="AF32" s="40">
        <f>'2.測定データ貼付け用シート'!AH30</f>
        <v>1516</v>
      </c>
      <c r="AG32" s="20">
        <f>'2.測定データ貼付け用シート'!AR30</f>
        <v>1509</v>
      </c>
      <c r="AH32" s="26">
        <f>'2.測定データ貼付け用シート'!O30</f>
        <v>1461</v>
      </c>
      <c r="AI32" s="47">
        <f>'2.測定データ貼付け用シート'!Y30</f>
        <v>1425</v>
      </c>
      <c r="AJ32" s="40">
        <f>'2.測定データ貼付け用シート'!AI30</f>
        <v>1450</v>
      </c>
      <c r="AK32" s="20">
        <f>'2.測定データ貼付け用シート'!AS30</f>
        <v>1558</v>
      </c>
      <c r="AL32" s="26">
        <f>'2.測定データ貼付け用シート'!P30</f>
        <v>1472</v>
      </c>
      <c r="AM32" s="47">
        <f>'2.測定データ貼付け用シート'!Z30</f>
        <v>1498</v>
      </c>
      <c r="AN32" s="40">
        <f>'2.測定データ貼付け用シート'!AJ30</f>
        <v>1543</v>
      </c>
      <c r="AO32" s="20">
        <f>'2.測定データ貼付け用シート'!AT30</f>
        <v>1504</v>
      </c>
      <c r="AP32" s="26">
        <f>'2.測定データ貼付け用シート'!Q30</f>
        <v>1407</v>
      </c>
      <c r="AQ32" s="47">
        <f>'2.測定データ貼付け用シート'!AA30</f>
        <v>1394</v>
      </c>
      <c r="AR32" s="40">
        <f>'2.測定データ貼付け用シート'!AK30</f>
        <v>1441</v>
      </c>
      <c r="AS32" s="20">
        <f>'2.測定データ貼付け用シート'!AU30</f>
        <v>1425</v>
      </c>
      <c r="AT32" s="26">
        <f>'2.測定データ貼付け用シート'!R30</f>
        <v>1393</v>
      </c>
      <c r="AU32" s="47">
        <f>'2.測定データ貼付け用シート'!AB30</f>
        <v>1458</v>
      </c>
      <c r="AV32" s="40">
        <f>'2.測定データ貼付け用シート'!AL30</f>
        <v>1435</v>
      </c>
      <c r="AW32" s="20">
        <f>'2.測定データ貼付け用シート'!AV30</f>
        <v>1438</v>
      </c>
      <c r="AX32" s="26">
        <f>'2.測定データ貼付け用シート'!S30</f>
        <v>1414</v>
      </c>
      <c r="AY32" s="47">
        <f>'2.測定データ貼付け用シート'!AC30</f>
        <v>1407</v>
      </c>
      <c r="AZ32" s="40">
        <f>'2.測定データ貼付け用シート'!AM30</f>
        <v>1424</v>
      </c>
      <c r="BA32" s="20">
        <f>'2.測定データ貼付け用シート'!AW30</f>
        <v>1407</v>
      </c>
      <c r="BB32" s="26">
        <f>'2.測定データ貼付け用シート'!T30</f>
        <v>1398</v>
      </c>
      <c r="BC32" s="47">
        <f>'2.測定データ貼付け用シート'!AD30</f>
        <v>1371</v>
      </c>
      <c r="BD32" s="40">
        <f>'2.測定データ貼付け用シート'!AN30</f>
        <v>1391</v>
      </c>
      <c r="BE32" s="20">
        <f>'2.測定データ貼付け用シート'!AX30</f>
        <v>1380</v>
      </c>
      <c r="BF32" s="26">
        <f>'2.測定データ貼付け用シート'!U30</f>
        <v>1454</v>
      </c>
      <c r="BG32" s="20">
        <f>'2.測定データ貼付け用シート'!AE30</f>
        <v>1459</v>
      </c>
      <c r="BH32" s="19">
        <f>'2.測定データ貼付け用シート'!AO30</f>
        <v>8136</v>
      </c>
      <c r="BI32" s="20">
        <f>'2.測定データ貼付け用シート'!AY30</f>
        <v>3246</v>
      </c>
    </row>
    <row r="33" spans="1:61" x14ac:dyDescent="0.15">
      <c r="A33" s="6">
        <v>52</v>
      </c>
      <c r="B33" s="17">
        <f>'2.測定データ貼付け用シート'!B31</f>
        <v>1320</v>
      </c>
      <c r="C33" s="18">
        <f>'2.測定データ貼付け用シート'!K31</f>
        <v>1178</v>
      </c>
      <c r="D33" s="19">
        <f>'2.測定データ貼付け用シート'!AZ31</f>
        <v>1275</v>
      </c>
      <c r="E33" s="20">
        <f>'2.測定データ貼付け用シート'!BI31</f>
        <v>1180</v>
      </c>
      <c r="F33" s="24">
        <f>'2.測定データ貼付け用シート'!F31</f>
        <v>1813</v>
      </c>
      <c r="G33" s="18">
        <f>'2.測定データ貼付け用シート'!G31</f>
        <v>1902</v>
      </c>
      <c r="H33" s="18">
        <f>'2.測定データ貼付け用シート'!BD31</f>
        <v>1963</v>
      </c>
      <c r="I33" s="18">
        <f>'2.測定データ貼付け用シート'!BE31</f>
        <v>1857</v>
      </c>
      <c r="J33" s="18">
        <f>'2.測定データ貼付け用シート'!E31</f>
        <v>2780</v>
      </c>
      <c r="K33" s="18">
        <f>'2.測定データ貼付け用シート'!H31</f>
        <v>2730</v>
      </c>
      <c r="L33" s="18">
        <f>'2.測定データ貼付け用シート'!BC31</f>
        <v>2815</v>
      </c>
      <c r="M33" s="18">
        <f>'2.測定データ貼付け用シート'!BF31</f>
        <v>2766</v>
      </c>
      <c r="N33" s="18">
        <f>'2.測定データ貼付け用シート'!D31</f>
        <v>5588</v>
      </c>
      <c r="O33" s="18">
        <f>'2.測定データ貼付け用シート'!I31</f>
        <v>5325</v>
      </c>
      <c r="P33" s="18">
        <f>'2.測定データ貼付け用シート'!BB31</f>
        <v>5897</v>
      </c>
      <c r="Q33" s="18">
        <f>'2.測定データ貼付け用シート'!BG31</f>
        <v>5469</v>
      </c>
      <c r="R33" s="18">
        <f>'2.測定データ貼付け用シート'!C31</f>
        <v>18669</v>
      </c>
      <c r="S33" s="18">
        <f>'2.測定データ貼付け用シート'!J31</f>
        <v>18242</v>
      </c>
      <c r="T33" s="18">
        <f>'2.測定データ貼付け用シート'!BA31</f>
        <v>18267</v>
      </c>
      <c r="U33" s="25">
        <f>'2.測定データ貼付け用シート'!BH31</f>
        <v>18205</v>
      </c>
      <c r="V33" s="26">
        <f>'2.測定データ貼付け用シート'!L31</f>
        <v>11826</v>
      </c>
      <c r="W33" s="47">
        <f>'2.測定データ貼付け用シート'!V31</f>
        <v>7879</v>
      </c>
      <c r="X33" s="40">
        <f>'2.測定データ貼付け用シート'!AF31</f>
        <v>3333</v>
      </c>
      <c r="Y33" s="20">
        <f>'2.測定データ貼付け用シート'!AP31</f>
        <v>1557</v>
      </c>
      <c r="Z33" s="26">
        <f>'2.測定データ貼付け用シート'!M31</f>
        <v>10472</v>
      </c>
      <c r="AA33" s="47">
        <f>'2.測定データ貼付け用シート'!W31</f>
        <v>6763</v>
      </c>
      <c r="AB33" s="40">
        <f>'2.測定データ貼付け用シート'!AG31</f>
        <v>2958</v>
      </c>
      <c r="AC33" s="20">
        <f>'2.測定データ貼付け用シート'!AQ31</f>
        <v>1540</v>
      </c>
      <c r="AD33" s="26">
        <f>'2.測定データ貼付け用シート'!N31</f>
        <v>1287</v>
      </c>
      <c r="AE33" s="47">
        <f>'2.測定データ貼付け用シート'!X31</f>
        <v>1308</v>
      </c>
      <c r="AF33" s="40">
        <f>'2.測定データ貼付け用シート'!AH31</f>
        <v>1353</v>
      </c>
      <c r="AG33" s="20">
        <f>'2.測定データ貼付け用シート'!AR31</f>
        <v>1349</v>
      </c>
      <c r="AH33" s="26">
        <f>'2.測定データ貼付け用シート'!O31</f>
        <v>1314</v>
      </c>
      <c r="AI33" s="47">
        <f>'2.測定データ貼付け用シート'!Y31</f>
        <v>1286</v>
      </c>
      <c r="AJ33" s="40">
        <f>'2.測定データ貼付け用シート'!AI31</f>
        <v>1296</v>
      </c>
      <c r="AK33" s="20">
        <f>'2.測定データ貼付け用シート'!AS31</f>
        <v>1389</v>
      </c>
      <c r="AL33" s="26">
        <f>'2.測定データ貼付け用シート'!P31</f>
        <v>1318</v>
      </c>
      <c r="AM33" s="47">
        <f>'2.測定データ貼付け用シート'!Z31</f>
        <v>1340</v>
      </c>
      <c r="AN33" s="40">
        <f>'2.測定データ貼付け用シート'!AJ31</f>
        <v>1376</v>
      </c>
      <c r="AO33" s="20">
        <f>'2.測定データ貼付け用シート'!AT31</f>
        <v>1341</v>
      </c>
      <c r="AP33" s="26">
        <f>'2.測定データ貼付け用シート'!Q31</f>
        <v>1269</v>
      </c>
      <c r="AQ33" s="47">
        <f>'2.測定データ貼付け用シート'!AA31</f>
        <v>1260</v>
      </c>
      <c r="AR33" s="40">
        <f>'2.測定データ貼付け用シート'!AK31</f>
        <v>1305</v>
      </c>
      <c r="AS33" s="20">
        <f>'2.測定データ貼付け用シート'!AU31</f>
        <v>1276</v>
      </c>
      <c r="AT33" s="26">
        <f>'2.測定データ貼付け用シート'!R31</f>
        <v>1269</v>
      </c>
      <c r="AU33" s="47">
        <f>'2.測定データ貼付け用シート'!AB31</f>
        <v>1315</v>
      </c>
      <c r="AV33" s="40">
        <f>'2.測定データ貼付け用シート'!AL31</f>
        <v>1297</v>
      </c>
      <c r="AW33" s="20">
        <f>'2.測定データ貼付け用シート'!AV31</f>
        <v>1293</v>
      </c>
      <c r="AX33" s="26">
        <f>'2.測定データ貼付け用シート'!S31</f>
        <v>1271</v>
      </c>
      <c r="AY33" s="47">
        <f>'2.測定データ貼付け用シート'!AC31</f>
        <v>1268</v>
      </c>
      <c r="AZ33" s="40">
        <f>'2.測定データ貼付け用シート'!AM31</f>
        <v>1292</v>
      </c>
      <c r="BA33" s="20">
        <f>'2.測定データ貼付け用シート'!AW31</f>
        <v>1269</v>
      </c>
      <c r="BB33" s="26">
        <f>'2.測定データ貼付け用シート'!T31</f>
        <v>1270</v>
      </c>
      <c r="BC33" s="47">
        <f>'2.測定データ貼付け用シート'!AD31</f>
        <v>1241</v>
      </c>
      <c r="BD33" s="40">
        <f>'2.測定データ貼付け用シート'!AN31</f>
        <v>1256</v>
      </c>
      <c r="BE33" s="20">
        <f>'2.測定データ貼付け用シート'!AX31</f>
        <v>1247</v>
      </c>
      <c r="BF33" s="26">
        <f>'2.測定データ貼付け用シート'!U31</f>
        <v>1313</v>
      </c>
      <c r="BG33" s="20">
        <f>'2.測定データ貼付け用シート'!AE31</f>
        <v>1319</v>
      </c>
      <c r="BH33" s="19">
        <f>'2.測定データ貼付け用シート'!AO31</f>
        <v>7066</v>
      </c>
      <c r="BI33" s="20">
        <f>'2.測定データ貼付け用シート'!AY31</f>
        <v>2777</v>
      </c>
    </row>
    <row r="34" spans="1:61" x14ac:dyDescent="0.15">
      <c r="A34" s="6">
        <v>54</v>
      </c>
      <c r="B34" s="17">
        <f>'2.測定データ貼付け用シート'!B32</f>
        <v>1214</v>
      </c>
      <c r="C34" s="18">
        <f>'2.測定データ貼付け用シート'!K32</f>
        <v>1088</v>
      </c>
      <c r="D34" s="19">
        <f>'2.測定データ貼付け用シート'!AZ32</f>
        <v>1172</v>
      </c>
      <c r="E34" s="20">
        <f>'2.測定データ貼付け用シート'!BI32</f>
        <v>1091</v>
      </c>
      <c r="F34" s="24">
        <f>'2.測定データ貼付け用シート'!F32</f>
        <v>1586</v>
      </c>
      <c r="G34" s="18">
        <f>'2.測定データ貼付け用シート'!G32</f>
        <v>1672</v>
      </c>
      <c r="H34" s="18">
        <f>'2.測定データ貼付け用シート'!BD32</f>
        <v>1718</v>
      </c>
      <c r="I34" s="18">
        <f>'2.測定データ貼付け用シート'!BE32</f>
        <v>1631</v>
      </c>
      <c r="J34" s="18">
        <f>'2.測定データ貼付け用シート'!E32</f>
        <v>2377</v>
      </c>
      <c r="K34" s="18">
        <f>'2.測定データ貼付け用シート'!H32</f>
        <v>2335</v>
      </c>
      <c r="L34" s="18">
        <f>'2.測定データ貼付け用シート'!BC32</f>
        <v>2415</v>
      </c>
      <c r="M34" s="18">
        <f>'2.測定データ貼付け用シート'!BF32</f>
        <v>2373</v>
      </c>
      <c r="N34" s="18">
        <f>'2.測定データ貼付け用シート'!D32</f>
        <v>4699</v>
      </c>
      <c r="O34" s="18">
        <f>'2.測定データ貼付け用シート'!I32</f>
        <v>4413</v>
      </c>
      <c r="P34" s="18">
        <f>'2.測定データ貼付け用シート'!BB32</f>
        <v>4971</v>
      </c>
      <c r="Q34" s="18">
        <f>'2.測定データ貼付け用シート'!BG32</f>
        <v>4601</v>
      </c>
      <c r="R34" s="18">
        <f>'2.測定データ貼付け用シート'!C32</f>
        <v>18225</v>
      </c>
      <c r="S34" s="18">
        <f>'2.測定データ貼付け用シート'!J32</f>
        <v>17418</v>
      </c>
      <c r="T34" s="18">
        <f>'2.測定データ貼付け用シート'!BA32</f>
        <v>17978</v>
      </c>
      <c r="U34" s="25">
        <f>'2.測定データ貼付け用シート'!BH32</f>
        <v>17558</v>
      </c>
      <c r="V34" s="26">
        <f>'2.測定データ貼付け用シート'!L32</f>
        <v>11600</v>
      </c>
      <c r="W34" s="47">
        <f>'2.測定データ貼付け用シート'!V32</f>
        <v>7513</v>
      </c>
      <c r="X34" s="40">
        <f>'2.測定データ貼付け用シート'!AF32</f>
        <v>3002</v>
      </c>
      <c r="Y34" s="20">
        <f>'2.測定データ貼付け用シート'!AP32</f>
        <v>1408</v>
      </c>
      <c r="Z34" s="26">
        <f>'2.測定データ貼付け用シート'!M32</f>
        <v>10121</v>
      </c>
      <c r="AA34" s="47">
        <f>'2.測定データ貼付け用シート'!W32</f>
        <v>6395</v>
      </c>
      <c r="AB34" s="40">
        <f>'2.測定データ貼付け用シート'!AG32</f>
        <v>2650</v>
      </c>
      <c r="AC34" s="20">
        <f>'2.測定データ貼付け用シート'!AQ32</f>
        <v>1395</v>
      </c>
      <c r="AD34" s="26">
        <f>'2.測定データ貼付け用シート'!N32</f>
        <v>1179</v>
      </c>
      <c r="AE34" s="47">
        <f>'2.測定データ貼付け用シート'!X32</f>
        <v>1185</v>
      </c>
      <c r="AF34" s="40">
        <f>'2.測定データ貼付け用シート'!AH32</f>
        <v>1233</v>
      </c>
      <c r="AG34" s="20">
        <f>'2.測定データ貼付け用シート'!AR32</f>
        <v>1229</v>
      </c>
      <c r="AH34" s="26">
        <f>'2.測定データ貼付け用シート'!O32</f>
        <v>1197</v>
      </c>
      <c r="AI34" s="47">
        <f>'2.測定データ貼付け用シート'!Y32</f>
        <v>1176</v>
      </c>
      <c r="AJ34" s="40">
        <f>'2.測定データ貼付け用シート'!AI32</f>
        <v>1180</v>
      </c>
      <c r="AK34" s="20">
        <f>'2.測定データ貼付け用シート'!AS32</f>
        <v>1257</v>
      </c>
      <c r="AL34" s="26">
        <f>'2.測定データ貼付け用シート'!P32</f>
        <v>1205</v>
      </c>
      <c r="AM34" s="47">
        <f>'2.測定データ貼付け用シート'!Z32</f>
        <v>1215</v>
      </c>
      <c r="AN34" s="40">
        <f>'2.測定データ貼付け用シート'!AJ32</f>
        <v>1246</v>
      </c>
      <c r="AO34" s="20">
        <f>'2.測定データ貼付け用シート'!AT32</f>
        <v>1219</v>
      </c>
      <c r="AP34" s="26">
        <f>'2.測定データ貼付け用シート'!Q32</f>
        <v>1159</v>
      </c>
      <c r="AQ34" s="47">
        <f>'2.測定データ貼付け用シート'!AA32</f>
        <v>1151</v>
      </c>
      <c r="AR34" s="40">
        <f>'2.測定データ貼付け用シート'!AK32</f>
        <v>1187</v>
      </c>
      <c r="AS34" s="20">
        <f>'2.測定データ貼付け用シート'!AU32</f>
        <v>1167</v>
      </c>
      <c r="AT34" s="26">
        <f>'2.測定データ貼付け用シート'!R32</f>
        <v>1155</v>
      </c>
      <c r="AU34" s="47">
        <f>'2.測定データ貼付け用シート'!AB32</f>
        <v>1202</v>
      </c>
      <c r="AV34" s="40">
        <f>'2.測定データ貼付け用シート'!AL32</f>
        <v>1182</v>
      </c>
      <c r="AW34" s="20">
        <f>'2.測定データ貼付け用シート'!AV32</f>
        <v>1181</v>
      </c>
      <c r="AX34" s="26">
        <f>'2.測定データ貼付け用シート'!S32</f>
        <v>1162</v>
      </c>
      <c r="AY34" s="47">
        <f>'2.測定データ貼付け用シート'!AC32</f>
        <v>1162</v>
      </c>
      <c r="AZ34" s="40">
        <f>'2.測定データ貼付け用シート'!AM32</f>
        <v>1172</v>
      </c>
      <c r="BA34" s="20">
        <f>'2.測定データ貼付け用シート'!AW32</f>
        <v>1166</v>
      </c>
      <c r="BB34" s="26">
        <f>'2.測定データ貼付け用シート'!T32</f>
        <v>1160</v>
      </c>
      <c r="BC34" s="47">
        <f>'2.測定データ貼付け用シート'!AD32</f>
        <v>1143</v>
      </c>
      <c r="BD34" s="40">
        <f>'2.測定データ貼付け用シート'!AN32</f>
        <v>1156</v>
      </c>
      <c r="BE34" s="20">
        <f>'2.測定データ貼付け用シート'!AX32</f>
        <v>1153</v>
      </c>
      <c r="BF34" s="26">
        <f>'2.測定データ貼付け用シート'!U32</f>
        <v>1198</v>
      </c>
      <c r="BG34" s="20">
        <f>'2.測定データ貼付け用シート'!AE32</f>
        <v>1198</v>
      </c>
      <c r="BH34" s="19">
        <f>'2.測定データ貼付け用シート'!AO32</f>
        <v>6113</v>
      </c>
      <c r="BI34" s="20">
        <f>'2.測定データ貼付け用シート'!AY32</f>
        <v>2384</v>
      </c>
    </row>
    <row r="35" spans="1:61" x14ac:dyDescent="0.15">
      <c r="A35" s="6">
        <v>56</v>
      </c>
      <c r="B35" s="17">
        <f>'2.測定データ貼付け用シート'!B33</f>
        <v>1128</v>
      </c>
      <c r="C35" s="18">
        <f>'2.測定データ貼付け用シート'!K33</f>
        <v>1029</v>
      </c>
      <c r="D35" s="19">
        <f>'2.測定データ貼付け用シート'!AZ33</f>
        <v>1093</v>
      </c>
      <c r="E35" s="20">
        <f>'2.測定データ貼付け用シート'!BI33</f>
        <v>1030</v>
      </c>
      <c r="F35" s="24">
        <f>'2.測定データ貼付け用シート'!F33</f>
        <v>1414</v>
      </c>
      <c r="G35" s="18">
        <f>'2.測定データ貼付け用シート'!G33</f>
        <v>1480</v>
      </c>
      <c r="H35" s="18">
        <f>'2.測定データ貼付け用シート'!BD33</f>
        <v>1530</v>
      </c>
      <c r="I35" s="18">
        <f>'2.測定データ貼付け用シート'!BE33</f>
        <v>1443</v>
      </c>
      <c r="J35" s="18">
        <f>'2.測定データ貼付け用シート'!E33</f>
        <v>2046</v>
      </c>
      <c r="K35" s="18">
        <f>'2.測定データ貼付け用シート'!H33</f>
        <v>2019</v>
      </c>
      <c r="L35" s="18">
        <f>'2.測定データ貼付け用シート'!BC33</f>
        <v>2074</v>
      </c>
      <c r="M35" s="18">
        <f>'2.測定データ貼付け用シート'!BF33</f>
        <v>2048</v>
      </c>
      <c r="N35" s="18">
        <f>'2.測定データ貼付け用シート'!D33</f>
        <v>3924</v>
      </c>
      <c r="O35" s="18">
        <f>'2.測定データ貼付け用シート'!I33</f>
        <v>3682</v>
      </c>
      <c r="P35" s="18">
        <f>'2.測定データ貼付け用シート'!BB33</f>
        <v>4181</v>
      </c>
      <c r="Q35" s="18">
        <f>'2.測定データ貼付け用シート'!BG33</f>
        <v>3833</v>
      </c>
      <c r="R35" s="18">
        <f>'2.測定データ貼付け用シート'!C33</f>
        <v>17066</v>
      </c>
      <c r="S35" s="18">
        <f>'2.測定データ貼付け用シート'!J33</f>
        <v>15874</v>
      </c>
      <c r="T35" s="18">
        <f>'2.測定データ貼付け用シート'!BA33</f>
        <v>17050</v>
      </c>
      <c r="U35" s="25">
        <f>'2.測定データ貼付け用シート'!BH33</f>
        <v>16278</v>
      </c>
      <c r="V35" s="26">
        <f>'2.測定データ貼付け用シート'!L33</f>
        <v>11322</v>
      </c>
      <c r="W35" s="47">
        <f>'2.測定データ貼付け用シート'!V33</f>
        <v>7135</v>
      </c>
      <c r="X35" s="40">
        <f>'2.測定データ貼付け用シート'!AF33</f>
        <v>2710</v>
      </c>
      <c r="Y35" s="20">
        <f>'2.測定データ貼付け用シート'!AP33</f>
        <v>1282</v>
      </c>
      <c r="Z35" s="26">
        <f>'2.測定データ貼付け用シート'!M33</f>
        <v>9758</v>
      </c>
      <c r="AA35" s="47">
        <f>'2.測定データ貼付け用シート'!W33</f>
        <v>6033</v>
      </c>
      <c r="AB35" s="40">
        <f>'2.測定データ貼付け用シート'!AG33</f>
        <v>2381</v>
      </c>
      <c r="AC35" s="20">
        <f>'2.測定データ貼付け用シート'!AQ33</f>
        <v>1271</v>
      </c>
      <c r="AD35" s="26">
        <f>'2.測定データ貼付け用シート'!N33</f>
        <v>1089</v>
      </c>
      <c r="AE35" s="47">
        <f>'2.測定データ貼付け用シート'!X33</f>
        <v>1103</v>
      </c>
      <c r="AF35" s="40">
        <f>'2.測定データ貼付け用シート'!AH33</f>
        <v>1135</v>
      </c>
      <c r="AG35" s="20">
        <f>'2.測定データ貼付け用シート'!AR33</f>
        <v>1141</v>
      </c>
      <c r="AH35" s="26">
        <f>'2.測定データ貼付け用シート'!O33</f>
        <v>1109</v>
      </c>
      <c r="AI35" s="47">
        <f>'2.測定データ貼付け用シート'!Y33</f>
        <v>1089</v>
      </c>
      <c r="AJ35" s="40">
        <f>'2.測定データ貼付け用シート'!AI33</f>
        <v>1096</v>
      </c>
      <c r="AK35" s="20">
        <f>'2.測定データ貼付け用シート'!AS33</f>
        <v>1157</v>
      </c>
      <c r="AL35" s="26">
        <f>'2.測定データ貼付け用シート'!P33</f>
        <v>1111</v>
      </c>
      <c r="AM35" s="47">
        <f>'2.測定データ貼付け用シート'!Z33</f>
        <v>1121</v>
      </c>
      <c r="AN35" s="40">
        <f>'2.測定データ貼付け用シート'!AJ33</f>
        <v>1147</v>
      </c>
      <c r="AO35" s="20">
        <f>'2.測定データ貼付け用シート'!AT33</f>
        <v>1110</v>
      </c>
      <c r="AP35" s="26">
        <f>'2.測定データ貼付け用シート'!Q33</f>
        <v>1072</v>
      </c>
      <c r="AQ35" s="47">
        <f>'2.測定データ貼付け用シート'!AA33</f>
        <v>1067</v>
      </c>
      <c r="AR35" s="40">
        <f>'2.測定データ貼付け用シート'!AK33</f>
        <v>1105</v>
      </c>
      <c r="AS35" s="20">
        <f>'2.測定データ貼付け用シート'!AU33</f>
        <v>1081</v>
      </c>
      <c r="AT35" s="26">
        <f>'2.測定データ貼付け用シート'!R33</f>
        <v>1079</v>
      </c>
      <c r="AU35" s="47">
        <f>'2.測定データ貼付け用シート'!AB33</f>
        <v>1108</v>
      </c>
      <c r="AV35" s="40">
        <f>'2.測定データ貼付け用シート'!AL33</f>
        <v>1096</v>
      </c>
      <c r="AW35" s="20">
        <f>'2.測定データ貼付け用シート'!AV33</f>
        <v>1091</v>
      </c>
      <c r="AX35" s="26">
        <f>'2.測定データ貼付け用シート'!S33</f>
        <v>1074</v>
      </c>
      <c r="AY35" s="47">
        <f>'2.測定データ貼付け用シート'!AC33</f>
        <v>1084</v>
      </c>
      <c r="AZ35" s="40">
        <f>'2.測定データ貼付け用シート'!AM33</f>
        <v>1095</v>
      </c>
      <c r="BA35" s="20">
        <f>'2.測定データ貼付け用シート'!AW33</f>
        <v>1088</v>
      </c>
      <c r="BB35" s="26">
        <f>'2.測定データ貼付け用シート'!T33</f>
        <v>1087</v>
      </c>
      <c r="BC35" s="47">
        <f>'2.測定データ貼付け用シート'!AD33</f>
        <v>1067</v>
      </c>
      <c r="BD35" s="40">
        <f>'2.測定データ貼付け用シート'!AN33</f>
        <v>1064</v>
      </c>
      <c r="BE35" s="20">
        <f>'2.測定データ貼付け用シート'!AX33</f>
        <v>1081</v>
      </c>
      <c r="BF35" s="26">
        <f>'2.測定データ貼付け用シート'!U33</f>
        <v>1119</v>
      </c>
      <c r="BG35" s="20">
        <f>'2.測定データ貼付け用シート'!AE33</f>
        <v>1117</v>
      </c>
      <c r="BH35" s="19">
        <f>'2.測定データ貼付け用シート'!AO33</f>
        <v>5263</v>
      </c>
      <c r="BI35" s="20">
        <f>'2.測定データ貼付け用シート'!AY33</f>
        <v>2077</v>
      </c>
    </row>
    <row r="36" spans="1:61" x14ac:dyDescent="0.15">
      <c r="A36" s="6">
        <v>58</v>
      </c>
      <c r="B36" s="17">
        <f>'2.測定データ貼付け用シート'!B34</f>
        <v>1059</v>
      </c>
      <c r="C36" s="18">
        <f>'2.測定データ貼付け用シート'!K34</f>
        <v>977</v>
      </c>
      <c r="D36" s="19">
        <f>'2.測定データ貼付け用シート'!AZ34</f>
        <v>1033</v>
      </c>
      <c r="E36" s="20">
        <f>'2.測定データ貼付け用シート'!BI34</f>
        <v>982</v>
      </c>
      <c r="F36" s="24">
        <f>'2.測定データ貼付け用シート'!F34</f>
        <v>1275</v>
      </c>
      <c r="G36" s="18">
        <f>'2.測定データ貼付け用シート'!G34</f>
        <v>1333</v>
      </c>
      <c r="H36" s="18">
        <f>'2.測定データ貼付け用シート'!BD34</f>
        <v>1364</v>
      </c>
      <c r="I36" s="18">
        <f>'2.測定データ貼付け用シート'!BE34</f>
        <v>1309</v>
      </c>
      <c r="J36" s="18">
        <f>'2.測定データ貼付け用シート'!E34</f>
        <v>1776</v>
      </c>
      <c r="K36" s="18">
        <f>'2.測定データ貼付け用シート'!H34</f>
        <v>1752</v>
      </c>
      <c r="L36" s="18">
        <f>'2.測定データ貼付け用シート'!BC34</f>
        <v>1811</v>
      </c>
      <c r="M36" s="18">
        <f>'2.測定データ貼付け用シート'!BF34</f>
        <v>1784</v>
      </c>
      <c r="N36" s="18">
        <f>'2.測定データ貼付け用シート'!D34</f>
        <v>3277</v>
      </c>
      <c r="O36" s="18">
        <f>'2.測定データ貼付け用シート'!I34</f>
        <v>3055</v>
      </c>
      <c r="P36" s="18">
        <f>'2.測定データ貼付け用シート'!BB34</f>
        <v>3503</v>
      </c>
      <c r="Q36" s="18">
        <f>'2.測定データ貼付け用シート'!BG34</f>
        <v>3209</v>
      </c>
      <c r="R36" s="18">
        <f>'2.測定データ貼付け用シート'!C34</f>
        <v>15434</v>
      </c>
      <c r="S36" s="18">
        <f>'2.測定データ貼付け用シート'!J34</f>
        <v>14090</v>
      </c>
      <c r="T36" s="18">
        <f>'2.測定データ貼付け用シート'!BA34</f>
        <v>15587</v>
      </c>
      <c r="U36" s="25">
        <f>'2.測定データ貼付け用シート'!BH34</f>
        <v>14542</v>
      </c>
      <c r="V36" s="26">
        <f>'2.測定データ貼付け用シート'!L34</f>
        <v>11047</v>
      </c>
      <c r="W36" s="47">
        <f>'2.測定データ貼付け用シート'!V34</f>
        <v>6810</v>
      </c>
      <c r="X36" s="40">
        <f>'2.測定データ貼付け用シート'!AF34</f>
        <v>2445</v>
      </c>
      <c r="Y36" s="20">
        <f>'2.測定データ貼付け用シート'!AP34</f>
        <v>1185</v>
      </c>
      <c r="Z36" s="26">
        <f>'2.測定データ貼付け用シート'!M34</f>
        <v>9437</v>
      </c>
      <c r="AA36" s="47">
        <f>'2.測定データ貼付け用シート'!W34</f>
        <v>5682</v>
      </c>
      <c r="AB36" s="40">
        <f>'2.測定データ貼付け用シート'!AG34</f>
        <v>2154</v>
      </c>
      <c r="AC36" s="20">
        <f>'2.測定データ貼付け用シート'!AQ34</f>
        <v>1177</v>
      </c>
      <c r="AD36" s="26">
        <f>'2.測定データ貼付け用シート'!N34</f>
        <v>1029</v>
      </c>
      <c r="AE36" s="47">
        <f>'2.測定データ貼付け用シート'!X34</f>
        <v>1035</v>
      </c>
      <c r="AF36" s="40">
        <f>'2.測定データ貼付け用シート'!AH34</f>
        <v>1068</v>
      </c>
      <c r="AG36" s="20">
        <f>'2.測定データ貼付け用シート'!AR34</f>
        <v>1067</v>
      </c>
      <c r="AH36" s="26">
        <f>'2.測定データ貼付け用シート'!O34</f>
        <v>1041</v>
      </c>
      <c r="AI36" s="47">
        <f>'2.測定データ貼付け用シート'!Y34</f>
        <v>1023</v>
      </c>
      <c r="AJ36" s="40">
        <f>'2.測定データ貼付け用シート'!AI34</f>
        <v>1029</v>
      </c>
      <c r="AK36" s="20">
        <f>'2.測定データ貼付け用シート'!AS34</f>
        <v>1077</v>
      </c>
      <c r="AL36" s="26">
        <f>'2.測定データ貼付け用シート'!P34</f>
        <v>1040</v>
      </c>
      <c r="AM36" s="47">
        <f>'2.測定データ貼付け用シート'!Z34</f>
        <v>1052</v>
      </c>
      <c r="AN36" s="40">
        <f>'2.測定データ貼付け用シート'!AJ34</f>
        <v>1066</v>
      </c>
      <c r="AO36" s="20">
        <f>'2.測定データ貼付け用シート'!AT34</f>
        <v>1045</v>
      </c>
      <c r="AP36" s="26">
        <f>'2.測定データ貼付け用シート'!Q34</f>
        <v>1012</v>
      </c>
      <c r="AQ36" s="47">
        <f>'2.測定データ貼付け用シート'!AA34</f>
        <v>1003</v>
      </c>
      <c r="AR36" s="40">
        <f>'2.測定データ貼付け用シート'!AK34</f>
        <v>1033</v>
      </c>
      <c r="AS36" s="20">
        <f>'2.測定データ貼付け用シート'!AU34</f>
        <v>1012</v>
      </c>
      <c r="AT36" s="26">
        <f>'2.測定データ貼付け用シート'!R34</f>
        <v>1011</v>
      </c>
      <c r="AU36" s="47">
        <f>'2.測定データ貼付け用シート'!AB34</f>
        <v>1038</v>
      </c>
      <c r="AV36" s="40">
        <f>'2.測定データ貼付け用シート'!AL34</f>
        <v>1024</v>
      </c>
      <c r="AW36" s="20">
        <f>'2.測定データ貼付け用シート'!AV34</f>
        <v>1025</v>
      </c>
      <c r="AX36" s="26">
        <f>'2.測定データ貼付け用シート'!S34</f>
        <v>1013</v>
      </c>
      <c r="AY36" s="47">
        <f>'2.測定データ貼付け用シート'!AC34</f>
        <v>1020</v>
      </c>
      <c r="AZ36" s="40">
        <f>'2.測定データ貼付け用シート'!AM34</f>
        <v>1021</v>
      </c>
      <c r="BA36" s="20">
        <f>'2.測定データ貼付け用シート'!AW34</f>
        <v>1019</v>
      </c>
      <c r="BB36" s="26">
        <f>'2.測定データ貼付け用シート'!T34</f>
        <v>1023</v>
      </c>
      <c r="BC36" s="47">
        <f>'2.測定データ貼付け用シート'!AD34</f>
        <v>1002</v>
      </c>
      <c r="BD36" s="40">
        <f>'2.測定データ貼付け用シート'!AN34</f>
        <v>1014</v>
      </c>
      <c r="BE36" s="20">
        <f>'2.測定データ貼付け用シート'!AX34</f>
        <v>1016</v>
      </c>
      <c r="BF36" s="26">
        <f>'2.測定データ貼付け用シート'!U34</f>
        <v>1041</v>
      </c>
      <c r="BG36" s="20">
        <f>'2.測定データ貼付け用シート'!AE34</f>
        <v>1035</v>
      </c>
      <c r="BH36" s="19">
        <f>'2.測定データ貼付け用シート'!AO34</f>
        <v>4516</v>
      </c>
      <c r="BI36" s="20">
        <f>'2.測定データ貼付け用シート'!AY34</f>
        <v>1812</v>
      </c>
    </row>
    <row r="37" spans="1:61" x14ac:dyDescent="0.15">
      <c r="A37" s="6">
        <v>60</v>
      </c>
      <c r="B37" s="17">
        <f>'2.測定データ貼付け用シート'!B35</f>
        <v>1011</v>
      </c>
      <c r="C37" s="18">
        <f>'2.測定データ貼付け用シート'!K35</f>
        <v>940</v>
      </c>
      <c r="D37" s="19">
        <f>'2.測定データ貼付け用シート'!AZ35</f>
        <v>980</v>
      </c>
      <c r="E37" s="20">
        <f>'2.測定データ貼付け用シート'!BI35</f>
        <v>943</v>
      </c>
      <c r="F37" s="24">
        <f>'2.測定データ貼付け用シート'!F35</f>
        <v>1166</v>
      </c>
      <c r="G37" s="18">
        <f>'2.測定データ貼付け用シート'!G35</f>
        <v>1217</v>
      </c>
      <c r="H37" s="18">
        <f>'2.測定データ貼付け用シート'!BD35</f>
        <v>1241</v>
      </c>
      <c r="I37" s="18">
        <f>'2.測定データ貼付け用シート'!BE35</f>
        <v>1188</v>
      </c>
      <c r="J37" s="18">
        <f>'2.測定データ貼付け用シート'!E35</f>
        <v>1554</v>
      </c>
      <c r="K37" s="18">
        <f>'2.測定データ貼付け用シート'!H35</f>
        <v>1550</v>
      </c>
      <c r="L37" s="18">
        <f>'2.測定データ貼付け用シート'!BC35</f>
        <v>1592</v>
      </c>
      <c r="M37" s="18">
        <f>'2.測定データ貼付け用シート'!BF35</f>
        <v>1568</v>
      </c>
      <c r="N37" s="18">
        <f>'2.測定データ貼付け用シート'!D35</f>
        <v>2735</v>
      </c>
      <c r="O37" s="18">
        <f>'2.測定データ貼付け用シート'!I35</f>
        <v>2555</v>
      </c>
      <c r="P37" s="18">
        <f>'2.測定データ貼付け用シート'!BB35</f>
        <v>2952</v>
      </c>
      <c r="Q37" s="18">
        <f>'2.測定データ貼付け用シート'!BG35</f>
        <v>2689</v>
      </c>
      <c r="R37" s="18">
        <f>'2.測定データ貼付け用シート'!C35</f>
        <v>13537</v>
      </c>
      <c r="S37" s="18">
        <f>'2.測定データ貼付け用シート'!J35</f>
        <v>12099</v>
      </c>
      <c r="T37" s="18">
        <f>'2.測定データ貼付け用シート'!BA35</f>
        <v>13896</v>
      </c>
      <c r="U37" s="25">
        <f>'2.測定データ貼付け用シート'!BH35</f>
        <v>12673</v>
      </c>
      <c r="V37" s="26">
        <f>'2.測定データ貼付け用シート'!L35</f>
        <v>10807</v>
      </c>
      <c r="W37" s="47">
        <f>'2.測定データ貼付け用シート'!V35</f>
        <v>6483</v>
      </c>
      <c r="X37" s="40">
        <f>'2.測定データ貼付け用シート'!AF35</f>
        <v>2226</v>
      </c>
      <c r="Y37" s="20">
        <f>'2.測定データ貼付け用シート'!AP35</f>
        <v>1100</v>
      </c>
      <c r="Z37" s="26">
        <f>'2.測定データ貼付け用シート'!M35</f>
        <v>9085</v>
      </c>
      <c r="AA37" s="47">
        <f>'2.測定データ貼付け用シート'!W35</f>
        <v>5355</v>
      </c>
      <c r="AB37" s="40">
        <f>'2.測定データ貼付け用シート'!AG35</f>
        <v>1955</v>
      </c>
      <c r="AC37" s="20">
        <f>'2.測定データ貼付け用シート'!AQ35</f>
        <v>1099</v>
      </c>
      <c r="AD37" s="26">
        <f>'2.測定データ貼付け用シート'!N35</f>
        <v>980</v>
      </c>
      <c r="AE37" s="47">
        <f>'2.測定データ貼付け用シート'!X35</f>
        <v>979</v>
      </c>
      <c r="AF37" s="40">
        <f>'2.測定データ貼付け用シート'!AH35</f>
        <v>1008</v>
      </c>
      <c r="AG37" s="20">
        <f>'2.測定データ貼付け用シート'!AR35</f>
        <v>1006</v>
      </c>
      <c r="AH37" s="26">
        <f>'2.測定データ貼付け用シート'!O35</f>
        <v>985</v>
      </c>
      <c r="AI37" s="47">
        <f>'2.測定データ貼付け用シート'!Y35</f>
        <v>967</v>
      </c>
      <c r="AJ37" s="40">
        <f>'2.測定データ貼付け用シート'!AI35</f>
        <v>974</v>
      </c>
      <c r="AK37" s="20">
        <f>'2.測定データ貼付け用シート'!AS35</f>
        <v>1012</v>
      </c>
      <c r="AL37" s="26">
        <f>'2.測定データ貼付け用シート'!P35</f>
        <v>979</v>
      </c>
      <c r="AM37" s="47">
        <f>'2.測定データ貼付け用シート'!Z35</f>
        <v>990</v>
      </c>
      <c r="AN37" s="40">
        <f>'2.測定データ貼付け用シート'!AJ35</f>
        <v>1007</v>
      </c>
      <c r="AO37" s="20">
        <f>'2.測定データ貼付け用シート'!AT35</f>
        <v>984</v>
      </c>
      <c r="AP37" s="26">
        <f>'2.測定データ貼付け用シート'!Q35</f>
        <v>954</v>
      </c>
      <c r="AQ37" s="47">
        <f>'2.測定データ貼付け用シート'!AA35</f>
        <v>956</v>
      </c>
      <c r="AR37" s="40">
        <f>'2.測定データ貼付け用シート'!AK35</f>
        <v>977</v>
      </c>
      <c r="AS37" s="20">
        <f>'2.測定データ貼付け用シート'!AU35</f>
        <v>962</v>
      </c>
      <c r="AT37" s="26">
        <f>'2.測定データ貼付け用シート'!R35</f>
        <v>969</v>
      </c>
      <c r="AU37" s="47">
        <f>'2.測定データ貼付け用シート'!AB35</f>
        <v>992</v>
      </c>
      <c r="AV37" s="40">
        <f>'2.測定データ貼付け用シート'!AL35</f>
        <v>973</v>
      </c>
      <c r="AW37" s="20">
        <f>'2.測定データ貼付け用シート'!AV35</f>
        <v>975</v>
      </c>
      <c r="AX37" s="26">
        <f>'2.測定データ貼付け用シート'!S35</f>
        <v>964</v>
      </c>
      <c r="AY37" s="47">
        <f>'2.測定データ貼付け用シート'!AC35</f>
        <v>969</v>
      </c>
      <c r="AZ37" s="40">
        <f>'2.測定データ貼付け用シート'!AM35</f>
        <v>976</v>
      </c>
      <c r="BA37" s="20">
        <f>'2.測定データ貼付け用シート'!AW35</f>
        <v>970</v>
      </c>
      <c r="BB37" s="26">
        <f>'2.測定データ貼付け用シート'!T35</f>
        <v>976</v>
      </c>
      <c r="BC37" s="47">
        <f>'2.測定データ貼付け用シート'!AD35</f>
        <v>950</v>
      </c>
      <c r="BD37" s="40">
        <f>'2.測定データ貼付け用シート'!AN35</f>
        <v>969</v>
      </c>
      <c r="BE37" s="20">
        <f>'2.測定データ貼付け用シート'!AX35</f>
        <v>971</v>
      </c>
      <c r="BF37" s="26">
        <f>'2.測定データ貼付け用シート'!U35</f>
        <v>991</v>
      </c>
      <c r="BG37" s="20">
        <f>'2.測定データ貼付け用シート'!AE35</f>
        <v>989</v>
      </c>
      <c r="BH37" s="19">
        <f>'2.測定データ貼付け用シート'!AO35</f>
        <v>3878</v>
      </c>
      <c r="BI37" s="20">
        <f>'2.測定データ貼付け用シート'!AY35</f>
        <v>1591</v>
      </c>
    </row>
    <row r="38" spans="1:61" x14ac:dyDescent="0.15">
      <c r="A38" s="6">
        <v>62</v>
      </c>
      <c r="B38" s="17">
        <f>'2.測定データ貼付け用シート'!B36</f>
        <v>975</v>
      </c>
      <c r="C38" s="18">
        <f>'2.測定データ貼付け用シート'!K36</f>
        <v>914</v>
      </c>
      <c r="D38" s="19">
        <f>'2.測定データ貼付け用シート'!AZ36</f>
        <v>938</v>
      </c>
      <c r="E38" s="20">
        <f>'2.測定データ貼付け用シート'!BI36</f>
        <v>912</v>
      </c>
      <c r="F38" s="24">
        <f>'2.測定データ貼付け用シート'!F36</f>
        <v>1081</v>
      </c>
      <c r="G38" s="18">
        <f>'2.測定データ貼付け用シート'!G36</f>
        <v>1125</v>
      </c>
      <c r="H38" s="18">
        <f>'2.測定データ貼付け用シート'!BD36</f>
        <v>1136</v>
      </c>
      <c r="I38" s="18">
        <f>'2.測定データ貼付け用シート'!BE36</f>
        <v>1096</v>
      </c>
      <c r="J38" s="18">
        <f>'2.測定データ貼付け用シート'!E36</f>
        <v>1387</v>
      </c>
      <c r="K38" s="18">
        <f>'2.測定データ貼付け用シート'!H36</f>
        <v>1378</v>
      </c>
      <c r="L38" s="18">
        <f>'2.測定データ貼付け用シート'!BC36</f>
        <v>1413</v>
      </c>
      <c r="M38" s="18">
        <f>'2.測定データ貼付け用シート'!BF36</f>
        <v>1399</v>
      </c>
      <c r="N38" s="18">
        <f>'2.測定データ貼付け用シート'!D36</f>
        <v>2313</v>
      </c>
      <c r="O38" s="18">
        <f>'2.測定データ貼付け用シート'!I36</f>
        <v>2163</v>
      </c>
      <c r="P38" s="18">
        <f>'2.測定データ貼付け用シート'!BB36</f>
        <v>2494</v>
      </c>
      <c r="Q38" s="18">
        <f>'2.測定データ貼付け用シート'!BG36</f>
        <v>2278</v>
      </c>
      <c r="R38" s="18">
        <f>'2.測定データ貼付け用シート'!C36</f>
        <v>11626</v>
      </c>
      <c r="S38" s="18">
        <f>'2.測定データ貼付け用シート'!J36</f>
        <v>10189</v>
      </c>
      <c r="T38" s="18">
        <f>'2.測定データ貼付け用シート'!BA36</f>
        <v>12113</v>
      </c>
      <c r="U38" s="25">
        <f>'2.測定データ貼付け用シート'!BH36</f>
        <v>10784</v>
      </c>
      <c r="V38" s="26">
        <f>'2.測定データ貼付け用シート'!L36</f>
        <v>10558</v>
      </c>
      <c r="W38" s="47">
        <f>'2.測定データ貼付け用シート'!V36</f>
        <v>6156</v>
      </c>
      <c r="X38" s="40">
        <f>'2.測定データ貼付け用シート'!AF36</f>
        <v>2015</v>
      </c>
      <c r="Y38" s="20">
        <f>'2.測定データ貼付け用シート'!AP36</f>
        <v>1040</v>
      </c>
      <c r="Z38" s="26">
        <f>'2.測定データ貼付け用シート'!M36</f>
        <v>8767</v>
      </c>
      <c r="AA38" s="47">
        <f>'2.測定データ貼付け用シート'!W36</f>
        <v>5063</v>
      </c>
      <c r="AB38" s="40">
        <f>'2.測定データ貼付け用シート'!AG36</f>
        <v>1777</v>
      </c>
      <c r="AC38" s="20">
        <f>'2.測定データ貼付け用シート'!AQ36</f>
        <v>1034</v>
      </c>
      <c r="AD38" s="26">
        <f>'2.測定データ貼付け用シート'!N36</f>
        <v>942</v>
      </c>
      <c r="AE38" s="47">
        <f>'2.測定データ貼付け用シート'!X36</f>
        <v>947</v>
      </c>
      <c r="AF38" s="40">
        <f>'2.測定データ貼付け用シート'!AH36</f>
        <v>965</v>
      </c>
      <c r="AG38" s="20">
        <f>'2.測定データ貼付け用シート'!AR36</f>
        <v>965</v>
      </c>
      <c r="AH38" s="26">
        <f>'2.測定データ貼付け用シート'!O36</f>
        <v>937</v>
      </c>
      <c r="AI38" s="47">
        <f>'2.測定データ貼付け用シート'!Y36</f>
        <v>935</v>
      </c>
      <c r="AJ38" s="40">
        <f>'2.測定データ貼付け用シート'!AI36</f>
        <v>934</v>
      </c>
      <c r="AK38" s="20">
        <f>'2.測定データ貼付け用シート'!AS36</f>
        <v>969</v>
      </c>
      <c r="AL38" s="26">
        <f>'2.測定データ貼付け用シート'!P36</f>
        <v>941</v>
      </c>
      <c r="AM38" s="47">
        <f>'2.測定データ貼付け用シート'!Z36</f>
        <v>946</v>
      </c>
      <c r="AN38" s="40">
        <f>'2.測定データ貼付け用シート'!AJ36</f>
        <v>960</v>
      </c>
      <c r="AO38" s="20">
        <f>'2.測定データ貼付け用シート'!AT36</f>
        <v>940</v>
      </c>
      <c r="AP38" s="26">
        <f>'2.測定データ貼付け用シート'!Q36</f>
        <v>921</v>
      </c>
      <c r="AQ38" s="47">
        <f>'2.測定データ貼付け用シート'!AA36</f>
        <v>918</v>
      </c>
      <c r="AR38" s="40">
        <f>'2.測定データ貼付け用シート'!AK36</f>
        <v>936</v>
      </c>
      <c r="AS38" s="20">
        <f>'2.測定データ貼付け用シート'!AU36</f>
        <v>930</v>
      </c>
      <c r="AT38" s="26">
        <f>'2.測定データ貼付け用シート'!R36</f>
        <v>929</v>
      </c>
      <c r="AU38" s="47">
        <f>'2.測定データ貼付け用シート'!AB36</f>
        <v>951</v>
      </c>
      <c r="AV38" s="40">
        <f>'2.測定データ貼付け用シート'!AL36</f>
        <v>940</v>
      </c>
      <c r="AW38" s="20">
        <f>'2.測定データ貼付け用シート'!AV36</f>
        <v>935</v>
      </c>
      <c r="AX38" s="26">
        <f>'2.測定データ貼付け用シート'!S36</f>
        <v>923</v>
      </c>
      <c r="AY38" s="47">
        <f>'2.測定データ貼付け用シート'!AC36</f>
        <v>934</v>
      </c>
      <c r="AZ38" s="40">
        <f>'2.測定データ貼付け用シート'!AM36</f>
        <v>940</v>
      </c>
      <c r="BA38" s="20">
        <f>'2.測定データ貼付け用シート'!AW36</f>
        <v>934</v>
      </c>
      <c r="BB38" s="26">
        <f>'2.測定データ貼付け用シート'!T36</f>
        <v>942</v>
      </c>
      <c r="BC38" s="47">
        <f>'2.測定データ貼付け用シート'!AD36</f>
        <v>923</v>
      </c>
      <c r="BD38" s="40">
        <f>'2.測定データ貼付け用シート'!AN36</f>
        <v>937</v>
      </c>
      <c r="BE38" s="20">
        <f>'2.測定データ貼付け用シート'!AX36</f>
        <v>932</v>
      </c>
      <c r="BF38" s="26">
        <f>'2.測定データ貼付け用シート'!U36</f>
        <v>944</v>
      </c>
      <c r="BG38" s="20">
        <f>'2.測定データ貼付け用シート'!AE36</f>
        <v>947</v>
      </c>
      <c r="BH38" s="19">
        <f>'2.測定データ貼付け用シート'!AO36</f>
        <v>3320</v>
      </c>
      <c r="BI38" s="20">
        <f>'2.測定データ貼付け用シート'!AY36</f>
        <v>1426</v>
      </c>
    </row>
    <row r="39" spans="1:61" x14ac:dyDescent="0.15">
      <c r="A39" s="6">
        <v>64</v>
      </c>
      <c r="B39" s="17">
        <f>'2.測定データ貼付け用シート'!B37</f>
        <v>943</v>
      </c>
      <c r="C39" s="18">
        <f>'2.測定データ貼付け用シート'!K37</f>
        <v>896</v>
      </c>
      <c r="D39" s="19">
        <f>'2.測定データ貼付け用シート'!AZ37</f>
        <v>915</v>
      </c>
      <c r="E39" s="20">
        <f>'2.測定データ貼付け用シート'!BI37</f>
        <v>889</v>
      </c>
      <c r="F39" s="24">
        <f>'2.測定データ貼付け用シート'!F37</f>
        <v>1018</v>
      </c>
      <c r="G39" s="18">
        <f>'2.測定データ貼付け用シート'!G37</f>
        <v>1053</v>
      </c>
      <c r="H39" s="18">
        <f>'2.測定データ貼付け用シート'!BD37</f>
        <v>1061</v>
      </c>
      <c r="I39" s="18">
        <f>'2.測定データ貼付け用シート'!BE37</f>
        <v>1030</v>
      </c>
      <c r="J39" s="18">
        <f>'2.測定データ貼付け用シート'!E37</f>
        <v>1257</v>
      </c>
      <c r="K39" s="18">
        <f>'2.測定データ貼付け用シート'!H37</f>
        <v>1244</v>
      </c>
      <c r="L39" s="18">
        <f>'2.測定データ貼付け用シート'!BC37</f>
        <v>1274</v>
      </c>
      <c r="M39" s="18">
        <f>'2.測定データ貼付け用シート'!BF37</f>
        <v>1268</v>
      </c>
      <c r="N39" s="18">
        <f>'2.測定データ貼付け用シート'!D37</f>
        <v>1972</v>
      </c>
      <c r="O39" s="18">
        <f>'2.測定データ貼付け用シート'!I37</f>
        <v>1837</v>
      </c>
      <c r="P39" s="18">
        <f>'2.測定データ貼付け用シート'!BB37</f>
        <v>2127</v>
      </c>
      <c r="Q39" s="18">
        <f>'2.測定データ貼付け用シート'!BG37</f>
        <v>1951</v>
      </c>
      <c r="R39" s="18">
        <f>'2.測定データ貼付け用シート'!C37</f>
        <v>9752</v>
      </c>
      <c r="S39" s="18">
        <f>'2.測定データ貼付け用シート'!J37</f>
        <v>8415</v>
      </c>
      <c r="T39" s="18">
        <f>'2.測定データ貼付け用シート'!BA37</f>
        <v>10316</v>
      </c>
      <c r="U39" s="25">
        <f>'2.測定データ貼付け用シート'!BH37</f>
        <v>9003</v>
      </c>
      <c r="V39" s="26">
        <f>'2.測定データ貼付け用シート'!L37</f>
        <v>10299</v>
      </c>
      <c r="W39" s="47">
        <f>'2.測定データ貼付け用シート'!V37</f>
        <v>5874</v>
      </c>
      <c r="X39" s="40">
        <f>'2.測定データ貼付け用シート'!AF37</f>
        <v>1844</v>
      </c>
      <c r="Y39" s="20">
        <f>'2.測定データ貼付け用シート'!AP37</f>
        <v>987</v>
      </c>
      <c r="Z39" s="26">
        <f>'2.測定データ貼付け用シート'!M37</f>
        <v>8451</v>
      </c>
      <c r="AA39" s="47">
        <f>'2.測定データ貼付け用シート'!W37</f>
        <v>4784</v>
      </c>
      <c r="AB39" s="40">
        <f>'2.測定データ貼付け用シート'!AG37</f>
        <v>1616</v>
      </c>
      <c r="AC39" s="20">
        <f>'2.測定データ貼付け用シート'!AQ37</f>
        <v>993</v>
      </c>
      <c r="AD39" s="26">
        <f>'2.測定データ貼付け用シート'!N37</f>
        <v>908</v>
      </c>
      <c r="AE39" s="47">
        <f>'2.測定データ貼付け用シート'!X37</f>
        <v>912</v>
      </c>
      <c r="AF39" s="40">
        <f>'2.測定データ貼付け用シート'!AH37</f>
        <v>928</v>
      </c>
      <c r="AG39" s="20">
        <f>'2.測定データ貼付け用シート'!AR37</f>
        <v>930</v>
      </c>
      <c r="AH39" s="26">
        <f>'2.測定データ貼付け用シート'!O37</f>
        <v>914</v>
      </c>
      <c r="AI39" s="47">
        <f>'2.測定データ貼付け用シート'!Y37</f>
        <v>899</v>
      </c>
      <c r="AJ39" s="40">
        <f>'2.測定データ貼付け用シート'!AI37</f>
        <v>902</v>
      </c>
      <c r="AK39" s="20">
        <f>'2.測定データ貼付け用シート'!AS37</f>
        <v>928</v>
      </c>
      <c r="AL39" s="26">
        <f>'2.測定データ貼付け用シート'!P37</f>
        <v>905</v>
      </c>
      <c r="AM39" s="47">
        <f>'2.測定データ貼付け用シート'!Z37</f>
        <v>908</v>
      </c>
      <c r="AN39" s="40">
        <f>'2.測定データ貼付け用シート'!AJ37</f>
        <v>926</v>
      </c>
      <c r="AO39" s="20">
        <f>'2.測定データ貼付け用シート'!AT37</f>
        <v>904</v>
      </c>
      <c r="AP39" s="26">
        <f>'2.測定データ貼付け用シート'!Q37</f>
        <v>893</v>
      </c>
      <c r="AQ39" s="47">
        <f>'2.測定データ貼付け用シート'!AA37</f>
        <v>895</v>
      </c>
      <c r="AR39" s="40">
        <f>'2.測定データ貼付け用シート'!AK37</f>
        <v>913</v>
      </c>
      <c r="AS39" s="20">
        <f>'2.測定データ貼付け用シート'!AU37</f>
        <v>895</v>
      </c>
      <c r="AT39" s="26">
        <f>'2.測定データ貼付け用シート'!R37</f>
        <v>906</v>
      </c>
      <c r="AU39" s="47">
        <f>'2.測定データ貼付け用シート'!AB37</f>
        <v>923</v>
      </c>
      <c r="AV39" s="40">
        <f>'2.測定データ貼付け用シート'!AL37</f>
        <v>908</v>
      </c>
      <c r="AW39" s="20">
        <f>'2.測定データ貼付け用シート'!AV37</f>
        <v>909</v>
      </c>
      <c r="AX39" s="26">
        <f>'2.測定データ貼付け用シート'!S37</f>
        <v>897</v>
      </c>
      <c r="AY39" s="47">
        <f>'2.測定データ貼付け用シート'!AC37</f>
        <v>907</v>
      </c>
      <c r="AZ39" s="40">
        <f>'2.測定データ貼付け用シート'!AM37</f>
        <v>912</v>
      </c>
      <c r="BA39" s="20">
        <f>'2.測定データ貼付け用シート'!AW37</f>
        <v>907</v>
      </c>
      <c r="BB39" s="26">
        <f>'2.測定データ貼付け用シート'!T37</f>
        <v>913</v>
      </c>
      <c r="BC39" s="47">
        <f>'2.測定データ貼付け用シート'!AD37</f>
        <v>899</v>
      </c>
      <c r="BD39" s="40">
        <f>'2.測定データ貼付け用シート'!AN37</f>
        <v>910</v>
      </c>
      <c r="BE39" s="20">
        <f>'2.測定データ貼付け用シート'!AX37</f>
        <v>906</v>
      </c>
      <c r="BF39" s="26">
        <f>'2.測定データ貼付け用シート'!U37</f>
        <v>912</v>
      </c>
      <c r="BG39" s="20">
        <f>'2.測定データ貼付け用シート'!AE37</f>
        <v>923</v>
      </c>
      <c r="BH39" s="19">
        <f>'2.測定データ貼付け用シート'!AO37</f>
        <v>2851</v>
      </c>
      <c r="BI39" s="20">
        <f>'2.測定データ貼付け用シート'!AY37</f>
        <v>1286</v>
      </c>
    </row>
    <row r="40" spans="1:61" x14ac:dyDescent="0.15">
      <c r="A40" s="6">
        <v>66</v>
      </c>
      <c r="B40" s="17">
        <f>'2.測定データ貼付け用シート'!B38</f>
        <v>918</v>
      </c>
      <c r="C40" s="18">
        <f>'2.測定データ貼付け用シート'!K38</f>
        <v>877</v>
      </c>
      <c r="D40" s="19">
        <f>'2.測定データ貼付け用シート'!AZ38</f>
        <v>888</v>
      </c>
      <c r="E40" s="20">
        <f>'2.測定データ貼付け用シート'!BI38</f>
        <v>875</v>
      </c>
      <c r="F40" s="24">
        <f>'2.測定データ貼付け用シート'!F38</f>
        <v>963</v>
      </c>
      <c r="G40" s="18">
        <f>'2.測定データ貼付け用シート'!G38</f>
        <v>994</v>
      </c>
      <c r="H40" s="18">
        <f>'2.測定データ貼付け用シート'!BD38</f>
        <v>1001</v>
      </c>
      <c r="I40" s="18">
        <f>'2.測定データ貼付け用シート'!BE38</f>
        <v>970</v>
      </c>
      <c r="J40" s="18">
        <f>'2.測定データ貼付け用シート'!E38</f>
        <v>1149</v>
      </c>
      <c r="K40" s="18">
        <f>'2.測定データ貼付け用シート'!H38</f>
        <v>1142</v>
      </c>
      <c r="L40" s="18">
        <f>'2.測定データ貼付け用シート'!BC38</f>
        <v>1171</v>
      </c>
      <c r="M40" s="18">
        <f>'2.測定データ貼付け用シート'!BF38</f>
        <v>1158</v>
      </c>
      <c r="N40" s="18">
        <f>'2.測定データ貼付け用シート'!D38</f>
        <v>1696</v>
      </c>
      <c r="O40" s="18">
        <f>'2.測定データ貼付け用シート'!I38</f>
        <v>1589</v>
      </c>
      <c r="P40" s="18">
        <f>'2.測定データ貼付け用シート'!BB38</f>
        <v>1825</v>
      </c>
      <c r="Q40" s="18">
        <f>'2.測定データ貼付け用シート'!BG38</f>
        <v>1679</v>
      </c>
      <c r="R40" s="18">
        <f>'2.測定データ貼付け用シート'!C38</f>
        <v>8053</v>
      </c>
      <c r="S40" s="18">
        <f>'2.測定データ貼付け用シート'!J38</f>
        <v>6848</v>
      </c>
      <c r="T40" s="18">
        <f>'2.測定データ貼付け用シート'!BA38</f>
        <v>8625</v>
      </c>
      <c r="U40" s="25">
        <f>'2.測定データ貼付け用シート'!BH38</f>
        <v>7380</v>
      </c>
      <c r="V40" s="26">
        <f>'2.測定データ貼付け用シート'!L38</f>
        <v>10025</v>
      </c>
      <c r="W40" s="47">
        <f>'2.測定データ貼付け用シート'!V38</f>
        <v>5564</v>
      </c>
      <c r="X40" s="40">
        <f>'2.測定データ貼付け用シート'!AF38</f>
        <v>1683</v>
      </c>
      <c r="Y40" s="20">
        <f>'2.測定データ貼付け用シート'!AP38</f>
        <v>946</v>
      </c>
      <c r="Z40" s="26">
        <f>'2.測定データ貼付け用シート'!M38</f>
        <v>8113</v>
      </c>
      <c r="AA40" s="47">
        <f>'2.測定データ貼付け用シート'!W38</f>
        <v>4503</v>
      </c>
      <c r="AB40" s="40">
        <f>'2.測定データ貼付け用シート'!AG38</f>
        <v>1485</v>
      </c>
      <c r="AC40" s="20">
        <f>'2.測定データ貼付け用シート'!AQ38</f>
        <v>959</v>
      </c>
      <c r="AD40" s="26">
        <f>'2.測定データ貼付け用シート'!N38</f>
        <v>888</v>
      </c>
      <c r="AE40" s="47">
        <f>'2.測定データ貼付け用シート'!X38</f>
        <v>897</v>
      </c>
      <c r="AF40" s="40">
        <f>'2.測定データ貼付け用シート'!AH38</f>
        <v>903</v>
      </c>
      <c r="AG40" s="20">
        <f>'2.測定データ貼付け用シート'!AR38</f>
        <v>905</v>
      </c>
      <c r="AH40" s="26">
        <f>'2.測定データ貼付け用シート'!O38</f>
        <v>891</v>
      </c>
      <c r="AI40" s="47">
        <f>'2.測定データ貼付け用シート'!Y38</f>
        <v>878</v>
      </c>
      <c r="AJ40" s="40">
        <f>'2.測定データ貼付け用シート'!AI38</f>
        <v>886</v>
      </c>
      <c r="AK40" s="20">
        <f>'2.測定データ貼付け用シート'!AS38</f>
        <v>900</v>
      </c>
      <c r="AL40" s="26">
        <f>'2.測定データ貼付け用シート'!P38</f>
        <v>885</v>
      </c>
      <c r="AM40" s="47">
        <f>'2.測定データ貼付け用シート'!Z38</f>
        <v>884</v>
      </c>
      <c r="AN40" s="40">
        <f>'2.測定データ貼付け用シート'!AJ38</f>
        <v>896</v>
      </c>
      <c r="AO40" s="20">
        <f>'2.測定データ貼付け用シート'!AT38</f>
        <v>876</v>
      </c>
      <c r="AP40" s="26">
        <f>'2.測定データ貼付け用シート'!Q38</f>
        <v>867</v>
      </c>
      <c r="AQ40" s="47">
        <f>'2.測定データ貼付け用シート'!AA38</f>
        <v>873</v>
      </c>
      <c r="AR40" s="40">
        <f>'2.測定データ貼付け用シート'!AK38</f>
        <v>889</v>
      </c>
      <c r="AS40" s="20">
        <f>'2.測定データ貼付け用シート'!AU38</f>
        <v>873</v>
      </c>
      <c r="AT40" s="26">
        <f>'2.測定データ貼付け用シート'!R38</f>
        <v>880</v>
      </c>
      <c r="AU40" s="47">
        <f>'2.測定データ貼付け用シート'!AB38</f>
        <v>899</v>
      </c>
      <c r="AV40" s="40">
        <f>'2.測定データ貼付け用シート'!AL38</f>
        <v>885</v>
      </c>
      <c r="AW40" s="20">
        <f>'2.測定データ貼付け用シート'!AV38</f>
        <v>878</v>
      </c>
      <c r="AX40" s="26">
        <f>'2.測定データ貼付け用シート'!S38</f>
        <v>870</v>
      </c>
      <c r="AY40" s="47">
        <f>'2.測定データ貼付け用シート'!AC38</f>
        <v>886</v>
      </c>
      <c r="AZ40" s="40">
        <f>'2.測定データ貼付け用シート'!AM38</f>
        <v>891</v>
      </c>
      <c r="BA40" s="20">
        <f>'2.測定データ貼付け用シート'!AW38</f>
        <v>884</v>
      </c>
      <c r="BB40" s="26">
        <f>'2.測定データ貼付け用シート'!T38</f>
        <v>893</v>
      </c>
      <c r="BC40" s="47">
        <f>'2.測定データ貼付け用シート'!AD38</f>
        <v>882</v>
      </c>
      <c r="BD40" s="40">
        <f>'2.測定データ貼付け用シート'!AN38</f>
        <v>888</v>
      </c>
      <c r="BE40" s="20">
        <f>'2.測定データ貼付け用シート'!AX38</f>
        <v>891</v>
      </c>
      <c r="BF40" s="26">
        <f>'2.測定データ貼付け用シート'!U38</f>
        <v>893</v>
      </c>
      <c r="BG40" s="20">
        <f>'2.測定データ貼付け用シート'!AE38</f>
        <v>897</v>
      </c>
      <c r="BH40" s="19">
        <f>'2.測定データ貼付け用シート'!AO38</f>
        <v>2473</v>
      </c>
      <c r="BI40" s="20">
        <f>'2.測定データ貼付け用シート'!AY38</f>
        <v>1186</v>
      </c>
    </row>
    <row r="41" spans="1:61" x14ac:dyDescent="0.15">
      <c r="A41" s="6">
        <v>68</v>
      </c>
      <c r="B41" s="17">
        <f>'2.測定データ貼付け用シート'!B39</f>
        <v>901</v>
      </c>
      <c r="C41" s="18">
        <f>'2.測定データ貼付け用シート'!K39</f>
        <v>861</v>
      </c>
      <c r="D41" s="19">
        <f>'2.測定データ貼付け用シート'!AZ39</f>
        <v>870</v>
      </c>
      <c r="E41" s="20">
        <f>'2.測定データ貼付け用シート'!BI39</f>
        <v>865</v>
      </c>
      <c r="F41" s="24">
        <f>'2.測定データ貼付け用シート'!F39</f>
        <v>933</v>
      </c>
      <c r="G41" s="18">
        <f>'2.測定データ貼付け用シート'!G39</f>
        <v>956</v>
      </c>
      <c r="H41" s="18">
        <f>'2.測定データ貼付け用シート'!BD39</f>
        <v>955</v>
      </c>
      <c r="I41" s="18">
        <f>'2.測定データ貼付け用シート'!BE39</f>
        <v>939</v>
      </c>
      <c r="J41" s="18">
        <f>'2.測定データ貼付け用シート'!E39</f>
        <v>1069</v>
      </c>
      <c r="K41" s="18">
        <f>'2.測定データ貼付け用シート'!H39</f>
        <v>1067</v>
      </c>
      <c r="L41" s="18">
        <f>'2.測定データ貼付け用シート'!BC39</f>
        <v>1083</v>
      </c>
      <c r="M41" s="18">
        <f>'2.測定データ貼付け用シート'!BF39</f>
        <v>1076</v>
      </c>
      <c r="N41" s="18">
        <f>'2.測定データ貼付け用シート'!D39</f>
        <v>1485</v>
      </c>
      <c r="O41" s="18">
        <f>'2.測定データ貼付け用シート'!I39</f>
        <v>1389</v>
      </c>
      <c r="P41" s="18">
        <f>'2.測定データ貼付け用シート'!BB39</f>
        <v>1596</v>
      </c>
      <c r="Q41" s="18">
        <f>'2.測定データ貼付け用シート'!BG39</f>
        <v>1473</v>
      </c>
      <c r="R41" s="18">
        <f>'2.測定データ貼付け用シート'!C39</f>
        <v>6556</v>
      </c>
      <c r="S41" s="18">
        <f>'2.測定データ貼付け用シート'!J39</f>
        <v>5506</v>
      </c>
      <c r="T41" s="18">
        <f>'2.測定データ貼付け用シート'!BA39</f>
        <v>7103</v>
      </c>
      <c r="U41" s="25">
        <f>'2.測定データ貼付け用シート'!BH39</f>
        <v>6008</v>
      </c>
      <c r="V41" s="26">
        <f>'2.測定データ貼付け用シート'!L39</f>
        <v>9788</v>
      </c>
      <c r="W41" s="47">
        <f>'2.測定データ貼付け用シート'!V39</f>
        <v>5306</v>
      </c>
      <c r="X41" s="40">
        <f>'2.測定データ貼付け用シート'!AF39</f>
        <v>1547</v>
      </c>
      <c r="Y41" s="20">
        <f>'2.測定データ貼付け用シート'!AP39</f>
        <v>919</v>
      </c>
      <c r="Z41" s="26">
        <f>'2.測定データ貼付け用シート'!M39</f>
        <v>7839</v>
      </c>
      <c r="AA41" s="47">
        <f>'2.測定データ貼付け用シート'!W39</f>
        <v>4248</v>
      </c>
      <c r="AB41" s="40">
        <f>'2.測定データ貼付け用シート'!AG39</f>
        <v>1373</v>
      </c>
      <c r="AC41" s="20">
        <f>'2.測定データ貼付け用シート'!AQ39</f>
        <v>922</v>
      </c>
      <c r="AD41" s="26">
        <f>'2.測定データ貼付け用シート'!N39</f>
        <v>868</v>
      </c>
      <c r="AE41" s="47">
        <f>'2.測定データ貼付け用シート'!X39</f>
        <v>873</v>
      </c>
      <c r="AF41" s="40">
        <f>'2.測定データ貼付け用シート'!AH39</f>
        <v>886</v>
      </c>
      <c r="AG41" s="20">
        <f>'2.測定データ貼付け用シート'!AR39</f>
        <v>889</v>
      </c>
      <c r="AH41" s="26">
        <f>'2.測定データ貼付け用シート'!O39</f>
        <v>877</v>
      </c>
      <c r="AI41" s="47">
        <f>'2.測定データ貼付け用シート'!Y39</f>
        <v>863</v>
      </c>
      <c r="AJ41" s="40">
        <f>'2.測定データ貼付け用シート'!AI39</f>
        <v>865</v>
      </c>
      <c r="AK41" s="20">
        <f>'2.測定データ貼付け用シート'!AS39</f>
        <v>880</v>
      </c>
      <c r="AL41" s="26">
        <f>'2.測定データ貼付け用シート'!P39</f>
        <v>866</v>
      </c>
      <c r="AM41" s="47">
        <f>'2.測定データ貼付け用シート'!Z39</f>
        <v>865</v>
      </c>
      <c r="AN41" s="40">
        <f>'2.測定データ貼付け用シート'!AJ39</f>
        <v>878</v>
      </c>
      <c r="AO41" s="20">
        <f>'2.測定データ貼付け用シート'!AT39</f>
        <v>856</v>
      </c>
      <c r="AP41" s="26">
        <f>'2.測定データ貼付け用シート'!Q39</f>
        <v>855</v>
      </c>
      <c r="AQ41" s="47">
        <f>'2.測定データ貼付け用シート'!AA39</f>
        <v>853</v>
      </c>
      <c r="AR41" s="40">
        <f>'2.測定データ貼付け用シート'!AK39</f>
        <v>870</v>
      </c>
      <c r="AS41" s="20">
        <f>'2.測定データ貼付け用シート'!AU39</f>
        <v>854</v>
      </c>
      <c r="AT41" s="26">
        <f>'2.測定データ貼付け用シート'!R39</f>
        <v>866</v>
      </c>
      <c r="AU41" s="47">
        <f>'2.測定データ貼付け用シート'!AB39</f>
        <v>879</v>
      </c>
      <c r="AV41" s="40">
        <f>'2.測定データ貼付け用シート'!AL39</f>
        <v>867</v>
      </c>
      <c r="AW41" s="20">
        <f>'2.測定データ貼付け用シート'!AV39</f>
        <v>863</v>
      </c>
      <c r="AX41" s="26">
        <f>'2.測定データ貼付け用シート'!S39</f>
        <v>860</v>
      </c>
      <c r="AY41" s="47">
        <f>'2.測定データ貼付け用シート'!AC39</f>
        <v>869</v>
      </c>
      <c r="AZ41" s="40">
        <f>'2.測定データ貼付け用シート'!AM39</f>
        <v>874</v>
      </c>
      <c r="BA41" s="20">
        <f>'2.測定データ貼付け用シート'!AW39</f>
        <v>869</v>
      </c>
      <c r="BB41" s="26">
        <f>'2.測定データ貼付け用シート'!T39</f>
        <v>877</v>
      </c>
      <c r="BC41" s="47">
        <f>'2.測定データ貼付け用シート'!AD39</f>
        <v>864</v>
      </c>
      <c r="BD41" s="40">
        <f>'2.測定データ貼付け用シート'!AN39</f>
        <v>876</v>
      </c>
      <c r="BE41" s="20">
        <f>'2.測定データ貼付け用シート'!AX39</f>
        <v>877</v>
      </c>
      <c r="BF41" s="26">
        <f>'2.測定データ貼付け用シート'!U39</f>
        <v>874</v>
      </c>
      <c r="BG41" s="20">
        <f>'2.測定データ貼付け用シート'!AE39</f>
        <v>879</v>
      </c>
      <c r="BH41" s="19">
        <f>'2.測定データ貼付け用シート'!AO39</f>
        <v>2144</v>
      </c>
      <c r="BI41" s="20">
        <f>'2.測定データ貼付け用シート'!AY39</f>
        <v>1097</v>
      </c>
    </row>
    <row r="42" spans="1:61" x14ac:dyDescent="0.15">
      <c r="A42" s="6">
        <v>70</v>
      </c>
      <c r="B42" s="17">
        <f>'2.測定データ貼付け用シート'!B40</f>
        <v>887</v>
      </c>
      <c r="C42" s="18">
        <f>'2.測定データ貼付け用シート'!K40</f>
        <v>853</v>
      </c>
      <c r="D42" s="19">
        <f>'2.測定データ貼付け用シート'!AZ40</f>
        <v>858</v>
      </c>
      <c r="E42" s="20">
        <f>'2.測定データ貼付け用シート'!BI40</f>
        <v>853</v>
      </c>
      <c r="F42" s="24">
        <f>'2.測定データ貼付け用シート'!F40</f>
        <v>898</v>
      </c>
      <c r="G42" s="18">
        <f>'2.測定データ貼付け用シート'!G40</f>
        <v>922</v>
      </c>
      <c r="H42" s="18">
        <f>'2.測定データ貼付け用シート'!BD40</f>
        <v>918</v>
      </c>
      <c r="I42" s="18">
        <f>'2.測定データ貼付け用シート'!BE40</f>
        <v>903</v>
      </c>
      <c r="J42" s="18">
        <f>'2.測定データ貼付け用シート'!E40</f>
        <v>1009</v>
      </c>
      <c r="K42" s="18">
        <f>'2.測定データ貼付け用シート'!H40</f>
        <v>1009</v>
      </c>
      <c r="L42" s="18">
        <f>'2.測定データ貼付け用シート'!BC40</f>
        <v>1018</v>
      </c>
      <c r="M42" s="18">
        <f>'2.測定データ貼付け用シート'!BF40</f>
        <v>1012</v>
      </c>
      <c r="N42" s="18">
        <f>'2.測定データ貼付け用シート'!D40</f>
        <v>1315</v>
      </c>
      <c r="O42" s="18">
        <f>'2.測定データ貼付け用シート'!I40</f>
        <v>1241</v>
      </c>
      <c r="P42" s="18">
        <f>'2.測定データ貼付け用シート'!BB40</f>
        <v>1405</v>
      </c>
      <c r="Q42" s="18">
        <f>'2.測定データ貼付け用シート'!BG40</f>
        <v>1309</v>
      </c>
      <c r="R42" s="18">
        <f>'2.測定データ貼付け用シート'!C40</f>
        <v>5301</v>
      </c>
      <c r="S42" s="18">
        <f>'2.測定データ貼付け用シート'!J40</f>
        <v>4400</v>
      </c>
      <c r="T42" s="18">
        <f>'2.測定データ貼付け用シート'!BA40</f>
        <v>5820</v>
      </c>
      <c r="U42" s="25">
        <f>'2.測定データ貼付け用シート'!BH40</f>
        <v>4842</v>
      </c>
      <c r="V42" s="26">
        <f>'2.測定データ貼付け用シート'!L40</f>
        <v>9543</v>
      </c>
      <c r="W42" s="47">
        <f>'2.測定データ貼付け用シート'!V40</f>
        <v>5059</v>
      </c>
      <c r="X42" s="40">
        <f>'2.測定データ貼付け用シート'!AF40</f>
        <v>1427</v>
      </c>
      <c r="Y42" s="20">
        <f>'2.測定データ貼付け用シート'!AP40</f>
        <v>895</v>
      </c>
      <c r="Z42" s="26">
        <f>'2.測定データ貼付け用シート'!M40</f>
        <v>7554</v>
      </c>
      <c r="AA42" s="47">
        <f>'2.測定データ貼付け用シート'!W40</f>
        <v>4018</v>
      </c>
      <c r="AB42" s="40">
        <f>'2.測定データ貼付け用シート'!AG40</f>
        <v>1277</v>
      </c>
      <c r="AC42" s="20">
        <f>'2.測定データ貼付け用シート'!AQ40</f>
        <v>895</v>
      </c>
      <c r="AD42" s="26">
        <f>'2.測定データ貼付け用シート'!N40</f>
        <v>858</v>
      </c>
      <c r="AE42" s="47">
        <f>'2.測定データ貼付け用シート'!X40</f>
        <v>859</v>
      </c>
      <c r="AF42" s="40">
        <f>'2.測定データ貼付け用シート'!AH40</f>
        <v>869</v>
      </c>
      <c r="AG42" s="20">
        <f>'2.測定データ貼付け用シート'!AR40</f>
        <v>871</v>
      </c>
      <c r="AH42" s="26">
        <f>'2.測定データ貼付け用シート'!O40</f>
        <v>862</v>
      </c>
      <c r="AI42" s="47">
        <f>'2.測定データ貼付け用シート'!Y40</f>
        <v>848</v>
      </c>
      <c r="AJ42" s="40">
        <f>'2.測定データ貼付け用シート'!AI40</f>
        <v>856</v>
      </c>
      <c r="AK42" s="20">
        <f>'2.測定データ貼付け用シート'!AS40</f>
        <v>864</v>
      </c>
      <c r="AL42" s="26">
        <f>'2.測定データ貼付け用シート'!P40</f>
        <v>849</v>
      </c>
      <c r="AM42" s="47">
        <f>'2.測定データ貼付け用シート'!Z40</f>
        <v>852</v>
      </c>
      <c r="AN42" s="40">
        <f>'2.測定データ貼付け用シート'!AJ40</f>
        <v>857</v>
      </c>
      <c r="AO42" s="20">
        <f>'2.測定データ貼付け用シート'!AT40</f>
        <v>841</v>
      </c>
      <c r="AP42" s="26">
        <f>'2.測定データ貼付け用シート'!Q40</f>
        <v>846</v>
      </c>
      <c r="AQ42" s="47">
        <f>'2.測定データ貼付け用シート'!AA40</f>
        <v>845</v>
      </c>
      <c r="AR42" s="40">
        <f>'2.測定データ貼付け用シート'!AK40</f>
        <v>860</v>
      </c>
      <c r="AS42" s="20">
        <f>'2.測定データ貼付け用シート'!AU40</f>
        <v>845</v>
      </c>
      <c r="AT42" s="26">
        <f>'2.測定データ貼付け用シート'!R40</f>
        <v>851</v>
      </c>
      <c r="AU42" s="47">
        <f>'2.測定データ貼付け用シート'!AB40</f>
        <v>872</v>
      </c>
      <c r="AV42" s="40">
        <f>'2.測定データ貼付け用シート'!AL40</f>
        <v>855</v>
      </c>
      <c r="AW42" s="20">
        <f>'2.測定データ貼付け用シート'!AV40</f>
        <v>852</v>
      </c>
      <c r="AX42" s="26">
        <f>'2.測定データ貼付け用シート'!S40</f>
        <v>848</v>
      </c>
      <c r="AY42" s="47">
        <f>'2.測定データ貼付け用シート'!AC40</f>
        <v>856</v>
      </c>
      <c r="AZ42" s="40">
        <f>'2.測定データ貼付け用シート'!AM40</f>
        <v>864</v>
      </c>
      <c r="BA42" s="20">
        <f>'2.測定データ貼付け用シート'!AW40</f>
        <v>849</v>
      </c>
      <c r="BB42" s="26">
        <f>'2.測定データ貼付け用シート'!T40</f>
        <v>868</v>
      </c>
      <c r="BC42" s="47">
        <f>'2.測定データ貼付け用シート'!AD40</f>
        <v>852</v>
      </c>
      <c r="BD42" s="40">
        <f>'2.測定データ貼付け用シート'!AN40</f>
        <v>861</v>
      </c>
      <c r="BE42" s="20">
        <f>'2.測定データ貼付け用シート'!AX40</f>
        <v>869</v>
      </c>
      <c r="BF42" s="26">
        <f>'2.測定データ貼付け用シート'!U40</f>
        <v>857</v>
      </c>
      <c r="BG42" s="20">
        <f>'2.測定データ貼付け用シート'!AE40</f>
        <v>866</v>
      </c>
      <c r="BH42" s="19">
        <f>'2.測定データ貼付け用シート'!AO40</f>
        <v>1878</v>
      </c>
      <c r="BI42" s="20">
        <f>'2.測定データ貼付け用シート'!AY40</f>
        <v>1033</v>
      </c>
    </row>
    <row r="43" spans="1:61" x14ac:dyDescent="0.15">
      <c r="A43" s="6">
        <v>72</v>
      </c>
      <c r="B43" s="17">
        <f>'2.測定データ貼付け用シート'!B41</f>
        <v>879</v>
      </c>
      <c r="C43" s="18">
        <f>'2.測定データ貼付け用シート'!K41</f>
        <v>852</v>
      </c>
      <c r="D43" s="19">
        <f>'2.測定データ貼付け用シート'!AZ41</f>
        <v>853</v>
      </c>
      <c r="E43" s="20">
        <f>'2.測定データ貼付け用シート'!BI41</f>
        <v>842</v>
      </c>
      <c r="F43" s="24">
        <f>'2.測定データ貼付け用シート'!F41</f>
        <v>880</v>
      </c>
      <c r="G43" s="18">
        <f>'2.測定データ貼付け用シート'!G41</f>
        <v>900</v>
      </c>
      <c r="H43" s="18">
        <f>'2.測定データ貼付け用シート'!BD41</f>
        <v>886</v>
      </c>
      <c r="I43" s="18">
        <f>'2.測定データ貼付け用シート'!BE41</f>
        <v>879</v>
      </c>
      <c r="J43" s="18">
        <f>'2.測定データ貼付け用シート'!E41</f>
        <v>966</v>
      </c>
      <c r="K43" s="18">
        <f>'2.測定データ貼付け用シート'!H41</f>
        <v>963</v>
      </c>
      <c r="L43" s="18">
        <f>'2.測定データ貼付け用シート'!BC41</f>
        <v>973</v>
      </c>
      <c r="M43" s="18">
        <f>'2.測定データ貼付け用シート'!BF41</f>
        <v>965</v>
      </c>
      <c r="N43" s="18">
        <f>'2.測定データ貼付け用シート'!D41</f>
        <v>1188</v>
      </c>
      <c r="O43" s="18">
        <f>'2.測定データ貼付け用シート'!I41</f>
        <v>1132</v>
      </c>
      <c r="P43" s="18">
        <f>'2.測定データ貼付け用シート'!BB41</f>
        <v>1260</v>
      </c>
      <c r="Q43" s="18">
        <f>'2.測定データ貼付け用シート'!BG41</f>
        <v>1186</v>
      </c>
      <c r="R43" s="18">
        <f>'2.測定データ貼付け用シート'!C41</f>
        <v>4254</v>
      </c>
      <c r="S43" s="18">
        <f>'2.測定データ貼付け用シート'!J41</f>
        <v>3524</v>
      </c>
      <c r="T43" s="18">
        <f>'2.測定データ貼付け用シート'!BA41</f>
        <v>4727</v>
      </c>
      <c r="U43" s="25">
        <f>'2.測定データ貼付け用シート'!BH41</f>
        <v>3885</v>
      </c>
      <c r="V43" s="26">
        <f>'2.測定データ貼付け用シート'!L41</f>
        <v>9276</v>
      </c>
      <c r="W43" s="47">
        <f>'2.測定データ貼付け用シート'!V41</f>
        <v>4822</v>
      </c>
      <c r="X43" s="40">
        <f>'2.測定データ貼付け用シート'!AF41</f>
        <v>1333</v>
      </c>
      <c r="Y43" s="20">
        <f>'2.測定データ貼付け用シート'!AP41</f>
        <v>869</v>
      </c>
      <c r="Z43" s="26">
        <f>'2.測定データ貼付け用シート'!M41</f>
        <v>7253</v>
      </c>
      <c r="AA43" s="47">
        <f>'2.測定データ貼付け用シート'!W41</f>
        <v>3796</v>
      </c>
      <c r="AB43" s="40">
        <f>'2.測定データ貼付け用シート'!AG41</f>
        <v>1194</v>
      </c>
      <c r="AC43" s="20">
        <f>'2.測定データ貼付け用シート'!AQ41</f>
        <v>884</v>
      </c>
      <c r="AD43" s="26">
        <f>'2.測定データ貼付け用シート'!N41</f>
        <v>850</v>
      </c>
      <c r="AE43" s="47">
        <f>'2.測定データ貼付け用シート'!X41</f>
        <v>849</v>
      </c>
      <c r="AF43" s="40">
        <f>'2.測定データ貼付け用シート'!AH41</f>
        <v>857</v>
      </c>
      <c r="AG43" s="20">
        <f>'2.測定データ貼付け用シート'!AR41</f>
        <v>861</v>
      </c>
      <c r="AH43" s="26">
        <f>'2.測定データ貼付け用シート'!O41</f>
        <v>850</v>
      </c>
      <c r="AI43" s="47">
        <f>'2.測定データ貼付け用シート'!Y41</f>
        <v>839</v>
      </c>
      <c r="AJ43" s="40">
        <f>'2.測定データ貼付け用シート'!AI41</f>
        <v>836</v>
      </c>
      <c r="AK43" s="20">
        <f>'2.測定データ貼付け用シート'!AS41</f>
        <v>850</v>
      </c>
      <c r="AL43" s="26">
        <f>'2.測定データ貼付け用シート'!P41</f>
        <v>843</v>
      </c>
      <c r="AM43" s="47">
        <f>'2.測定データ貼付け用シート'!Z41</f>
        <v>840</v>
      </c>
      <c r="AN43" s="40">
        <f>'2.測定データ貼付け用シート'!AJ41</f>
        <v>849</v>
      </c>
      <c r="AO43" s="20">
        <f>'2.測定データ貼付け用シート'!AT41</f>
        <v>833</v>
      </c>
      <c r="AP43" s="26">
        <f>'2.測定データ貼付け用シート'!Q41</f>
        <v>839</v>
      </c>
      <c r="AQ43" s="47">
        <f>'2.測定データ貼付け用シート'!AA41</f>
        <v>836</v>
      </c>
      <c r="AR43" s="40">
        <f>'2.測定データ貼付け用シート'!AK41</f>
        <v>850</v>
      </c>
      <c r="AS43" s="20">
        <f>'2.測定データ貼付け用シート'!AU41</f>
        <v>837</v>
      </c>
      <c r="AT43" s="26">
        <f>'2.測定データ貼付け用シート'!R41</f>
        <v>842</v>
      </c>
      <c r="AU43" s="47">
        <f>'2.測定データ貼付け用シート'!AB41</f>
        <v>860</v>
      </c>
      <c r="AV43" s="40">
        <f>'2.測定データ貼付け用シート'!AL41</f>
        <v>848</v>
      </c>
      <c r="AW43" s="20">
        <f>'2.測定データ貼付け用シート'!AV41</f>
        <v>840</v>
      </c>
      <c r="AX43" s="26">
        <f>'2.測定データ貼付け用シート'!S41</f>
        <v>840</v>
      </c>
      <c r="AY43" s="47">
        <f>'2.測定データ貼付け用シート'!AC41</f>
        <v>851</v>
      </c>
      <c r="AZ43" s="40">
        <f>'2.測定データ貼付け用シート'!AM41</f>
        <v>856</v>
      </c>
      <c r="BA43" s="20">
        <f>'2.測定データ貼付け用シート'!AW41</f>
        <v>848</v>
      </c>
      <c r="BB43" s="26">
        <f>'2.測定データ貼付け用シート'!T41</f>
        <v>857</v>
      </c>
      <c r="BC43" s="47">
        <f>'2.測定データ貼付け用シート'!AD41</f>
        <v>849</v>
      </c>
      <c r="BD43" s="40">
        <f>'2.測定データ貼付け用シート'!AN41</f>
        <v>853</v>
      </c>
      <c r="BE43" s="20">
        <f>'2.測定データ貼付け用シート'!AX41</f>
        <v>851</v>
      </c>
      <c r="BF43" s="26">
        <f>'2.測定データ貼付け用シート'!U41</f>
        <v>842</v>
      </c>
      <c r="BG43" s="20">
        <f>'2.測定データ貼付け用シート'!AE41</f>
        <v>847</v>
      </c>
      <c r="BH43" s="19">
        <f>'2.測定データ貼付け用シート'!AO41</f>
        <v>1657</v>
      </c>
      <c r="BI43" s="20">
        <f>'2.測定データ貼付け用シート'!AY41</f>
        <v>980</v>
      </c>
    </row>
    <row r="44" spans="1:61" x14ac:dyDescent="0.15">
      <c r="A44" s="6">
        <v>74</v>
      </c>
      <c r="B44" s="17">
        <f>'2.測定データ貼付け用シート'!B42</f>
        <v>872</v>
      </c>
      <c r="C44" s="18">
        <f>'2.測定データ貼付け用シート'!K42</f>
        <v>846</v>
      </c>
      <c r="D44" s="19">
        <f>'2.測定データ貼付け用シート'!AZ42</f>
        <v>844</v>
      </c>
      <c r="E44" s="20">
        <f>'2.測定データ貼付け用シート'!BI42</f>
        <v>837</v>
      </c>
      <c r="F44" s="24">
        <f>'2.測定データ貼付け用シート'!F42</f>
        <v>864</v>
      </c>
      <c r="G44" s="18">
        <f>'2.測定データ貼付け用シート'!G42</f>
        <v>884</v>
      </c>
      <c r="H44" s="18">
        <f>'2.測定データ貼付け用シート'!BD42</f>
        <v>873</v>
      </c>
      <c r="I44" s="18">
        <f>'2.測定データ貼付け用シート'!BE42</f>
        <v>860</v>
      </c>
      <c r="J44" s="18">
        <f>'2.測定データ貼付け用シート'!E42</f>
        <v>923</v>
      </c>
      <c r="K44" s="18">
        <f>'2.測定データ貼付け用シート'!H42</f>
        <v>929</v>
      </c>
      <c r="L44" s="18">
        <f>'2.測定データ貼付け用シート'!BC42</f>
        <v>928</v>
      </c>
      <c r="M44" s="18">
        <f>'2.測定データ貼付け用シート'!BF42</f>
        <v>926</v>
      </c>
      <c r="N44" s="18">
        <f>'2.測定データ貼付け用シート'!D42</f>
        <v>1093</v>
      </c>
      <c r="O44" s="18">
        <f>'2.測定データ貼付け用シート'!I42</f>
        <v>1051</v>
      </c>
      <c r="P44" s="18">
        <f>'2.測定データ貼付け用シート'!BB42</f>
        <v>1148</v>
      </c>
      <c r="Q44" s="18">
        <f>'2.測定データ貼付け用シート'!BG42</f>
        <v>1093</v>
      </c>
      <c r="R44" s="18">
        <f>'2.測定データ貼付け用シート'!C42</f>
        <v>3427</v>
      </c>
      <c r="S44" s="18">
        <f>'2.測定データ貼付け用シート'!J42</f>
        <v>2826</v>
      </c>
      <c r="T44" s="18">
        <f>'2.測定データ貼付け用シート'!BA42</f>
        <v>3830</v>
      </c>
      <c r="U44" s="25">
        <f>'2.測定データ貼付け用シート'!BH42</f>
        <v>3127</v>
      </c>
      <c r="V44" s="26">
        <f>'2.測定データ貼付け用シート'!L42</f>
        <v>9055</v>
      </c>
      <c r="W44" s="47">
        <f>'2.測定データ貼付け用シート'!V42</f>
        <v>4582</v>
      </c>
      <c r="X44" s="40">
        <f>'2.測定データ貼付け用シート'!AF42</f>
        <v>1247</v>
      </c>
      <c r="Y44" s="20">
        <f>'2.測定データ貼付け用シート'!AP42</f>
        <v>866</v>
      </c>
      <c r="Z44" s="26">
        <f>'2.測定データ貼付け用シート'!M42</f>
        <v>6971</v>
      </c>
      <c r="AA44" s="47">
        <f>'2.測定データ貼付け用シート'!W42</f>
        <v>3601</v>
      </c>
      <c r="AB44" s="40">
        <f>'2.測定データ貼付け用シート'!AG42</f>
        <v>1134</v>
      </c>
      <c r="AC44" s="20">
        <f>'2.測定データ貼付け用シート'!AQ42</f>
        <v>874</v>
      </c>
      <c r="AD44" s="26">
        <f>'2.測定データ貼付け用シート'!N42</f>
        <v>841</v>
      </c>
      <c r="AE44" s="47">
        <f>'2.測定データ貼付け用シート'!X42</f>
        <v>847</v>
      </c>
      <c r="AF44" s="40">
        <f>'2.測定データ貼付け用シート'!AH42</f>
        <v>847</v>
      </c>
      <c r="AG44" s="20">
        <f>'2.測定データ貼付け用シート'!AR42</f>
        <v>851</v>
      </c>
      <c r="AH44" s="26">
        <f>'2.測定データ貼付け用シート'!O42</f>
        <v>843</v>
      </c>
      <c r="AI44" s="47">
        <f>'2.測定データ貼付け用シート'!Y42</f>
        <v>833</v>
      </c>
      <c r="AJ44" s="40">
        <f>'2.測定データ貼付け用シート'!AI42</f>
        <v>832</v>
      </c>
      <c r="AK44" s="20">
        <f>'2.測定データ貼付け用シート'!AS42</f>
        <v>844</v>
      </c>
      <c r="AL44" s="26">
        <f>'2.測定データ貼付け用シート'!P42</f>
        <v>833</v>
      </c>
      <c r="AM44" s="47">
        <f>'2.測定データ貼付け用シート'!Z42</f>
        <v>838</v>
      </c>
      <c r="AN44" s="40">
        <f>'2.測定データ貼付け用シート'!AJ42</f>
        <v>845</v>
      </c>
      <c r="AO44" s="20">
        <f>'2.測定データ貼付け用シート'!AT42</f>
        <v>821</v>
      </c>
      <c r="AP44" s="26">
        <f>'2.測定データ貼付け用シート'!Q42</f>
        <v>828</v>
      </c>
      <c r="AQ44" s="47">
        <f>'2.測定データ貼付け用シート'!AA42</f>
        <v>826</v>
      </c>
      <c r="AR44" s="40">
        <f>'2.測定データ貼付け用シート'!AK42</f>
        <v>845</v>
      </c>
      <c r="AS44" s="20">
        <f>'2.測定データ貼付け用シート'!AU42</f>
        <v>824</v>
      </c>
      <c r="AT44" s="26">
        <f>'2.測定データ貼付け用シート'!R42</f>
        <v>840</v>
      </c>
      <c r="AU44" s="47">
        <f>'2.測定データ貼付け用シート'!AB42</f>
        <v>853</v>
      </c>
      <c r="AV44" s="40">
        <f>'2.測定データ貼付け用シート'!AL42</f>
        <v>840</v>
      </c>
      <c r="AW44" s="20">
        <f>'2.測定データ貼付け用シート'!AV42</f>
        <v>837</v>
      </c>
      <c r="AX44" s="26">
        <f>'2.測定データ貼付け用シート'!S42</f>
        <v>829</v>
      </c>
      <c r="AY44" s="47">
        <f>'2.測定データ貼付け用シート'!AC42</f>
        <v>843</v>
      </c>
      <c r="AZ44" s="40">
        <f>'2.測定データ貼付け用シート'!AM42</f>
        <v>846</v>
      </c>
      <c r="BA44" s="20">
        <f>'2.測定データ貼付け用シート'!AW42</f>
        <v>841</v>
      </c>
      <c r="BB44" s="26">
        <f>'2.測定データ貼付け用シート'!T42</f>
        <v>854</v>
      </c>
      <c r="BC44" s="47">
        <f>'2.測定データ貼付け用シート'!AD42</f>
        <v>841</v>
      </c>
      <c r="BD44" s="40">
        <f>'2.測定データ貼付け用シート'!AN42</f>
        <v>845</v>
      </c>
      <c r="BE44" s="20">
        <f>'2.測定データ貼付け用シート'!AX42</f>
        <v>851</v>
      </c>
      <c r="BF44" s="26">
        <f>'2.測定データ貼付け用シート'!U42</f>
        <v>840</v>
      </c>
      <c r="BG44" s="20">
        <f>'2.測定データ貼付け用シート'!AE42</f>
        <v>847</v>
      </c>
      <c r="BH44" s="19">
        <f>'2.測定データ貼付け用シート'!AO42</f>
        <v>1474</v>
      </c>
      <c r="BI44" s="20">
        <f>'2.測定データ貼付け用シート'!AY42</f>
        <v>940</v>
      </c>
    </row>
    <row r="45" spans="1:61" x14ac:dyDescent="0.15">
      <c r="A45" s="6">
        <v>76</v>
      </c>
      <c r="B45" s="17">
        <f>'2.測定データ貼付け用シート'!B43</f>
        <v>861</v>
      </c>
      <c r="C45" s="18">
        <f>'2.測定データ貼付け用シート'!K43</f>
        <v>839</v>
      </c>
      <c r="D45" s="19">
        <f>'2.測定データ貼付け用シート'!AZ43</f>
        <v>838</v>
      </c>
      <c r="E45" s="20">
        <f>'2.測定データ貼付け用シート'!BI43</f>
        <v>838</v>
      </c>
      <c r="F45" s="24">
        <f>'2.測定データ貼付け用シート'!F43</f>
        <v>858</v>
      </c>
      <c r="G45" s="18">
        <f>'2.測定データ貼付け用シート'!G43</f>
        <v>869</v>
      </c>
      <c r="H45" s="18">
        <f>'2.測定データ貼付け用シート'!BD43</f>
        <v>850</v>
      </c>
      <c r="I45" s="18">
        <f>'2.測定データ貼付け用シート'!BE43</f>
        <v>848</v>
      </c>
      <c r="J45" s="18">
        <f>'2.測定データ貼付け用シート'!E43</f>
        <v>900</v>
      </c>
      <c r="K45" s="18">
        <f>'2.測定データ貼付け用シート'!H43</f>
        <v>900</v>
      </c>
      <c r="L45" s="18">
        <f>'2.測定データ貼付け用シート'!BC43</f>
        <v>901</v>
      </c>
      <c r="M45" s="18">
        <f>'2.測定データ貼付け用シート'!BF43</f>
        <v>899</v>
      </c>
      <c r="N45" s="18">
        <f>'2.測定データ貼付け用シート'!D43</f>
        <v>1025</v>
      </c>
      <c r="O45" s="18">
        <f>'2.測定データ貼付け用シート'!I43</f>
        <v>981</v>
      </c>
      <c r="P45" s="18">
        <f>'2.測定データ貼付け用シート'!BB43</f>
        <v>1065</v>
      </c>
      <c r="Q45" s="18">
        <f>'2.測定データ貼付け用シート'!BG43</f>
        <v>1028</v>
      </c>
      <c r="R45" s="18">
        <f>'2.測定データ貼付け用シート'!C43</f>
        <v>2763</v>
      </c>
      <c r="S45" s="18">
        <f>'2.測定データ貼付け用シート'!J43</f>
        <v>2281</v>
      </c>
      <c r="T45" s="18">
        <f>'2.測定データ貼付け用シート'!BA43</f>
        <v>3101</v>
      </c>
      <c r="U45" s="25">
        <f>'2.測定データ貼付け用シート'!BH43</f>
        <v>2524</v>
      </c>
      <c r="V45" s="26">
        <f>'2.測定データ貼付け用シート'!L43</f>
        <v>8807</v>
      </c>
      <c r="W45" s="47">
        <f>'2.測定データ貼付け用シート'!V43</f>
        <v>4372</v>
      </c>
      <c r="X45" s="40">
        <f>'2.測定データ貼付け用シート'!AF43</f>
        <v>1171</v>
      </c>
      <c r="Y45" s="20">
        <f>'2.測定データ貼付け用シート'!AP43</f>
        <v>850</v>
      </c>
      <c r="Z45" s="26">
        <f>'2.測定データ貼付け用シート'!M43</f>
        <v>6717</v>
      </c>
      <c r="AA45" s="47">
        <f>'2.測定データ貼付け用シート'!W43</f>
        <v>3396</v>
      </c>
      <c r="AB45" s="40">
        <f>'2.測定データ貼付け用シート'!AG43</f>
        <v>1068</v>
      </c>
      <c r="AC45" s="20">
        <f>'2.測定データ貼付け用シート'!AQ43</f>
        <v>858</v>
      </c>
      <c r="AD45" s="26">
        <f>'2.測定データ貼付け用シート'!N43</f>
        <v>833</v>
      </c>
      <c r="AE45" s="47">
        <f>'2.測定データ貼付け用シート'!X43</f>
        <v>837</v>
      </c>
      <c r="AF45" s="40">
        <f>'2.測定データ貼付け用シート'!AH43</f>
        <v>848</v>
      </c>
      <c r="AG45" s="20">
        <f>'2.測定データ貼付け用シート'!AR43</f>
        <v>847</v>
      </c>
      <c r="AH45" s="26">
        <f>'2.測定データ貼付け用シート'!O43</f>
        <v>834</v>
      </c>
      <c r="AI45" s="47">
        <f>'2.測定データ貼付け用シート'!Y43</f>
        <v>826</v>
      </c>
      <c r="AJ45" s="40">
        <f>'2.測定データ貼付け用シート'!AI43</f>
        <v>831</v>
      </c>
      <c r="AK45" s="20">
        <f>'2.測定データ貼付け用シート'!AS43</f>
        <v>838</v>
      </c>
      <c r="AL45" s="26">
        <f>'2.測定データ貼付け用シート'!P43</f>
        <v>826</v>
      </c>
      <c r="AM45" s="47">
        <f>'2.測定データ貼付け用シート'!Z43</f>
        <v>828</v>
      </c>
      <c r="AN45" s="40">
        <f>'2.測定データ貼付け用シート'!AJ43</f>
        <v>835</v>
      </c>
      <c r="AO45" s="20">
        <f>'2.測定データ貼付け用シート'!AT43</f>
        <v>814</v>
      </c>
      <c r="AP45" s="26">
        <f>'2.測定データ貼付け用シート'!Q43</f>
        <v>823</v>
      </c>
      <c r="AQ45" s="47">
        <f>'2.測定データ貼付け用シート'!AA43</f>
        <v>827</v>
      </c>
      <c r="AR45" s="40">
        <f>'2.測定データ貼付け用シート'!AK43</f>
        <v>840</v>
      </c>
      <c r="AS45" s="20">
        <f>'2.測定データ貼付け用シート'!AU43</f>
        <v>820</v>
      </c>
      <c r="AT45" s="26">
        <f>'2.測定データ貼付け用シート'!R43</f>
        <v>831</v>
      </c>
      <c r="AU45" s="47">
        <f>'2.測定データ貼付け用シート'!AB43</f>
        <v>843</v>
      </c>
      <c r="AV45" s="40">
        <f>'2.測定データ貼付け用シート'!AL43</f>
        <v>828</v>
      </c>
      <c r="AW45" s="20">
        <f>'2.測定データ貼付け用シート'!AV43</f>
        <v>824</v>
      </c>
      <c r="AX45" s="26">
        <f>'2.測定データ貼付け用シート'!S43</f>
        <v>827</v>
      </c>
      <c r="AY45" s="47">
        <f>'2.測定データ貼付け用シート'!AC43</f>
        <v>838</v>
      </c>
      <c r="AZ45" s="40">
        <f>'2.測定データ貼付け用シート'!AM43</f>
        <v>840</v>
      </c>
      <c r="BA45" s="20">
        <f>'2.測定データ貼付け用シート'!AW43</f>
        <v>831</v>
      </c>
      <c r="BB45" s="26">
        <f>'2.測定データ貼付け用シート'!T43</f>
        <v>847</v>
      </c>
      <c r="BC45" s="47">
        <f>'2.測定データ貼付け用シート'!AD43</f>
        <v>835</v>
      </c>
      <c r="BD45" s="40">
        <f>'2.測定データ貼付け用シート'!AN43</f>
        <v>843</v>
      </c>
      <c r="BE45" s="20">
        <f>'2.測定データ貼付け用シート'!AX43</f>
        <v>844</v>
      </c>
      <c r="BF45" s="26">
        <f>'2.測定データ貼付け用シート'!U43</f>
        <v>833</v>
      </c>
      <c r="BG45" s="20">
        <f>'2.測定データ貼付け用シート'!AE43</f>
        <v>845</v>
      </c>
      <c r="BH45" s="19">
        <f>'2.測定データ貼付け用シート'!AO43</f>
        <v>1337</v>
      </c>
      <c r="BI45" s="20">
        <f>'2.測定データ貼付け用シート'!AY43</f>
        <v>914</v>
      </c>
    </row>
    <row r="46" spans="1:61" x14ac:dyDescent="0.15">
      <c r="A46" s="6">
        <v>78</v>
      </c>
      <c r="B46" s="17">
        <f>'2.測定データ貼付け用シート'!B44</f>
        <v>857</v>
      </c>
      <c r="C46" s="18">
        <f>'2.測定データ貼付け用シート'!K44</f>
        <v>836</v>
      </c>
      <c r="D46" s="19">
        <f>'2.測定データ貼付け用シート'!AZ44</f>
        <v>834</v>
      </c>
      <c r="E46" s="20">
        <f>'2.測定データ貼付け用シート'!BI44</f>
        <v>834</v>
      </c>
      <c r="F46" s="24">
        <f>'2.測定データ貼付け用シート'!F44</f>
        <v>842</v>
      </c>
      <c r="G46" s="18">
        <f>'2.測定データ貼付け用シート'!G44</f>
        <v>860</v>
      </c>
      <c r="H46" s="18">
        <f>'2.測定データ貼付け用シート'!BD44</f>
        <v>843</v>
      </c>
      <c r="I46" s="18">
        <f>'2.測定データ貼付け用シート'!BE44</f>
        <v>832</v>
      </c>
      <c r="J46" s="18">
        <f>'2.測定データ貼付け用シート'!E44</f>
        <v>879</v>
      </c>
      <c r="K46" s="18">
        <f>'2.測定データ貼付け用シート'!H44</f>
        <v>880</v>
      </c>
      <c r="L46" s="18">
        <f>'2.測定データ貼付け用シート'!BC44</f>
        <v>878</v>
      </c>
      <c r="M46" s="18">
        <f>'2.測定データ貼付け用シート'!BF44</f>
        <v>878</v>
      </c>
      <c r="N46" s="18">
        <f>'2.測定データ貼付け用シート'!D44</f>
        <v>965</v>
      </c>
      <c r="O46" s="18">
        <f>'2.測定データ貼付け用シート'!I44</f>
        <v>938</v>
      </c>
      <c r="P46" s="18">
        <f>'2.測定データ貼付け用シート'!BB44</f>
        <v>1000</v>
      </c>
      <c r="Q46" s="18">
        <f>'2.測定データ貼付け用シート'!BG44</f>
        <v>970</v>
      </c>
      <c r="R46" s="18">
        <f>'2.測定データ貼付け用シート'!C44</f>
        <v>2253</v>
      </c>
      <c r="S46" s="18">
        <f>'2.測定データ貼付け用シート'!J44</f>
        <v>1872</v>
      </c>
      <c r="T46" s="18">
        <f>'2.測定データ貼付け用シート'!BA44</f>
        <v>2527</v>
      </c>
      <c r="U46" s="25">
        <f>'2.測定データ貼付け用シート'!BH44</f>
        <v>2081</v>
      </c>
      <c r="V46" s="26">
        <f>'2.測定データ貼付け用シート'!L44</f>
        <v>8614</v>
      </c>
      <c r="W46" s="47">
        <f>'2.測定データ貼付け用シート'!V44</f>
        <v>4143</v>
      </c>
      <c r="X46" s="40">
        <f>'2.測定データ貼付け用シート'!AF44</f>
        <v>1114</v>
      </c>
      <c r="Y46" s="20">
        <f>'2.測定データ貼付け用シート'!AP44</f>
        <v>841</v>
      </c>
      <c r="Z46" s="26">
        <f>'2.測定データ貼付け用シート'!M44</f>
        <v>6449</v>
      </c>
      <c r="AA46" s="47">
        <f>'2.測定データ貼付け用シート'!W44</f>
        <v>3197</v>
      </c>
      <c r="AB46" s="40">
        <f>'2.測定データ貼付け用シート'!AG44</f>
        <v>1027</v>
      </c>
      <c r="AC46" s="20">
        <f>'2.測定データ貼付け用シート'!AQ44</f>
        <v>855</v>
      </c>
      <c r="AD46" s="26">
        <f>'2.測定データ貼付け用シート'!N44</f>
        <v>830</v>
      </c>
      <c r="AE46" s="47">
        <f>'2.測定データ貼付け用シート'!X44</f>
        <v>831</v>
      </c>
      <c r="AF46" s="40">
        <f>'2.測定データ貼付け用シート'!AH44</f>
        <v>844</v>
      </c>
      <c r="AG46" s="20">
        <f>'2.測定データ貼付け用シート'!AR44</f>
        <v>845</v>
      </c>
      <c r="AH46" s="26">
        <f>'2.測定データ貼付け用シート'!O44</f>
        <v>832</v>
      </c>
      <c r="AI46" s="47">
        <f>'2.測定データ貼付け用シート'!Y44</f>
        <v>828</v>
      </c>
      <c r="AJ46" s="40">
        <f>'2.測定データ貼付け用シート'!AI44</f>
        <v>824</v>
      </c>
      <c r="AK46" s="20">
        <f>'2.測定データ貼付け用シート'!AS44</f>
        <v>829</v>
      </c>
      <c r="AL46" s="26">
        <f>'2.測定データ貼付け用シート'!P44</f>
        <v>822</v>
      </c>
      <c r="AM46" s="47">
        <f>'2.測定データ貼付け用シート'!Z44</f>
        <v>825</v>
      </c>
      <c r="AN46" s="40">
        <f>'2.測定データ貼付け用シート'!AJ44</f>
        <v>827</v>
      </c>
      <c r="AO46" s="20">
        <f>'2.測定データ貼付け用シート'!AT44</f>
        <v>807</v>
      </c>
      <c r="AP46" s="26">
        <f>'2.測定データ貼付け用シート'!Q44</f>
        <v>818</v>
      </c>
      <c r="AQ46" s="47">
        <f>'2.測定データ貼付け用シート'!AA44</f>
        <v>822</v>
      </c>
      <c r="AR46" s="40">
        <f>'2.測定データ貼付け用シート'!AK44</f>
        <v>833</v>
      </c>
      <c r="AS46" s="20">
        <f>'2.測定データ貼付け用シート'!AU44</f>
        <v>816</v>
      </c>
      <c r="AT46" s="26">
        <f>'2.測定データ貼付け用シート'!R44</f>
        <v>831</v>
      </c>
      <c r="AU46" s="47">
        <f>'2.測定データ貼付け用シート'!AB44</f>
        <v>843</v>
      </c>
      <c r="AV46" s="40">
        <f>'2.測定データ貼付け用シート'!AL44</f>
        <v>825</v>
      </c>
      <c r="AW46" s="20">
        <f>'2.測定データ貼付け用シート'!AV44</f>
        <v>823</v>
      </c>
      <c r="AX46" s="26">
        <f>'2.測定データ貼付け用シート'!S44</f>
        <v>823</v>
      </c>
      <c r="AY46" s="47">
        <f>'2.測定データ貼付け用シート'!AC44</f>
        <v>834</v>
      </c>
      <c r="AZ46" s="40">
        <f>'2.測定データ貼付け用シート'!AM44</f>
        <v>838</v>
      </c>
      <c r="BA46" s="20">
        <f>'2.測定データ貼付け用シート'!AW44</f>
        <v>832</v>
      </c>
      <c r="BB46" s="26">
        <f>'2.測定データ貼付け用シート'!T44</f>
        <v>843</v>
      </c>
      <c r="BC46" s="47">
        <f>'2.測定データ貼付け用シート'!AD44</f>
        <v>827</v>
      </c>
      <c r="BD46" s="40">
        <f>'2.測定データ貼付け用シート'!AN44</f>
        <v>840</v>
      </c>
      <c r="BE46" s="20">
        <f>'2.測定データ貼付け用シート'!AX44</f>
        <v>839</v>
      </c>
      <c r="BF46" s="26">
        <f>'2.測定データ貼付け用シート'!U44</f>
        <v>823</v>
      </c>
      <c r="BG46" s="20">
        <f>'2.測定データ貼付け用シート'!AE44</f>
        <v>834</v>
      </c>
      <c r="BH46" s="19">
        <f>'2.測定データ貼付け用シート'!AO44</f>
        <v>1227</v>
      </c>
      <c r="BI46" s="20">
        <f>'2.測定データ貼付け用シート'!AY44</f>
        <v>891</v>
      </c>
    </row>
    <row r="47" spans="1:61" x14ac:dyDescent="0.15">
      <c r="A47" s="6">
        <v>80</v>
      </c>
      <c r="B47" s="17">
        <f>'2.測定データ貼付け用シート'!B45</f>
        <v>856</v>
      </c>
      <c r="C47" s="18">
        <f>'2.測定データ貼付け用シート'!K45</f>
        <v>834</v>
      </c>
      <c r="D47" s="19">
        <f>'2.測定データ貼付け用シート'!AZ45</f>
        <v>825</v>
      </c>
      <c r="E47" s="20">
        <f>'2.測定データ貼付け用シート'!BI45</f>
        <v>828</v>
      </c>
      <c r="F47" s="24">
        <f>'2.測定データ貼付け用シート'!F45</f>
        <v>843</v>
      </c>
      <c r="G47" s="18">
        <f>'2.測定データ貼付け用シート'!G45</f>
        <v>849</v>
      </c>
      <c r="H47" s="18">
        <f>'2.測定データ貼付け用シート'!BD45</f>
        <v>827</v>
      </c>
      <c r="I47" s="18">
        <f>'2.測定データ貼付け用シート'!BE45</f>
        <v>829</v>
      </c>
      <c r="J47" s="18">
        <f>'2.測定データ貼付け用シート'!E45</f>
        <v>862</v>
      </c>
      <c r="K47" s="18">
        <f>'2.測定データ貼付け用シート'!H45</f>
        <v>869</v>
      </c>
      <c r="L47" s="18">
        <f>'2.測定データ貼付け用シート'!BC45</f>
        <v>863</v>
      </c>
      <c r="M47" s="18">
        <f>'2.測定データ貼付け用シート'!BF45</f>
        <v>865</v>
      </c>
      <c r="N47" s="18">
        <f>'2.測定データ貼付け用シート'!D45</f>
        <v>928</v>
      </c>
      <c r="O47" s="18">
        <f>'2.測定データ貼付け用シート'!I45</f>
        <v>907</v>
      </c>
      <c r="P47" s="18">
        <f>'2.測定データ貼付け用シート'!BB45</f>
        <v>953</v>
      </c>
      <c r="Q47" s="18">
        <f>'2.測定データ貼付け用シート'!BG45</f>
        <v>932</v>
      </c>
      <c r="R47" s="18">
        <f>'2.測定データ貼付け用シート'!C45</f>
        <v>1870</v>
      </c>
      <c r="S47" s="18">
        <f>'2.測定データ貼付け用シート'!J45</f>
        <v>1567</v>
      </c>
      <c r="T47" s="18">
        <f>'2.測定データ貼付け用シート'!BA45</f>
        <v>2085</v>
      </c>
      <c r="U47" s="25">
        <f>'2.測定データ貼付け用シート'!BH45</f>
        <v>1733</v>
      </c>
      <c r="V47" s="26">
        <f>'2.測定データ貼付け用シート'!L45</f>
        <v>8353</v>
      </c>
      <c r="W47" s="47">
        <f>'2.測定データ貼付け用シート'!V45</f>
        <v>3952</v>
      </c>
      <c r="X47" s="40">
        <f>'2.測定データ貼付け用シート'!AF45</f>
        <v>1059</v>
      </c>
      <c r="Y47" s="20">
        <f>'2.測定データ貼付け用シート'!AP45</f>
        <v>840</v>
      </c>
      <c r="Z47" s="26">
        <f>'2.測定データ貼付け用シート'!M45</f>
        <v>6202</v>
      </c>
      <c r="AA47" s="47">
        <f>'2.測定データ貼付け用シート'!W45</f>
        <v>3047</v>
      </c>
      <c r="AB47" s="40">
        <f>'2.測定データ貼付け用シート'!AG45</f>
        <v>989</v>
      </c>
      <c r="AC47" s="20">
        <f>'2.測定データ貼付け用シート'!AQ45</f>
        <v>844</v>
      </c>
      <c r="AD47" s="26">
        <f>'2.測定データ貼付け用シート'!N45</f>
        <v>825</v>
      </c>
      <c r="AE47" s="47">
        <f>'2.測定データ貼付け用シート'!X45</f>
        <v>827</v>
      </c>
      <c r="AF47" s="40">
        <f>'2.測定データ貼付け用シート'!AH45</f>
        <v>833</v>
      </c>
      <c r="AG47" s="20">
        <f>'2.測定データ貼付け用シート'!AR45</f>
        <v>836</v>
      </c>
      <c r="AH47" s="26">
        <f>'2.測定データ貼付け用シート'!O45</f>
        <v>829</v>
      </c>
      <c r="AI47" s="47">
        <f>'2.測定データ貼付け用シート'!Y45</f>
        <v>820</v>
      </c>
      <c r="AJ47" s="40">
        <f>'2.測定データ貼付け用シート'!AI45</f>
        <v>822</v>
      </c>
      <c r="AK47" s="20">
        <f>'2.測定データ貼付け用シート'!AS45</f>
        <v>826</v>
      </c>
      <c r="AL47" s="26">
        <f>'2.測定データ貼付け用シート'!P45</f>
        <v>822</v>
      </c>
      <c r="AM47" s="47">
        <f>'2.測定データ貼付け用シート'!Z45</f>
        <v>820</v>
      </c>
      <c r="AN47" s="40">
        <f>'2.測定データ貼付け用シート'!AJ45</f>
        <v>827</v>
      </c>
      <c r="AO47" s="20">
        <f>'2.測定データ貼付け用シート'!AT45</f>
        <v>809</v>
      </c>
      <c r="AP47" s="26">
        <f>'2.測定データ貼付け用シート'!Q45</f>
        <v>819</v>
      </c>
      <c r="AQ47" s="47">
        <f>'2.測定データ貼付け用シート'!AA45</f>
        <v>819</v>
      </c>
      <c r="AR47" s="40">
        <f>'2.測定データ貼付け用シート'!AK45</f>
        <v>827</v>
      </c>
      <c r="AS47" s="20">
        <f>'2.測定データ貼付け用シート'!AU45</f>
        <v>815</v>
      </c>
      <c r="AT47" s="26">
        <f>'2.測定データ貼付け用シート'!R45</f>
        <v>826</v>
      </c>
      <c r="AU47" s="47">
        <f>'2.測定データ貼付け用シート'!AB45</f>
        <v>841</v>
      </c>
      <c r="AV47" s="40">
        <f>'2.測定データ貼付け用シート'!AL45</f>
        <v>827</v>
      </c>
      <c r="AW47" s="20">
        <f>'2.測定データ貼付け用シート'!AV45</f>
        <v>820</v>
      </c>
      <c r="AX47" s="26">
        <f>'2.測定データ貼付け用シート'!S45</f>
        <v>817</v>
      </c>
      <c r="AY47" s="47">
        <f>'2.測定データ貼付け用シート'!AC45</f>
        <v>834</v>
      </c>
      <c r="AZ47" s="40">
        <f>'2.測定データ貼付け用シート'!AM45</f>
        <v>838</v>
      </c>
      <c r="BA47" s="20">
        <f>'2.測定データ貼付け用シート'!AW45</f>
        <v>823</v>
      </c>
      <c r="BB47" s="26">
        <f>'2.測定データ貼付け用シート'!T45</f>
        <v>839</v>
      </c>
      <c r="BC47" s="47">
        <f>'2.測定データ貼付け用シート'!AD45</f>
        <v>825</v>
      </c>
      <c r="BD47" s="40">
        <f>'2.測定データ貼付け用シート'!AN45</f>
        <v>834</v>
      </c>
      <c r="BE47" s="20">
        <f>'2.測定データ貼付け用シート'!AX45</f>
        <v>835</v>
      </c>
      <c r="BF47" s="26">
        <f>'2.測定データ貼付け用シート'!U45</f>
        <v>823</v>
      </c>
      <c r="BG47" s="20">
        <f>'2.測定データ貼付け用シート'!AE45</f>
        <v>832</v>
      </c>
      <c r="BH47" s="19">
        <f>'2.測定データ貼付け用シート'!AO45</f>
        <v>1138</v>
      </c>
      <c r="BI47" s="20">
        <f>'2.測定データ貼付け用シート'!AY45</f>
        <v>874</v>
      </c>
    </row>
    <row r="48" spans="1:61" x14ac:dyDescent="0.15">
      <c r="A48" s="6">
        <v>82</v>
      </c>
      <c r="B48" s="17">
        <f>'2.測定データ貼付け用シート'!B46</f>
        <v>853</v>
      </c>
      <c r="C48" s="18">
        <f>'2.測定データ貼付け用シート'!K46</f>
        <v>835</v>
      </c>
      <c r="D48" s="19">
        <f>'2.測定データ貼付け用シート'!AZ46</f>
        <v>822</v>
      </c>
      <c r="E48" s="20">
        <f>'2.測定データ貼付け用シート'!BI46</f>
        <v>824</v>
      </c>
      <c r="F48" s="24">
        <f>'2.測定データ貼付け用シート'!F46</f>
        <v>830</v>
      </c>
      <c r="G48" s="18">
        <f>'2.測定データ貼付け用シート'!G46</f>
        <v>843</v>
      </c>
      <c r="H48" s="18">
        <f>'2.測定データ貼付け用シート'!BD46</f>
        <v>822</v>
      </c>
      <c r="I48" s="18">
        <f>'2.測定データ貼付け用シート'!BE46</f>
        <v>826</v>
      </c>
      <c r="J48" s="18">
        <f>'2.測定データ貼付け用シート'!E46</f>
        <v>854</v>
      </c>
      <c r="K48" s="18">
        <f>'2.測定データ貼付け用シート'!H46</f>
        <v>854</v>
      </c>
      <c r="L48" s="18">
        <f>'2.測定データ貼付け用シート'!BC46</f>
        <v>850</v>
      </c>
      <c r="M48" s="18">
        <f>'2.測定データ貼付け用シート'!BF46</f>
        <v>850</v>
      </c>
      <c r="N48" s="18">
        <f>'2.測定データ貼付け用シート'!D46</f>
        <v>898</v>
      </c>
      <c r="O48" s="18">
        <f>'2.測定データ貼付け用シート'!I46</f>
        <v>882</v>
      </c>
      <c r="P48" s="18">
        <f>'2.測定データ貼付け用シート'!BB46</f>
        <v>920</v>
      </c>
      <c r="Q48" s="18">
        <f>'2.測定データ貼付け用シート'!BG46</f>
        <v>904</v>
      </c>
      <c r="R48" s="18">
        <f>'2.測定データ貼付け用シート'!C46</f>
        <v>1576</v>
      </c>
      <c r="S48" s="18">
        <f>'2.測定データ貼付け用シート'!J46</f>
        <v>1350</v>
      </c>
      <c r="T48" s="18">
        <f>'2.測定データ貼付け用シート'!BA46</f>
        <v>1752</v>
      </c>
      <c r="U48" s="25">
        <f>'2.測定データ貼付け用シート'!BH46</f>
        <v>1473</v>
      </c>
      <c r="V48" s="26">
        <f>'2.測定データ貼付け用シート'!L46</f>
        <v>8157</v>
      </c>
      <c r="W48" s="47">
        <f>'2.測定データ貼付け用シート'!V46</f>
        <v>3759</v>
      </c>
      <c r="X48" s="40">
        <f>'2.測定データ貼付け用シート'!AF46</f>
        <v>1019</v>
      </c>
      <c r="Y48" s="20">
        <f>'2.測定データ貼付け用シート'!AP46</f>
        <v>833</v>
      </c>
      <c r="Z48" s="26">
        <f>'2.測定データ貼付け用シート'!M46</f>
        <v>5965</v>
      </c>
      <c r="AA48" s="47">
        <f>'2.測定データ貼付け用シート'!W46</f>
        <v>2881</v>
      </c>
      <c r="AB48" s="40">
        <f>'2.測定データ貼付け用シート'!AG46</f>
        <v>957</v>
      </c>
      <c r="AC48" s="20">
        <f>'2.測定データ貼付け用シート'!AQ46</f>
        <v>842</v>
      </c>
      <c r="AD48" s="26">
        <f>'2.測定データ貼付け用シート'!N46</f>
        <v>818</v>
      </c>
      <c r="AE48" s="47">
        <f>'2.測定データ貼付け用シート'!X46</f>
        <v>827</v>
      </c>
      <c r="AF48" s="40">
        <f>'2.測定データ貼付け用シート'!AH46</f>
        <v>830</v>
      </c>
      <c r="AG48" s="20">
        <f>'2.測定データ貼付け用シート'!AR46</f>
        <v>838</v>
      </c>
      <c r="AH48" s="26">
        <f>'2.測定データ貼付け用シート'!O46</f>
        <v>826</v>
      </c>
      <c r="AI48" s="47">
        <f>'2.測定データ貼付け用シート'!Y46</f>
        <v>817</v>
      </c>
      <c r="AJ48" s="40">
        <f>'2.測定データ貼付け用シート'!AI46</f>
        <v>816</v>
      </c>
      <c r="AK48" s="20">
        <f>'2.測定データ貼付け用シート'!AS46</f>
        <v>821</v>
      </c>
      <c r="AL48" s="26">
        <f>'2.測定データ貼付け用シート'!P46</f>
        <v>822</v>
      </c>
      <c r="AM48" s="47">
        <f>'2.測定データ貼付け用シート'!Z46</f>
        <v>812</v>
      </c>
      <c r="AN48" s="40">
        <f>'2.測定データ貼付け用シート'!AJ46</f>
        <v>821</v>
      </c>
      <c r="AO48" s="20">
        <f>'2.測定データ貼付け用シート'!AT46</f>
        <v>800</v>
      </c>
      <c r="AP48" s="26">
        <f>'2.測定データ貼付け用シート'!Q46</f>
        <v>813</v>
      </c>
      <c r="AQ48" s="47">
        <f>'2.測定データ貼付け用シート'!AA46</f>
        <v>815</v>
      </c>
      <c r="AR48" s="40">
        <f>'2.測定データ貼付け用シート'!AK46</f>
        <v>827</v>
      </c>
      <c r="AS48" s="20">
        <f>'2.測定データ貼付け用シート'!AU46</f>
        <v>813</v>
      </c>
      <c r="AT48" s="26">
        <f>'2.測定データ貼付け用シート'!R46</f>
        <v>826</v>
      </c>
      <c r="AU48" s="47">
        <f>'2.測定データ貼付け用シート'!AB46</f>
        <v>835</v>
      </c>
      <c r="AV48" s="40">
        <f>'2.測定データ貼付け用シート'!AL46</f>
        <v>823</v>
      </c>
      <c r="AW48" s="20">
        <f>'2.測定データ貼付け用シート'!AV46</f>
        <v>814</v>
      </c>
      <c r="AX48" s="26">
        <f>'2.測定データ貼付け用シート'!S46</f>
        <v>820</v>
      </c>
      <c r="AY48" s="47">
        <f>'2.測定データ貼付け用シート'!AC46</f>
        <v>829</v>
      </c>
      <c r="AZ48" s="40">
        <f>'2.測定データ貼付け用シート'!AM46</f>
        <v>824</v>
      </c>
      <c r="BA48" s="20">
        <f>'2.測定データ貼付け用シート'!AW46</f>
        <v>823</v>
      </c>
      <c r="BB48" s="26">
        <f>'2.測定データ貼付け用シート'!T46</f>
        <v>841</v>
      </c>
      <c r="BC48" s="47">
        <f>'2.測定データ貼付け用シート'!AD46</f>
        <v>828</v>
      </c>
      <c r="BD48" s="40">
        <f>'2.測定データ貼付け用シート'!AN46</f>
        <v>834</v>
      </c>
      <c r="BE48" s="20">
        <f>'2.測定データ貼付け用シート'!AX46</f>
        <v>833</v>
      </c>
      <c r="BF48" s="26">
        <f>'2.測定データ貼付け用シート'!U46</f>
        <v>818</v>
      </c>
      <c r="BG48" s="20">
        <f>'2.測定データ貼付け用シート'!AE46</f>
        <v>828</v>
      </c>
      <c r="BH48" s="19">
        <f>'2.測定データ貼付け用シート'!AO46</f>
        <v>1064</v>
      </c>
      <c r="BI48" s="20">
        <f>'2.測定データ貼付け用シート'!AY46</f>
        <v>862</v>
      </c>
    </row>
    <row r="49" spans="1:61" x14ac:dyDescent="0.15">
      <c r="A49" s="6">
        <v>84</v>
      </c>
      <c r="B49" s="17">
        <f>'2.測定データ貼付け用シート'!B47</f>
        <v>845</v>
      </c>
      <c r="C49" s="18">
        <f>'2.測定データ貼付け用シート'!K47</f>
        <v>831</v>
      </c>
      <c r="D49" s="19">
        <f>'2.測定データ貼付け用シート'!AZ47</f>
        <v>822</v>
      </c>
      <c r="E49" s="20">
        <f>'2.測定データ貼付け用シート'!BI47</f>
        <v>821</v>
      </c>
      <c r="F49" s="24">
        <f>'2.測定データ貼付け用シート'!F47</f>
        <v>829</v>
      </c>
      <c r="G49" s="18">
        <f>'2.測定データ貼付け用シート'!G47</f>
        <v>840</v>
      </c>
      <c r="H49" s="18">
        <f>'2.測定データ貼付け用シート'!BD47</f>
        <v>821</v>
      </c>
      <c r="I49" s="18">
        <f>'2.測定データ貼付け用シート'!BE47</f>
        <v>821</v>
      </c>
      <c r="J49" s="18">
        <f>'2.測定データ貼付け用シート'!E47</f>
        <v>848</v>
      </c>
      <c r="K49" s="18">
        <f>'2.測定データ貼付け用シート'!H47</f>
        <v>850</v>
      </c>
      <c r="L49" s="18">
        <f>'2.測定データ貼付け用シート'!BC47</f>
        <v>841</v>
      </c>
      <c r="M49" s="18">
        <f>'2.測定データ貼付け用シート'!BF47</f>
        <v>837</v>
      </c>
      <c r="N49" s="18">
        <f>'2.測定データ貼付け用シート'!D47</f>
        <v>878</v>
      </c>
      <c r="O49" s="18">
        <f>'2.測定データ貼付け用シート'!I47</f>
        <v>863</v>
      </c>
      <c r="P49" s="18">
        <f>'2.測定データ貼付け用シート'!BB47</f>
        <v>891</v>
      </c>
      <c r="Q49" s="18">
        <f>'2.測定データ貼付け用シート'!BG47</f>
        <v>880</v>
      </c>
      <c r="R49" s="18">
        <f>'2.測定データ貼付け用シート'!C47</f>
        <v>1360</v>
      </c>
      <c r="S49" s="18">
        <f>'2.測定データ貼付け用シート'!J47</f>
        <v>1190</v>
      </c>
      <c r="T49" s="18">
        <f>'2.測定データ貼付け用シート'!BA47</f>
        <v>1491</v>
      </c>
      <c r="U49" s="25">
        <f>'2.測定データ貼付け用シート'!BH47</f>
        <v>1281</v>
      </c>
      <c r="V49" s="26">
        <f>'2.測定データ貼付け用シート'!L47</f>
        <v>7930</v>
      </c>
      <c r="W49" s="47">
        <f>'2.測定データ貼付け用シート'!V47</f>
        <v>3582</v>
      </c>
      <c r="X49" s="40">
        <f>'2.測定データ貼付け用シート'!AF47</f>
        <v>988</v>
      </c>
      <c r="Y49" s="20">
        <f>'2.測定データ貼付け用シート'!AP47</f>
        <v>827</v>
      </c>
      <c r="Z49" s="26">
        <f>'2.測定データ貼付け用シート'!M47</f>
        <v>5731</v>
      </c>
      <c r="AA49" s="47">
        <f>'2.測定データ貼付け用シート'!W47</f>
        <v>2741</v>
      </c>
      <c r="AB49" s="40">
        <f>'2.測定データ貼付け用シート'!AG47</f>
        <v>934</v>
      </c>
      <c r="AC49" s="20">
        <f>'2.測定データ貼付け用シート'!AQ47</f>
        <v>840</v>
      </c>
      <c r="AD49" s="26">
        <f>'2.測定データ貼付け用シート'!N47</f>
        <v>821</v>
      </c>
      <c r="AE49" s="47">
        <f>'2.測定データ貼付け用シート'!X47</f>
        <v>829</v>
      </c>
      <c r="AF49" s="40">
        <f>'2.測定データ貼付け用シート'!AH47</f>
        <v>828</v>
      </c>
      <c r="AG49" s="20">
        <f>'2.測定データ貼付け用シート'!AR47</f>
        <v>832</v>
      </c>
      <c r="AH49" s="26">
        <f>'2.測定データ貼付け用シート'!O47</f>
        <v>823</v>
      </c>
      <c r="AI49" s="47">
        <f>'2.測定データ貼付け用シート'!Y47</f>
        <v>814</v>
      </c>
      <c r="AJ49" s="40">
        <f>'2.測定データ貼付け用シート'!AI47</f>
        <v>815</v>
      </c>
      <c r="AK49" s="20">
        <f>'2.測定データ貼付け用シート'!AS47</f>
        <v>819</v>
      </c>
      <c r="AL49" s="26">
        <f>'2.測定データ貼付け用シート'!P47</f>
        <v>812</v>
      </c>
      <c r="AM49" s="47">
        <f>'2.測定データ貼付け用シート'!Z47</f>
        <v>816</v>
      </c>
      <c r="AN49" s="40">
        <f>'2.測定データ貼付け用シート'!AJ47</f>
        <v>821</v>
      </c>
      <c r="AO49" s="20">
        <f>'2.測定データ貼付け用シート'!AT47</f>
        <v>799</v>
      </c>
      <c r="AP49" s="26">
        <f>'2.測定データ貼付け用シート'!Q47</f>
        <v>814</v>
      </c>
      <c r="AQ49" s="47">
        <f>'2.測定データ貼付け用シート'!AA47</f>
        <v>814</v>
      </c>
      <c r="AR49" s="40">
        <f>'2.測定データ貼付け用シート'!AK47</f>
        <v>823</v>
      </c>
      <c r="AS49" s="20">
        <f>'2.測定データ貼付け用シート'!AU47</f>
        <v>804</v>
      </c>
      <c r="AT49" s="26">
        <f>'2.測定データ貼付け用シート'!R47</f>
        <v>828</v>
      </c>
      <c r="AU49" s="47">
        <f>'2.測定データ貼付け用シート'!AB47</f>
        <v>834</v>
      </c>
      <c r="AV49" s="40">
        <f>'2.測定データ貼付け用シート'!AL47</f>
        <v>823</v>
      </c>
      <c r="AW49" s="20">
        <f>'2.測定データ貼付け用シート'!AV47</f>
        <v>819</v>
      </c>
      <c r="AX49" s="26">
        <f>'2.測定データ貼付け用シート'!S47</f>
        <v>808</v>
      </c>
      <c r="AY49" s="47">
        <f>'2.測定データ貼付け用シート'!AC47</f>
        <v>827</v>
      </c>
      <c r="AZ49" s="40">
        <f>'2.測定データ貼付け用シート'!AM47</f>
        <v>829</v>
      </c>
      <c r="BA49" s="20">
        <f>'2.測定データ貼付け用シート'!AW47</f>
        <v>820</v>
      </c>
      <c r="BB49" s="26">
        <f>'2.測定データ貼付け用シート'!T47</f>
        <v>835</v>
      </c>
      <c r="BC49" s="47">
        <f>'2.測定データ貼付け用シート'!AD47</f>
        <v>822</v>
      </c>
      <c r="BD49" s="40">
        <f>'2.測定データ貼付け用シート'!AN47</f>
        <v>827</v>
      </c>
      <c r="BE49" s="20">
        <f>'2.測定データ貼付け用シート'!AX47</f>
        <v>833</v>
      </c>
      <c r="BF49" s="26">
        <f>'2.測定データ貼付け用シート'!U47</f>
        <v>819</v>
      </c>
      <c r="BG49" s="20">
        <f>'2.測定データ貼付け用シート'!AE47</f>
        <v>826</v>
      </c>
      <c r="BH49" s="19">
        <f>'2.測定データ貼付け用シート'!AO47</f>
        <v>1012</v>
      </c>
      <c r="BI49" s="20">
        <f>'2.測定データ貼付け用シート'!AY47</f>
        <v>851</v>
      </c>
    </row>
    <row r="50" spans="1:61" x14ac:dyDescent="0.15">
      <c r="A50" s="6">
        <v>86</v>
      </c>
      <c r="B50" s="17">
        <f>'2.測定データ貼付け用シート'!B48</f>
        <v>850</v>
      </c>
      <c r="C50" s="18">
        <f>'2.測定データ貼付け用シート'!K48</f>
        <v>829</v>
      </c>
      <c r="D50" s="19">
        <f>'2.測定データ貼付け用シート'!AZ48</f>
        <v>818</v>
      </c>
      <c r="E50" s="20">
        <f>'2.測定データ貼付け用シート'!BI48</f>
        <v>827</v>
      </c>
      <c r="F50" s="24">
        <f>'2.測定データ貼付け用シート'!F48</f>
        <v>826</v>
      </c>
      <c r="G50" s="18">
        <f>'2.測定データ貼付け用シート'!G48</f>
        <v>838</v>
      </c>
      <c r="H50" s="18">
        <f>'2.測定データ貼付け用シート'!BD48</f>
        <v>815</v>
      </c>
      <c r="I50" s="18">
        <f>'2.測定データ貼付け用シート'!BE48</f>
        <v>817</v>
      </c>
      <c r="J50" s="18">
        <f>'2.測定データ貼付け用シート'!E48</f>
        <v>833</v>
      </c>
      <c r="K50" s="18">
        <f>'2.測定データ貼付け用シート'!H48</f>
        <v>842</v>
      </c>
      <c r="L50" s="18">
        <f>'2.測定データ貼付け用シート'!BC48</f>
        <v>831</v>
      </c>
      <c r="M50" s="18">
        <f>'2.測定データ貼付け用シート'!BF48</f>
        <v>832</v>
      </c>
      <c r="N50" s="18">
        <f>'2.測定データ貼付け用シート'!D48</f>
        <v>862</v>
      </c>
      <c r="O50" s="18">
        <f>'2.測定データ貼付け用シート'!I48</f>
        <v>854</v>
      </c>
      <c r="P50" s="18">
        <f>'2.測定データ貼付け用シート'!BB48</f>
        <v>866</v>
      </c>
      <c r="Q50" s="18">
        <f>'2.測定データ貼付け用シート'!BG48</f>
        <v>862</v>
      </c>
      <c r="R50" s="18">
        <f>'2.測定データ貼付け用シート'!C48</f>
        <v>1199</v>
      </c>
      <c r="S50" s="18">
        <f>'2.測定データ貼付け用シート'!J48</f>
        <v>1076</v>
      </c>
      <c r="T50" s="18">
        <f>'2.測定データ貼付け用シート'!BA48</f>
        <v>1303</v>
      </c>
      <c r="U50" s="25">
        <f>'2.測定データ貼付け用シート'!BH48</f>
        <v>1140</v>
      </c>
      <c r="V50" s="26">
        <f>'2.測定データ貼付け用シート'!L48</f>
        <v>7719</v>
      </c>
      <c r="W50" s="47">
        <f>'2.測定データ貼付け用シート'!V48</f>
        <v>3406</v>
      </c>
      <c r="X50" s="40">
        <f>'2.測定データ貼付け用シート'!AF48</f>
        <v>951</v>
      </c>
      <c r="Y50" s="20">
        <f>'2.測定データ貼付け用シート'!AP48</f>
        <v>821</v>
      </c>
      <c r="Z50" s="26">
        <f>'2.測定データ貼付け用シート'!M48</f>
        <v>5533</v>
      </c>
      <c r="AA50" s="47">
        <f>'2.測定データ貼付け用シート'!W48</f>
        <v>2600</v>
      </c>
      <c r="AB50" s="40">
        <f>'2.測定データ貼付け用シート'!AG48</f>
        <v>914</v>
      </c>
      <c r="AC50" s="20">
        <f>'2.測定データ貼付け用シート'!AQ48</f>
        <v>832</v>
      </c>
      <c r="AD50" s="26">
        <f>'2.測定データ貼付け用シート'!N48</f>
        <v>823</v>
      </c>
      <c r="AE50" s="47">
        <f>'2.測定データ貼付け用シート'!X48</f>
        <v>826</v>
      </c>
      <c r="AF50" s="40">
        <f>'2.測定データ貼付け用シート'!AH48</f>
        <v>825</v>
      </c>
      <c r="AG50" s="20">
        <f>'2.測定データ貼付け用シート'!AR48</f>
        <v>828</v>
      </c>
      <c r="AH50" s="26">
        <f>'2.測定データ貼付け用シート'!O48</f>
        <v>817</v>
      </c>
      <c r="AI50" s="47">
        <f>'2.測定データ貼付け用シート'!Y48</f>
        <v>816</v>
      </c>
      <c r="AJ50" s="40">
        <f>'2.測定データ貼付け用シート'!AI48</f>
        <v>815</v>
      </c>
      <c r="AK50" s="20">
        <f>'2.測定データ貼付け用シート'!AS48</f>
        <v>815</v>
      </c>
      <c r="AL50" s="26">
        <f>'2.測定データ貼付け用シート'!P48</f>
        <v>805</v>
      </c>
      <c r="AM50" s="47">
        <f>'2.測定データ貼付け用シート'!Z48</f>
        <v>809</v>
      </c>
      <c r="AN50" s="40">
        <f>'2.測定データ貼付け用シート'!AJ48</f>
        <v>818</v>
      </c>
      <c r="AO50" s="20">
        <f>'2.測定データ貼付け用シート'!AT48</f>
        <v>796</v>
      </c>
      <c r="AP50" s="26">
        <f>'2.測定データ貼付け用シート'!Q48</f>
        <v>803</v>
      </c>
      <c r="AQ50" s="47">
        <f>'2.測定データ貼付け用シート'!AA48</f>
        <v>812</v>
      </c>
      <c r="AR50" s="40">
        <f>'2.測定データ貼付け用シート'!AK48</f>
        <v>820</v>
      </c>
      <c r="AS50" s="20">
        <f>'2.測定データ貼付け用シート'!AU48</f>
        <v>805</v>
      </c>
      <c r="AT50" s="26">
        <f>'2.測定データ貼付け用シート'!R48</f>
        <v>818</v>
      </c>
      <c r="AU50" s="47">
        <f>'2.測定データ貼付け用シート'!AB48</f>
        <v>831</v>
      </c>
      <c r="AV50" s="40">
        <f>'2.測定データ貼付け用シート'!AL48</f>
        <v>819</v>
      </c>
      <c r="AW50" s="20">
        <f>'2.測定データ貼付け用シート'!AV48</f>
        <v>812</v>
      </c>
      <c r="AX50" s="26">
        <f>'2.測定データ貼付け用シート'!S48</f>
        <v>813</v>
      </c>
      <c r="AY50" s="47">
        <f>'2.測定データ貼付け用シート'!AC48</f>
        <v>829</v>
      </c>
      <c r="AZ50" s="40">
        <f>'2.測定データ貼付け用シート'!AM48</f>
        <v>830</v>
      </c>
      <c r="BA50" s="20">
        <f>'2.測定データ貼付け用シート'!AW48</f>
        <v>818</v>
      </c>
      <c r="BB50" s="26">
        <f>'2.測定データ貼付け用シート'!T48</f>
        <v>834</v>
      </c>
      <c r="BC50" s="47">
        <f>'2.測定データ貼付け用シート'!AD48</f>
        <v>817</v>
      </c>
      <c r="BD50" s="40">
        <f>'2.測定データ貼付け用シート'!AN48</f>
        <v>829</v>
      </c>
      <c r="BE50" s="20">
        <f>'2.測定データ貼付け用シート'!AX48</f>
        <v>830</v>
      </c>
      <c r="BF50" s="26">
        <f>'2.測定データ貼付け用シート'!U48</f>
        <v>818</v>
      </c>
      <c r="BG50" s="20">
        <f>'2.測定データ貼付け用シート'!AE48</f>
        <v>824</v>
      </c>
      <c r="BH50" s="19">
        <f>'2.測定データ貼付け用シート'!AO48</f>
        <v>967</v>
      </c>
      <c r="BI50" s="20">
        <f>'2.測定データ貼付け用シート'!AY48</f>
        <v>842</v>
      </c>
    </row>
    <row r="51" spans="1:61" x14ac:dyDescent="0.15">
      <c r="A51" s="6">
        <v>88</v>
      </c>
      <c r="B51" s="17">
        <f>'2.測定データ貼付け用シート'!B49</f>
        <v>849</v>
      </c>
      <c r="C51" s="18">
        <f>'2.測定データ貼付け用シート'!K49</f>
        <v>828</v>
      </c>
      <c r="D51" s="19">
        <f>'2.測定データ貼付け用シート'!AZ49</f>
        <v>812</v>
      </c>
      <c r="E51" s="20">
        <f>'2.測定データ貼付け用シート'!BI49</f>
        <v>825</v>
      </c>
      <c r="F51" s="24">
        <f>'2.測定データ貼付け用シート'!F49</f>
        <v>823</v>
      </c>
      <c r="G51" s="18">
        <f>'2.測定データ貼付け用シート'!G49</f>
        <v>833</v>
      </c>
      <c r="H51" s="18">
        <f>'2.測定データ貼付け用シート'!BD49</f>
        <v>811</v>
      </c>
      <c r="I51" s="18">
        <f>'2.測定データ貼付け用シート'!BE49</f>
        <v>816</v>
      </c>
      <c r="J51" s="18">
        <f>'2.測定データ貼付け用シート'!E49</f>
        <v>831</v>
      </c>
      <c r="K51" s="18">
        <f>'2.測定データ貼付け用シート'!H49</f>
        <v>837</v>
      </c>
      <c r="L51" s="18">
        <f>'2.測定データ貼付け用シート'!BC49</f>
        <v>829</v>
      </c>
      <c r="M51" s="18">
        <f>'2.測定データ貼付け用シート'!BF49</f>
        <v>829</v>
      </c>
      <c r="N51" s="18">
        <f>'2.測定データ貼付け用シート'!D49</f>
        <v>850</v>
      </c>
      <c r="O51" s="18">
        <f>'2.測定データ貼付け用シート'!I49</f>
        <v>843</v>
      </c>
      <c r="P51" s="18">
        <f>'2.測定データ貼付け用シート'!BB49</f>
        <v>863</v>
      </c>
      <c r="Q51" s="18">
        <f>'2.測定データ貼付け用シート'!BG49</f>
        <v>855</v>
      </c>
      <c r="R51" s="18">
        <f>'2.測定データ貼付け用シート'!C49</f>
        <v>1092</v>
      </c>
      <c r="S51" s="18">
        <f>'2.測定データ貼付け用シート'!J49</f>
        <v>992</v>
      </c>
      <c r="T51" s="18">
        <f>'2.測定データ貼付け用シート'!BA49</f>
        <v>1165</v>
      </c>
      <c r="U51" s="25">
        <f>'2.測定データ貼付け用シート'!BH49</f>
        <v>1042</v>
      </c>
      <c r="V51" s="26">
        <f>'2.測定データ貼付け用シート'!L49</f>
        <v>7533</v>
      </c>
      <c r="W51" s="47">
        <f>'2.測定データ貼付け用シート'!V49</f>
        <v>3256</v>
      </c>
      <c r="X51" s="40">
        <f>'2.測定データ貼付け用シート'!AF49</f>
        <v>932</v>
      </c>
      <c r="Y51" s="20">
        <f>'2.測定データ貼付け用シート'!AP49</f>
        <v>818</v>
      </c>
      <c r="Z51" s="26">
        <f>'2.測定データ貼付け用シート'!M49</f>
        <v>5321</v>
      </c>
      <c r="AA51" s="47">
        <f>'2.測定データ貼付け用シート'!W49</f>
        <v>2466</v>
      </c>
      <c r="AB51" s="40">
        <f>'2.測定データ貼付け用シート'!AG49</f>
        <v>892</v>
      </c>
      <c r="AC51" s="20">
        <f>'2.測定データ貼付け用シート'!AQ49</f>
        <v>833</v>
      </c>
      <c r="AD51" s="26">
        <f>'2.測定データ貼付け用シート'!N49</f>
        <v>821</v>
      </c>
      <c r="AE51" s="47">
        <f>'2.測定データ貼付け用シート'!X49</f>
        <v>822</v>
      </c>
      <c r="AF51" s="40">
        <f>'2.測定データ貼付け用シート'!AH49</f>
        <v>825</v>
      </c>
      <c r="AG51" s="20">
        <f>'2.測定データ貼付け用シート'!AR49</f>
        <v>826</v>
      </c>
      <c r="AH51" s="26">
        <f>'2.測定データ貼付け用シート'!O49</f>
        <v>820</v>
      </c>
      <c r="AI51" s="47">
        <f>'2.測定データ貼付け用シート'!Y49</f>
        <v>806</v>
      </c>
      <c r="AJ51" s="40">
        <f>'2.測定データ貼付け用シート'!AI49</f>
        <v>812</v>
      </c>
      <c r="AK51" s="20">
        <f>'2.測定データ貼付け用シート'!AS49</f>
        <v>812</v>
      </c>
      <c r="AL51" s="26">
        <f>'2.測定データ貼付け用シート'!P49</f>
        <v>809</v>
      </c>
      <c r="AM51" s="47">
        <f>'2.測定データ貼付け用シート'!Z49</f>
        <v>808</v>
      </c>
      <c r="AN51" s="40">
        <f>'2.測定データ貼付け用シート'!AJ49</f>
        <v>816</v>
      </c>
      <c r="AO51" s="20">
        <f>'2.測定データ貼付け用シート'!AT49</f>
        <v>798</v>
      </c>
      <c r="AP51" s="26">
        <f>'2.測定データ貼付け用シート'!Q49</f>
        <v>806</v>
      </c>
      <c r="AQ51" s="47">
        <f>'2.測定データ貼付け用シート'!AA49</f>
        <v>812</v>
      </c>
      <c r="AR51" s="40">
        <f>'2.測定データ貼付け用シート'!AK49</f>
        <v>819</v>
      </c>
      <c r="AS51" s="20">
        <f>'2.測定データ貼付け用シート'!AU49</f>
        <v>805</v>
      </c>
      <c r="AT51" s="26">
        <f>'2.測定データ貼付け用シート'!R49</f>
        <v>818</v>
      </c>
      <c r="AU51" s="47">
        <f>'2.測定データ貼付け用シート'!AB49</f>
        <v>833</v>
      </c>
      <c r="AV51" s="40">
        <f>'2.測定データ貼付け用シート'!AL49</f>
        <v>818</v>
      </c>
      <c r="AW51" s="20">
        <f>'2.測定データ貼付け用シート'!AV49</f>
        <v>817</v>
      </c>
      <c r="AX51" s="26">
        <f>'2.測定データ貼付け用シート'!S49</f>
        <v>811</v>
      </c>
      <c r="AY51" s="47">
        <f>'2.測定データ貼付け用シート'!AC49</f>
        <v>822</v>
      </c>
      <c r="AZ51" s="40">
        <f>'2.測定データ貼付け用シート'!AM49</f>
        <v>826</v>
      </c>
      <c r="BA51" s="20">
        <f>'2.測定データ貼付け用シート'!AW49</f>
        <v>819</v>
      </c>
      <c r="BB51" s="26">
        <f>'2.測定データ貼付け用シート'!T49</f>
        <v>831</v>
      </c>
      <c r="BC51" s="47">
        <f>'2.測定データ貼付け用シート'!AD49</f>
        <v>814</v>
      </c>
      <c r="BD51" s="40">
        <f>'2.測定データ貼付け用シート'!AN49</f>
        <v>824</v>
      </c>
      <c r="BE51" s="20">
        <f>'2.測定データ貼付け用シート'!AX49</f>
        <v>828</v>
      </c>
      <c r="BF51" s="26">
        <f>'2.測定データ貼付け用シート'!U49</f>
        <v>816</v>
      </c>
      <c r="BG51" s="20">
        <f>'2.測定データ貼付け用シート'!AE49</f>
        <v>821</v>
      </c>
      <c r="BH51" s="19">
        <f>'2.測定データ貼付け用シート'!AO49</f>
        <v>937</v>
      </c>
      <c r="BI51" s="20">
        <f>'2.測定データ貼付け用シート'!AY49</f>
        <v>839</v>
      </c>
    </row>
    <row r="52" spans="1:61" x14ac:dyDescent="0.15">
      <c r="A52" s="6">
        <v>90</v>
      </c>
      <c r="B52" s="17">
        <f>'2.測定データ貼付け用シート'!B50</f>
        <v>843</v>
      </c>
      <c r="C52" s="18">
        <f>'2.測定データ貼付け用シート'!K50</f>
        <v>825</v>
      </c>
      <c r="D52" s="19">
        <f>'2.測定データ貼付け用シート'!AZ50</f>
        <v>814</v>
      </c>
      <c r="E52" s="20">
        <f>'2.測定データ貼付け用シート'!BI50</f>
        <v>824</v>
      </c>
      <c r="F52" s="24">
        <f>'2.測定データ貼付け用シート'!F50</f>
        <v>817</v>
      </c>
      <c r="G52" s="18">
        <f>'2.測定データ貼付け用シート'!G50</f>
        <v>833</v>
      </c>
      <c r="H52" s="18">
        <f>'2.測定データ貼付け用シート'!BD50</f>
        <v>808</v>
      </c>
      <c r="I52" s="18">
        <f>'2.測定データ貼付け用シート'!BE50</f>
        <v>809</v>
      </c>
      <c r="J52" s="18">
        <f>'2.測定データ貼付け用シート'!E50</f>
        <v>829</v>
      </c>
      <c r="K52" s="18">
        <f>'2.測定データ貼付け用シート'!H50</f>
        <v>835</v>
      </c>
      <c r="L52" s="18">
        <f>'2.測定データ貼付け用シート'!BC50</f>
        <v>824</v>
      </c>
      <c r="M52" s="18">
        <f>'2.測定データ貼付け用シート'!BF50</f>
        <v>828</v>
      </c>
      <c r="N52" s="18">
        <f>'2.測定データ貼付け用シート'!D50</f>
        <v>843</v>
      </c>
      <c r="O52" s="18">
        <f>'2.測定データ貼付け用シート'!I50</f>
        <v>828</v>
      </c>
      <c r="P52" s="18">
        <f>'2.測定データ貼付け用シート'!BB50</f>
        <v>845</v>
      </c>
      <c r="Q52" s="18">
        <f>'2.測定データ貼付け用シート'!BG50</f>
        <v>851</v>
      </c>
      <c r="R52" s="18">
        <f>'2.測定データ貼付け用シート'!C50</f>
        <v>1010</v>
      </c>
      <c r="S52" s="18">
        <f>'2.測定データ貼付け用シート'!J50</f>
        <v>937</v>
      </c>
      <c r="T52" s="18">
        <f>'2.測定データ貼付け用シート'!BA50</f>
        <v>1064</v>
      </c>
      <c r="U52" s="25">
        <f>'2.測定データ貼付け用シート'!BH50</f>
        <v>979</v>
      </c>
      <c r="V52" s="26">
        <f>'2.測定データ貼付け用シート'!L50</f>
        <v>7314</v>
      </c>
      <c r="W52" s="47">
        <f>'2.測定データ貼付け用シート'!V50</f>
        <v>3096</v>
      </c>
      <c r="X52" s="40">
        <f>'2.測定データ貼付け用シート'!AF50</f>
        <v>910</v>
      </c>
      <c r="Y52" s="20">
        <f>'2.測定データ貼付け用シート'!AP50</f>
        <v>822</v>
      </c>
      <c r="Z52" s="26">
        <f>'2.測定データ貼付け用シート'!M50</f>
        <v>5113</v>
      </c>
      <c r="AA52" s="47">
        <f>'2.測定データ貼付け用シート'!W50</f>
        <v>2342</v>
      </c>
      <c r="AB52" s="40">
        <f>'2.測定データ貼付け用シート'!AG50</f>
        <v>883</v>
      </c>
      <c r="AC52" s="20">
        <f>'2.測定データ貼付け用シート'!AQ50</f>
        <v>830</v>
      </c>
      <c r="AD52" s="26">
        <f>'2.測定データ貼付け用シート'!N50</f>
        <v>813</v>
      </c>
      <c r="AE52" s="47">
        <f>'2.測定データ貼付け用シート'!X50</f>
        <v>820</v>
      </c>
      <c r="AF52" s="40">
        <f>'2.測定データ貼付け用シート'!AH50</f>
        <v>822</v>
      </c>
      <c r="AG52" s="20">
        <f>'2.測定データ貼付け用シート'!AR50</f>
        <v>822</v>
      </c>
      <c r="AH52" s="26">
        <f>'2.測定データ貼付け用シート'!O50</f>
        <v>819</v>
      </c>
      <c r="AI52" s="47">
        <f>'2.測定データ貼付け用シート'!Y50</f>
        <v>810</v>
      </c>
      <c r="AJ52" s="40">
        <f>'2.測定データ貼付け用シート'!AI50</f>
        <v>809</v>
      </c>
      <c r="AK52" s="20">
        <f>'2.測定データ貼付け用シート'!AS50</f>
        <v>814</v>
      </c>
      <c r="AL52" s="26">
        <f>'2.測定データ貼付け用シート'!P50</f>
        <v>809</v>
      </c>
      <c r="AM52" s="47">
        <f>'2.測定データ貼付け用シート'!Z50</f>
        <v>806</v>
      </c>
      <c r="AN52" s="40">
        <f>'2.測定データ貼付け用シート'!AJ50</f>
        <v>814</v>
      </c>
      <c r="AO52" s="20">
        <f>'2.測定データ貼付け用シート'!AT50</f>
        <v>790</v>
      </c>
      <c r="AP52" s="26">
        <f>'2.測定データ貼付け用シート'!Q50</f>
        <v>810</v>
      </c>
      <c r="AQ52" s="47">
        <f>'2.測定データ貼付け用シート'!AA50</f>
        <v>810</v>
      </c>
      <c r="AR52" s="40">
        <f>'2.測定データ貼付け用シート'!AK50</f>
        <v>821</v>
      </c>
      <c r="AS52" s="20">
        <f>'2.測定データ貼付け用シート'!AU50</f>
        <v>803</v>
      </c>
      <c r="AT52" s="26">
        <f>'2.測定データ貼付け用シート'!R50</f>
        <v>819</v>
      </c>
      <c r="AU52" s="47">
        <f>'2.測定データ貼付け用シート'!AB50</f>
        <v>834</v>
      </c>
      <c r="AV52" s="40">
        <f>'2.測定データ貼付け用シート'!AL50</f>
        <v>819</v>
      </c>
      <c r="AW52" s="20">
        <f>'2.測定データ貼付け用シート'!AV50</f>
        <v>814</v>
      </c>
      <c r="AX52" s="26">
        <f>'2.測定データ貼付け用シート'!S50</f>
        <v>812</v>
      </c>
      <c r="AY52" s="47">
        <f>'2.測定データ貼付け用シート'!AC50</f>
        <v>824</v>
      </c>
      <c r="AZ52" s="40">
        <f>'2.測定データ貼付け用シート'!AM50</f>
        <v>819</v>
      </c>
      <c r="BA52" s="20">
        <f>'2.測定データ貼付け用シート'!AW50</f>
        <v>816</v>
      </c>
      <c r="BB52" s="26">
        <f>'2.測定データ貼付け用シート'!T50</f>
        <v>831</v>
      </c>
      <c r="BC52" s="47">
        <f>'2.測定データ貼付け用シート'!AD50</f>
        <v>818</v>
      </c>
      <c r="BD52" s="40">
        <f>'2.測定データ貼付け用シート'!AN50</f>
        <v>826</v>
      </c>
      <c r="BE52" s="20">
        <f>'2.測定データ貼付け用シート'!AX50</f>
        <v>827</v>
      </c>
      <c r="BF52" s="26">
        <f>'2.測定データ貼付け用シート'!U50</f>
        <v>813</v>
      </c>
      <c r="BG52" s="20">
        <f>'2.測定データ貼付け用シート'!AE50</f>
        <v>819</v>
      </c>
      <c r="BH52" s="19">
        <f>'2.測定データ貼付け用シート'!AO50</f>
        <v>906</v>
      </c>
      <c r="BI52" s="20">
        <f>'2.測定データ貼付け用シート'!AY50</f>
        <v>830</v>
      </c>
    </row>
    <row r="53" spans="1:61" x14ac:dyDescent="0.15">
      <c r="A53" s="6">
        <v>92</v>
      </c>
      <c r="B53" s="17">
        <f>'2.測定データ貼付け用シート'!B51</f>
        <v>849</v>
      </c>
      <c r="C53" s="18">
        <f>'2.測定データ貼付け用シート'!K51</f>
        <v>830</v>
      </c>
      <c r="D53" s="19">
        <f>'2.測定データ貼付け用シート'!AZ51</f>
        <v>816</v>
      </c>
      <c r="E53" s="20">
        <f>'2.測定データ貼付け用シート'!BI51</f>
        <v>824</v>
      </c>
      <c r="F53" s="24">
        <f>'2.測定データ貼付け用シート'!F51</f>
        <v>820</v>
      </c>
      <c r="G53" s="18">
        <f>'2.測定データ貼付け用シート'!G51</f>
        <v>824</v>
      </c>
      <c r="H53" s="18">
        <f>'2.測定データ貼付け用シート'!BD51</f>
        <v>808</v>
      </c>
      <c r="I53" s="18">
        <f>'2.測定データ貼付け用シート'!BE51</f>
        <v>808</v>
      </c>
      <c r="J53" s="18">
        <f>'2.測定データ貼付け用シート'!E51</f>
        <v>828</v>
      </c>
      <c r="K53" s="18">
        <f>'2.測定データ貼付け用シート'!H51</f>
        <v>828</v>
      </c>
      <c r="L53" s="18">
        <f>'2.測定データ貼付け用シート'!BC51</f>
        <v>818</v>
      </c>
      <c r="M53" s="18">
        <f>'2.測定データ貼付け用シート'!BF51</f>
        <v>818</v>
      </c>
      <c r="N53" s="18">
        <f>'2.測定データ貼付け用シート'!D51</f>
        <v>839</v>
      </c>
      <c r="O53" s="18">
        <f>'2.測定データ貼付け用シート'!I51</f>
        <v>829</v>
      </c>
      <c r="P53" s="18">
        <f>'2.測定データ貼付け用シート'!BB51</f>
        <v>838</v>
      </c>
      <c r="Q53" s="18">
        <f>'2.測定データ貼付け用シート'!BG51</f>
        <v>837</v>
      </c>
      <c r="R53" s="18">
        <f>'2.測定データ貼付け用シート'!C51</f>
        <v>950</v>
      </c>
      <c r="S53" s="18">
        <f>'2.測定データ貼付け用シート'!J51</f>
        <v>896</v>
      </c>
      <c r="T53" s="18">
        <f>'2.測定データ貼付け用シート'!BA51</f>
        <v>997</v>
      </c>
      <c r="U53" s="25">
        <f>'2.測定データ貼付け用シート'!BH51</f>
        <v>931</v>
      </c>
      <c r="V53" s="26">
        <f>'2.測定データ貼付け用シート'!L51</f>
        <v>7125</v>
      </c>
      <c r="W53" s="47">
        <f>'2.測定データ貼付け用シート'!V51</f>
        <v>2952</v>
      </c>
      <c r="X53" s="40">
        <f>'2.測定データ貼付け用シート'!AF51</f>
        <v>898</v>
      </c>
      <c r="Y53" s="20">
        <f>'2.測定データ貼付け用シート'!AP51</f>
        <v>822</v>
      </c>
      <c r="Z53" s="26">
        <f>'2.測定データ貼付け用シート'!M51</f>
        <v>4917</v>
      </c>
      <c r="AA53" s="47">
        <f>'2.測定データ貼付け用シート'!W51</f>
        <v>2223</v>
      </c>
      <c r="AB53" s="40">
        <f>'2.測定データ貼付け用シート'!AG51</f>
        <v>869</v>
      </c>
      <c r="AC53" s="20">
        <f>'2.測定データ貼付け用シート'!AQ51</f>
        <v>828</v>
      </c>
      <c r="AD53" s="26">
        <f>'2.測定データ貼付け用シート'!N51</f>
        <v>816</v>
      </c>
      <c r="AE53" s="47">
        <f>'2.測定データ貼付け用シート'!X51</f>
        <v>818</v>
      </c>
      <c r="AF53" s="40">
        <f>'2.測定データ貼付け用シート'!AH51</f>
        <v>823</v>
      </c>
      <c r="AG53" s="20">
        <f>'2.測定データ貼付け用シート'!AR51</f>
        <v>826</v>
      </c>
      <c r="AH53" s="26">
        <f>'2.測定データ貼付け用シート'!O51</f>
        <v>820</v>
      </c>
      <c r="AI53" s="47">
        <f>'2.測定データ貼付け用シート'!Y51</f>
        <v>810</v>
      </c>
      <c r="AJ53" s="40">
        <f>'2.測定データ貼付け用シート'!AI51</f>
        <v>806</v>
      </c>
      <c r="AK53" s="20">
        <f>'2.測定データ貼付け用シート'!AS51</f>
        <v>811</v>
      </c>
      <c r="AL53" s="26">
        <f>'2.測定データ貼付け用シート'!P51</f>
        <v>809</v>
      </c>
      <c r="AM53" s="47">
        <f>'2.測定データ貼付け用シート'!Z51</f>
        <v>800</v>
      </c>
      <c r="AN53" s="40">
        <f>'2.測定データ貼付け用シート'!AJ51</f>
        <v>811</v>
      </c>
      <c r="AO53" s="20">
        <f>'2.測定データ貼付け用シート'!AT51</f>
        <v>790</v>
      </c>
      <c r="AP53" s="26">
        <f>'2.測定データ貼付け用シート'!Q51</f>
        <v>806</v>
      </c>
      <c r="AQ53" s="47">
        <f>'2.測定データ貼付け用シート'!AA51</f>
        <v>811</v>
      </c>
      <c r="AR53" s="40">
        <f>'2.測定データ貼付け用シート'!AK51</f>
        <v>819</v>
      </c>
      <c r="AS53" s="20">
        <f>'2.測定データ貼付け用シート'!AU51</f>
        <v>803</v>
      </c>
      <c r="AT53" s="26">
        <f>'2.測定データ貼付け用シート'!R51</f>
        <v>817</v>
      </c>
      <c r="AU53" s="47">
        <f>'2.測定データ貼付け用シート'!AB51</f>
        <v>829</v>
      </c>
      <c r="AV53" s="40">
        <f>'2.測定データ貼付け用シート'!AL51</f>
        <v>815</v>
      </c>
      <c r="AW53" s="20">
        <f>'2.測定データ貼付け用シート'!AV51</f>
        <v>809</v>
      </c>
      <c r="AX53" s="26">
        <f>'2.測定データ貼付け用シート'!S51</f>
        <v>803</v>
      </c>
      <c r="AY53" s="47">
        <f>'2.測定データ貼付け用シート'!AC51</f>
        <v>823</v>
      </c>
      <c r="AZ53" s="40">
        <f>'2.測定データ貼付け用シート'!AM51</f>
        <v>825</v>
      </c>
      <c r="BA53" s="20">
        <f>'2.測定データ貼付け用シート'!AW51</f>
        <v>813</v>
      </c>
      <c r="BB53" s="26">
        <f>'2.測定データ貼付け用シート'!T51</f>
        <v>828</v>
      </c>
      <c r="BC53" s="47">
        <f>'2.測定データ貼付け用シート'!AD51</f>
        <v>817</v>
      </c>
      <c r="BD53" s="40">
        <f>'2.測定データ貼付け用シート'!AN51</f>
        <v>822</v>
      </c>
      <c r="BE53" s="20">
        <f>'2.測定データ貼付け用シート'!AX51</f>
        <v>825</v>
      </c>
      <c r="BF53" s="26">
        <f>'2.測定データ貼付け用シート'!U51</f>
        <v>811</v>
      </c>
      <c r="BG53" s="20">
        <f>'2.測定データ貼付け用シート'!AE51</f>
        <v>819</v>
      </c>
      <c r="BH53" s="19">
        <f>'2.測定データ貼付け用シート'!AO51</f>
        <v>890</v>
      </c>
      <c r="BI53" s="20">
        <f>'2.測定データ貼付け用シート'!AY51</f>
        <v>826</v>
      </c>
    </row>
    <row r="54" spans="1:61" x14ac:dyDescent="0.15">
      <c r="A54" s="6">
        <v>94</v>
      </c>
      <c r="B54" s="17">
        <f>'2.測定データ貼付け用シート'!B52</f>
        <v>840</v>
      </c>
      <c r="C54" s="18">
        <f>'2.測定データ貼付け用シート'!K52</f>
        <v>824</v>
      </c>
      <c r="D54" s="19">
        <f>'2.測定データ貼付け用シート'!AZ52</f>
        <v>815</v>
      </c>
      <c r="E54" s="20">
        <f>'2.測定データ貼付け用シート'!BI52</f>
        <v>823</v>
      </c>
      <c r="F54" s="24">
        <f>'2.測定データ貼付け用シート'!F52</f>
        <v>822</v>
      </c>
      <c r="G54" s="18">
        <f>'2.測定データ貼付け用シート'!G52</f>
        <v>829</v>
      </c>
      <c r="H54" s="18">
        <f>'2.測定データ貼付け用シート'!BD52</f>
        <v>805</v>
      </c>
      <c r="I54" s="18">
        <f>'2.測定データ貼付け用シート'!BE52</f>
        <v>805</v>
      </c>
      <c r="J54" s="18">
        <f>'2.測定データ貼付け用シート'!E52</f>
        <v>823</v>
      </c>
      <c r="K54" s="18">
        <f>'2.測定データ貼付け用シート'!H52</f>
        <v>828</v>
      </c>
      <c r="L54" s="18">
        <f>'2.測定データ貼付け用シート'!BC52</f>
        <v>816</v>
      </c>
      <c r="M54" s="18">
        <f>'2.測定データ貼付け用シート'!BF52</f>
        <v>821</v>
      </c>
      <c r="N54" s="18">
        <f>'2.測定データ貼付け用シート'!D52</f>
        <v>834</v>
      </c>
      <c r="O54" s="18">
        <f>'2.測定データ貼付け用シート'!I52</f>
        <v>827</v>
      </c>
      <c r="P54" s="18">
        <f>'2.測定データ貼付け用シート'!BB52</f>
        <v>836</v>
      </c>
      <c r="Q54" s="18">
        <f>'2.測定データ貼付け用シート'!BG52</f>
        <v>832</v>
      </c>
      <c r="R54" s="18">
        <f>'2.測定データ貼付け用シート'!C52</f>
        <v>909</v>
      </c>
      <c r="S54" s="18">
        <f>'2.測定データ貼付け用シート'!J52</f>
        <v>867</v>
      </c>
      <c r="T54" s="18">
        <f>'2.測定データ貼付け用シート'!BA52</f>
        <v>937</v>
      </c>
      <c r="U54" s="25">
        <f>'2.測定データ貼付け用シート'!BH52</f>
        <v>893</v>
      </c>
      <c r="V54" s="26">
        <f>'2.測定データ貼付け用シート'!L52</f>
        <v>6921</v>
      </c>
      <c r="W54" s="47">
        <f>'2.測定データ貼付け用シート'!V52</f>
        <v>2812</v>
      </c>
      <c r="X54" s="40">
        <f>'2.測定データ貼付け用シート'!AF52</f>
        <v>884</v>
      </c>
      <c r="Y54" s="20">
        <f>'2.測定データ貼付け用シート'!AP52</f>
        <v>815</v>
      </c>
      <c r="Z54" s="26">
        <f>'2.測定データ貼付け用シート'!M52</f>
        <v>4739</v>
      </c>
      <c r="AA54" s="47">
        <f>'2.測定データ貼付け用シート'!W52</f>
        <v>2122</v>
      </c>
      <c r="AB54" s="40">
        <f>'2.測定データ貼付け用シート'!AG52</f>
        <v>863</v>
      </c>
      <c r="AC54" s="20">
        <f>'2.測定データ貼付け用シート'!AQ52</f>
        <v>827</v>
      </c>
      <c r="AD54" s="26">
        <f>'2.測定データ貼付け用シート'!N52</f>
        <v>815</v>
      </c>
      <c r="AE54" s="47">
        <f>'2.測定データ貼付け用シート'!X52</f>
        <v>816</v>
      </c>
      <c r="AF54" s="40">
        <f>'2.測定データ貼付け用シート'!AH52</f>
        <v>820</v>
      </c>
      <c r="AG54" s="20">
        <f>'2.測定データ貼付け用シート'!AR52</f>
        <v>827</v>
      </c>
      <c r="AH54" s="26">
        <f>'2.測定データ貼付け用シート'!O52</f>
        <v>819</v>
      </c>
      <c r="AI54" s="47">
        <f>'2.測定データ貼付け用シート'!Y52</f>
        <v>810</v>
      </c>
      <c r="AJ54" s="40">
        <f>'2.測定データ貼付け用シート'!AI52</f>
        <v>804</v>
      </c>
      <c r="AK54" s="20">
        <f>'2.測定データ貼付け用シート'!AS52</f>
        <v>812</v>
      </c>
      <c r="AL54" s="26">
        <f>'2.測定データ貼付け用シート'!P52</f>
        <v>802</v>
      </c>
      <c r="AM54" s="47">
        <f>'2.測定データ貼付け用シート'!Z52</f>
        <v>805</v>
      </c>
      <c r="AN54" s="40">
        <f>'2.測定データ貼付け用シート'!AJ52</f>
        <v>810</v>
      </c>
      <c r="AO54" s="20">
        <f>'2.測定データ貼付け用シート'!AT52</f>
        <v>792</v>
      </c>
      <c r="AP54" s="26">
        <f>'2.測定データ貼付け用シート'!Q52</f>
        <v>811</v>
      </c>
      <c r="AQ54" s="47">
        <f>'2.測定データ貼付け用シート'!AA52</f>
        <v>806</v>
      </c>
      <c r="AR54" s="40">
        <f>'2.測定データ貼付け用シート'!AK52</f>
        <v>820</v>
      </c>
      <c r="AS54" s="20">
        <f>'2.測定データ貼付け用シート'!AU52</f>
        <v>800</v>
      </c>
      <c r="AT54" s="26">
        <f>'2.測定データ貼付け用シート'!R52</f>
        <v>817</v>
      </c>
      <c r="AU54" s="47">
        <f>'2.測定データ貼付け用シート'!AB52</f>
        <v>828</v>
      </c>
      <c r="AV54" s="40">
        <f>'2.測定データ貼付け用シート'!AL52</f>
        <v>814</v>
      </c>
      <c r="AW54" s="20">
        <f>'2.測定データ貼付け用シート'!AV52</f>
        <v>809</v>
      </c>
      <c r="AX54" s="26">
        <f>'2.測定データ貼付け用シート'!S52</f>
        <v>808</v>
      </c>
      <c r="AY54" s="47">
        <f>'2.測定データ貼付け用シート'!AC52</f>
        <v>821</v>
      </c>
      <c r="AZ54" s="40">
        <f>'2.測定データ貼付け用シート'!AM52</f>
        <v>818</v>
      </c>
      <c r="BA54" s="20">
        <f>'2.測定データ貼付け用シート'!AW52</f>
        <v>820</v>
      </c>
      <c r="BB54" s="26">
        <f>'2.測定データ貼付け用シート'!T52</f>
        <v>830</v>
      </c>
      <c r="BC54" s="47">
        <f>'2.測定データ貼付け用シート'!AD52</f>
        <v>815</v>
      </c>
      <c r="BD54" s="40">
        <f>'2.測定データ貼付け用シート'!AN52</f>
        <v>825</v>
      </c>
      <c r="BE54" s="20">
        <f>'2.測定データ貼付け用シート'!AX52</f>
        <v>825</v>
      </c>
      <c r="BF54" s="26">
        <f>'2.測定データ貼付け用シート'!U52</f>
        <v>813</v>
      </c>
      <c r="BG54" s="20">
        <f>'2.測定データ貼付け用シート'!AE52</f>
        <v>818</v>
      </c>
      <c r="BH54" s="19">
        <f>'2.測定データ貼付け用シート'!AO52</f>
        <v>874</v>
      </c>
      <c r="BI54" s="20">
        <f>'2.測定データ貼付け用シート'!AY52</f>
        <v>826</v>
      </c>
    </row>
    <row r="55" spans="1:61" x14ac:dyDescent="0.15">
      <c r="A55" s="6">
        <v>96</v>
      </c>
      <c r="B55" s="17">
        <f>'2.測定データ貼付け用シート'!B53</f>
        <v>842</v>
      </c>
      <c r="C55" s="18">
        <f>'2.測定データ貼付け用シート'!K53</f>
        <v>828</v>
      </c>
      <c r="D55" s="19">
        <f>'2.測定データ貼付け用シート'!AZ53</f>
        <v>808</v>
      </c>
      <c r="E55" s="20">
        <f>'2.測定データ貼付け用シート'!BI53</f>
        <v>821</v>
      </c>
      <c r="F55" s="24">
        <f>'2.測定データ貼付け用シート'!F53</f>
        <v>816</v>
      </c>
      <c r="G55" s="18">
        <f>'2.測定データ貼付け用シート'!G53</f>
        <v>826</v>
      </c>
      <c r="H55" s="18">
        <f>'2.測定データ貼付け用シート'!BD53</f>
        <v>802</v>
      </c>
      <c r="I55" s="18">
        <f>'2.測定データ貼付け用シート'!BE53</f>
        <v>806</v>
      </c>
      <c r="J55" s="18">
        <f>'2.測定データ貼付け用シート'!E53</f>
        <v>824</v>
      </c>
      <c r="K55" s="18">
        <f>'2.測定データ貼付け用シート'!H53</f>
        <v>825</v>
      </c>
      <c r="L55" s="18">
        <f>'2.測定データ貼付け用シート'!BC53</f>
        <v>817</v>
      </c>
      <c r="M55" s="18">
        <f>'2.測定データ貼付け用シート'!BF53</f>
        <v>814</v>
      </c>
      <c r="N55" s="18">
        <f>'2.測定データ貼付け用シート'!D53</f>
        <v>826</v>
      </c>
      <c r="O55" s="18">
        <f>'2.測定データ貼付け用シート'!I53</f>
        <v>818</v>
      </c>
      <c r="P55" s="18">
        <f>'2.測定データ貼付け用シート'!BB53</f>
        <v>829</v>
      </c>
      <c r="Q55" s="18">
        <f>'2.測定データ貼付け用シート'!BG53</f>
        <v>824</v>
      </c>
      <c r="R55" s="18">
        <f>'2.測定データ貼付け用シート'!C53</f>
        <v>885</v>
      </c>
      <c r="S55" s="18">
        <f>'2.測定データ貼付け用シート'!J53</f>
        <v>853</v>
      </c>
      <c r="T55" s="18">
        <f>'2.測定データ貼付け用シート'!BA53</f>
        <v>897</v>
      </c>
      <c r="U55" s="25">
        <f>'2.測定データ貼付け用シート'!BH53</f>
        <v>869</v>
      </c>
      <c r="V55" s="26">
        <f>'2.測定データ貼付け用シート'!L53</f>
        <v>6767</v>
      </c>
      <c r="W55" s="47">
        <f>'2.測定データ貼付け用シート'!V53</f>
        <v>2679</v>
      </c>
      <c r="X55" s="40">
        <f>'2.測定データ貼付け用シート'!AF53</f>
        <v>875</v>
      </c>
      <c r="Y55" s="20">
        <f>'2.測定データ貼付け用シート'!AP53</f>
        <v>816</v>
      </c>
      <c r="Z55" s="26">
        <f>'2.測定データ貼付け用シート'!M53</f>
        <v>4567</v>
      </c>
      <c r="AA55" s="47">
        <f>'2.測定データ貼付け用シート'!W53</f>
        <v>2018</v>
      </c>
      <c r="AB55" s="40">
        <f>'2.測定データ貼付け用シート'!AG53</f>
        <v>855</v>
      </c>
      <c r="AC55" s="20">
        <f>'2.測定データ貼付け用シート'!AQ53</f>
        <v>826</v>
      </c>
      <c r="AD55" s="26">
        <f>'2.測定データ貼付け用シート'!N53</f>
        <v>814</v>
      </c>
      <c r="AE55" s="47">
        <f>'2.測定データ貼付け用シート'!X53</f>
        <v>818</v>
      </c>
      <c r="AF55" s="40">
        <f>'2.測定データ貼付け用シート'!AH53</f>
        <v>820</v>
      </c>
      <c r="AG55" s="20">
        <f>'2.測定データ貼付け用シート'!AR53</f>
        <v>826</v>
      </c>
      <c r="AH55" s="26">
        <f>'2.測定データ貼付け用シート'!O53</f>
        <v>817</v>
      </c>
      <c r="AI55" s="47">
        <f>'2.測定データ貼付け用シート'!Y53</f>
        <v>807</v>
      </c>
      <c r="AJ55" s="40">
        <f>'2.測定データ貼付け用シート'!AI53</f>
        <v>804</v>
      </c>
      <c r="AK55" s="20">
        <f>'2.測定データ貼付け用シート'!AS53</f>
        <v>807</v>
      </c>
      <c r="AL55" s="26">
        <f>'2.測定データ貼付け用シート'!P53</f>
        <v>801</v>
      </c>
      <c r="AM55" s="47">
        <f>'2.測定データ貼付け用シート'!Z53</f>
        <v>803</v>
      </c>
      <c r="AN55" s="40">
        <f>'2.測定データ貼付け用シート'!AJ53</f>
        <v>806</v>
      </c>
      <c r="AO55" s="20">
        <f>'2.測定データ貼付け用シート'!AT53</f>
        <v>790</v>
      </c>
      <c r="AP55" s="26">
        <f>'2.測定データ貼付け用シート'!Q53</f>
        <v>803</v>
      </c>
      <c r="AQ55" s="47">
        <f>'2.測定データ貼付け用シート'!AA53</f>
        <v>803</v>
      </c>
      <c r="AR55" s="40">
        <f>'2.測定データ貼付け用シート'!AK53</f>
        <v>817</v>
      </c>
      <c r="AS55" s="20">
        <f>'2.測定データ貼付け用シート'!AU53</f>
        <v>803</v>
      </c>
      <c r="AT55" s="26">
        <f>'2.測定データ貼付け用シート'!R53</f>
        <v>811</v>
      </c>
      <c r="AU55" s="47">
        <f>'2.測定データ貼付け用シート'!AB53</f>
        <v>829</v>
      </c>
      <c r="AV55" s="40">
        <f>'2.測定データ貼付け用シート'!AL53</f>
        <v>813</v>
      </c>
      <c r="AW55" s="20">
        <f>'2.測定データ貼付け用シート'!AV53</f>
        <v>807</v>
      </c>
      <c r="AX55" s="26">
        <f>'2.測定データ貼付け用シート'!S53</f>
        <v>806</v>
      </c>
      <c r="AY55" s="47">
        <f>'2.測定データ貼付け用シート'!AC53</f>
        <v>817</v>
      </c>
      <c r="AZ55" s="40">
        <f>'2.測定データ貼付け用シート'!AM53</f>
        <v>817</v>
      </c>
      <c r="BA55" s="20">
        <f>'2.測定データ貼付け用シート'!AW53</f>
        <v>813</v>
      </c>
      <c r="BB55" s="26">
        <f>'2.測定データ貼付け用シート'!T53</f>
        <v>828</v>
      </c>
      <c r="BC55" s="47">
        <f>'2.測定データ貼付け用シート'!AD53</f>
        <v>816</v>
      </c>
      <c r="BD55" s="40">
        <f>'2.測定データ貼付け用シート'!AN53</f>
        <v>827</v>
      </c>
      <c r="BE55" s="20">
        <f>'2.測定データ貼付け用シート'!AX53</f>
        <v>822</v>
      </c>
      <c r="BF55" s="26">
        <f>'2.測定データ貼付け用シート'!U53</f>
        <v>813</v>
      </c>
      <c r="BG55" s="20">
        <f>'2.測定データ貼付け用シート'!AE53</f>
        <v>815</v>
      </c>
      <c r="BH55" s="19">
        <f>'2.測定データ貼付け用シート'!AO53</f>
        <v>860</v>
      </c>
      <c r="BI55" s="20">
        <f>'2.測定データ貼付け用シート'!AY53</f>
        <v>823</v>
      </c>
    </row>
    <row r="56" spans="1:61" x14ac:dyDescent="0.15">
      <c r="A56" s="6">
        <v>98</v>
      </c>
      <c r="B56" s="17">
        <f>'2.測定データ貼付け用シート'!B54</f>
        <v>839</v>
      </c>
      <c r="C56" s="18">
        <f>'2.測定データ貼付け用シート'!K54</f>
        <v>824</v>
      </c>
      <c r="D56" s="19">
        <f>'2.測定データ貼付け用シート'!AZ54</f>
        <v>814</v>
      </c>
      <c r="E56" s="20">
        <f>'2.測定データ貼付け用シート'!BI54</f>
        <v>821</v>
      </c>
      <c r="F56" s="24">
        <f>'2.測定データ貼付け用シート'!F54</f>
        <v>818</v>
      </c>
      <c r="G56" s="18">
        <f>'2.測定データ貼付け用シート'!G54</f>
        <v>824</v>
      </c>
      <c r="H56" s="18">
        <f>'2.測定データ貼付け用シート'!BD54</f>
        <v>803</v>
      </c>
      <c r="I56" s="18">
        <f>'2.測定データ貼付け用シート'!BE54</f>
        <v>804</v>
      </c>
      <c r="J56" s="18">
        <f>'2.測定データ貼付け用シート'!E54</f>
        <v>821</v>
      </c>
      <c r="K56" s="18">
        <f>'2.測定データ貼付け用シート'!H54</f>
        <v>829</v>
      </c>
      <c r="L56" s="18">
        <f>'2.測定データ貼付け用シート'!BC54</f>
        <v>813</v>
      </c>
      <c r="M56" s="18">
        <f>'2.測定データ貼付け用シート'!BF54</f>
        <v>818</v>
      </c>
      <c r="N56" s="18">
        <f>'2.測定データ貼付け用シート'!D54</f>
        <v>827</v>
      </c>
      <c r="O56" s="18">
        <f>'2.測定データ貼付け用シート'!I54</f>
        <v>819</v>
      </c>
      <c r="P56" s="18">
        <f>'2.測定データ貼付け用シート'!BB54</f>
        <v>825</v>
      </c>
      <c r="Q56" s="18">
        <f>'2.測定データ貼付け用シート'!BG54</f>
        <v>831</v>
      </c>
      <c r="R56" s="18">
        <f>'2.測定データ貼付け用シート'!C54</f>
        <v>863</v>
      </c>
      <c r="S56" s="18">
        <f>'2.測定データ貼付け用シート'!J54</f>
        <v>838</v>
      </c>
      <c r="T56" s="18">
        <f>'2.測定データ貼付け用シート'!BA54</f>
        <v>879</v>
      </c>
      <c r="U56" s="25">
        <f>'2.測定データ貼付け用シート'!BH54</f>
        <v>856</v>
      </c>
      <c r="V56" s="26">
        <f>'2.測定データ貼付け用シート'!L54</f>
        <v>6568</v>
      </c>
      <c r="W56" s="47">
        <f>'2.測定データ貼付け用シート'!V54</f>
        <v>2559</v>
      </c>
      <c r="X56" s="40">
        <f>'2.測定データ貼付け用シート'!AF54</f>
        <v>861</v>
      </c>
      <c r="Y56" s="20">
        <f>'2.測定データ貼付け用シート'!AP54</f>
        <v>815</v>
      </c>
      <c r="Z56" s="26">
        <f>'2.測定データ貼付け用シート'!M54</f>
        <v>4407</v>
      </c>
      <c r="AA56" s="47">
        <f>'2.測定データ貼付け用シート'!W54</f>
        <v>1926</v>
      </c>
      <c r="AB56" s="40">
        <f>'2.測定データ貼付け用シート'!AG54</f>
        <v>853</v>
      </c>
      <c r="AC56" s="20">
        <f>'2.測定データ貼付け用シート'!AQ54</f>
        <v>823</v>
      </c>
      <c r="AD56" s="26">
        <f>'2.測定データ貼付け用シート'!N54</f>
        <v>817</v>
      </c>
      <c r="AE56" s="47">
        <f>'2.測定データ貼付け用シート'!X54</f>
        <v>816</v>
      </c>
      <c r="AF56" s="40">
        <f>'2.測定データ貼付け用シート'!AH54</f>
        <v>817</v>
      </c>
      <c r="AG56" s="20">
        <f>'2.測定データ貼付け用シート'!AR54</f>
        <v>825</v>
      </c>
      <c r="AH56" s="26">
        <f>'2.測定データ貼付け用シート'!O54</f>
        <v>814</v>
      </c>
      <c r="AI56" s="47">
        <f>'2.測定データ貼付け用シート'!Y54</f>
        <v>803</v>
      </c>
      <c r="AJ56" s="40">
        <f>'2.測定データ貼付け用シート'!AI54</f>
        <v>808</v>
      </c>
      <c r="AK56" s="20">
        <f>'2.測定データ貼付け用シート'!AS54</f>
        <v>813</v>
      </c>
      <c r="AL56" s="26">
        <f>'2.測定データ貼付け用シート'!P54</f>
        <v>803</v>
      </c>
      <c r="AM56" s="47">
        <f>'2.測定データ貼付け用シート'!Z54</f>
        <v>802</v>
      </c>
      <c r="AN56" s="40">
        <f>'2.測定データ貼付け用シート'!AJ54</f>
        <v>806</v>
      </c>
      <c r="AO56" s="20">
        <f>'2.測定データ貼付け用シート'!AT54</f>
        <v>787</v>
      </c>
      <c r="AP56" s="26">
        <f>'2.測定データ貼付け用シート'!Q54</f>
        <v>805</v>
      </c>
      <c r="AQ56" s="47">
        <f>'2.測定データ貼付け用シート'!AA54</f>
        <v>804</v>
      </c>
      <c r="AR56" s="40">
        <f>'2.測定データ貼付け用シート'!AK54</f>
        <v>814</v>
      </c>
      <c r="AS56" s="20">
        <f>'2.測定データ貼付け用シート'!AU54</f>
        <v>797</v>
      </c>
      <c r="AT56" s="26">
        <f>'2.測定データ貼付け用シート'!R54</f>
        <v>811</v>
      </c>
      <c r="AU56" s="47">
        <f>'2.測定データ貼付け用シート'!AB54</f>
        <v>829</v>
      </c>
      <c r="AV56" s="40">
        <f>'2.測定データ貼付け用シート'!AL54</f>
        <v>813</v>
      </c>
      <c r="AW56" s="20">
        <f>'2.測定データ貼付け用シート'!AV54</f>
        <v>805</v>
      </c>
      <c r="AX56" s="26">
        <f>'2.測定データ貼付け用シート'!S54</f>
        <v>805</v>
      </c>
      <c r="AY56" s="47">
        <f>'2.測定データ貼付け用シート'!AC54</f>
        <v>821</v>
      </c>
      <c r="AZ56" s="40">
        <f>'2.測定データ貼付け用シート'!AM54</f>
        <v>818</v>
      </c>
      <c r="BA56" s="20">
        <f>'2.測定データ貼付け用シート'!AW54</f>
        <v>811</v>
      </c>
      <c r="BB56" s="26">
        <f>'2.測定データ貼付け用シート'!T54</f>
        <v>828</v>
      </c>
      <c r="BC56" s="47">
        <f>'2.測定データ貼付け用シート'!AD54</f>
        <v>809</v>
      </c>
      <c r="BD56" s="40">
        <f>'2.測定データ貼付け用シート'!AN54</f>
        <v>823</v>
      </c>
      <c r="BE56" s="20">
        <f>'2.測定データ貼付け用シート'!AX54</f>
        <v>823</v>
      </c>
      <c r="BF56" s="26">
        <f>'2.測定データ貼付け用シート'!U54</f>
        <v>810</v>
      </c>
      <c r="BG56" s="20">
        <f>'2.測定データ貼付け用シート'!AE54</f>
        <v>814</v>
      </c>
      <c r="BH56" s="19">
        <f>'2.測定データ貼付け用シート'!AO54</f>
        <v>850</v>
      </c>
      <c r="BI56" s="20">
        <f>'2.測定データ貼付け用シート'!AY54</f>
        <v>825</v>
      </c>
    </row>
    <row r="57" spans="1:61" x14ac:dyDescent="0.15">
      <c r="A57" s="6">
        <v>100</v>
      </c>
      <c r="B57" s="17">
        <f>'2.測定データ貼付け用シート'!B55</f>
        <v>838</v>
      </c>
      <c r="C57" s="18">
        <f>'2.測定データ貼付け用シート'!K55</f>
        <v>823</v>
      </c>
      <c r="D57" s="19">
        <f>'2.測定データ貼付け用シート'!AZ55</f>
        <v>812</v>
      </c>
      <c r="E57" s="20">
        <f>'2.測定データ貼付け用シート'!BI55</f>
        <v>817</v>
      </c>
      <c r="F57" s="24">
        <f>'2.測定データ貼付け用シート'!F55</f>
        <v>816</v>
      </c>
      <c r="G57" s="18">
        <f>'2.測定データ貼付け用シート'!G55</f>
        <v>824</v>
      </c>
      <c r="H57" s="18">
        <f>'2.測定データ貼付け用シート'!BD55</f>
        <v>802</v>
      </c>
      <c r="I57" s="18">
        <f>'2.測定データ貼付け用シート'!BE55</f>
        <v>806</v>
      </c>
      <c r="J57" s="18">
        <f>'2.測定データ貼付け用シート'!E55</f>
        <v>820</v>
      </c>
      <c r="K57" s="18">
        <f>'2.測定データ貼付け用シート'!H55</f>
        <v>825</v>
      </c>
      <c r="L57" s="18">
        <f>'2.測定データ貼付け用シート'!BC55</f>
        <v>813</v>
      </c>
      <c r="M57" s="18">
        <f>'2.測定データ貼付け用シート'!BF55</f>
        <v>818</v>
      </c>
      <c r="N57" s="18">
        <f>'2.測定データ貼付け用シート'!D55</f>
        <v>826</v>
      </c>
      <c r="O57" s="18">
        <f>'2.測定データ貼付け用シート'!I55</f>
        <v>813</v>
      </c>
      <c r="P57" s="18">
        <f>'2.測定データ貼付け用シート'!BB55</f>
        <v>820</v>
      </c>
      <c r="Q57" s="18">
        <f>'2.測定データ貼付け用シート'!BG55</f>
        <v>830</v>
      </c>
      <c r="R57" s="18">
        <f>'2.測定データ貼付け用シート'!C55</f>
        <v>850</v>
      </c>
      <c r="S57" s="18">
        <f>'2.測定データ貼付け用シート'!J55</f>
        <v>834</v>
      </c>
      <c r="T57" s="18">
        <f>'2.測定データ貼付け用シート'!BA55</f>
        <v>862</v>
      </c>
      <c r="U57" s="25">
        <f>'2.測定データ貼付け用シート'!BH55</f>
        <v>843</v>
      </c>
      <c r="V57" s="26">
        <f>'2.測定データ貼付け用シート'!L55</f>
        <v>6395</v>
      </c>
      <c r="W57" s="47">
        <f>'2.測定データ貼付け用シート'!V55</f>
        <v>2444</v>
      </c>
      <c r="X57" s="40">
        <f>'2.測定データ貼付け用シート'!AF55</f>
        <v>854</v>
      </c>
      <c r="Y57" s="20">
        <f>'2.測定データ貼付け用シート'!AP55</f>
        <v>818</v>
      </c>
      <c r="Z57" s="26">
        <f>'2.測定データ貼付け用シート'!M55</f>
        <v>4221</v>
      </c>
      <c r="AA57" s="47">
        <f>'2.測定データ貼付け用シート'!W55</f>
        <v>1841</v>
      </c>
      <c r="AB57" s="40">
        <f>'2.測定データ貼付け用シート'!AG55</f>
        <v>842</v>
      </c>
      <c r="AC57" s="20">
        <f>'2.測定データ貼付け用シート'!AQ55</f>
        <v>825</v>
      </c>
      <c r="AD57" s="26">
        <f>'2.測定データ貼付け用シート'!N55</f>
        <v>811</v>
      </c>
      <c r="AE57" s="47">
        <f>'2.測定データ貼付け用シート'!X55</f>
        <v>814</v>
      </c>
      <c r="AF57" s="40">
        <f>'2.測定データ貼付け用シート'!AH55</f>
        <v>814</v>
      </c>
      <c r="AG57" s="20">
        <f>'2.測定データ貼付け用シート'!AR55</f>
        <v>821</v>
      </c>
      <c r="AH57" s="26">
        <f>'2.測定データ貼付け用シート'!O55</f>
        <v>806</v>
      </c>
      <c r="AI57" s="47">
        <f>'2.測定データ貼付け用シート'!Y55</f>
        <v>803</v>
      </c>
      <c r="AJ57" s="40">
        <f>'2.測定データ貼付け用シート'!AI55</f>
        <v>806</v>
      </c>
      <c r="AK57" s="20">
        <f>'2.測定データ貼付け用シート'!AS55</f>
        <v>807</v>
      </c>
      <c r="AL57" s="26">
        <f>'2.測定データ貼付け用シート'!P55</f>
        <v>801</v>
      </c>
      <c r="AM57" s="47">
        <f>'2.測定データ貼付け用シート'!Z55</f>
        <v>801</v>
      </c>
      <c r="AN57" s="40">
        <f>'2.測定データ貼付け用シート'!AJ55</f>
        <v>807</v>
      </c>
      <c r="AO57" s="20">
        <f>'2.測定データ貼付け用シート'!AT55</f>
        <v>791</v>
      </c>
      <c r="AP57" s="26">
        <f>'2.測定データ貼付け用シート'!Q55</f>
        <v>801</v>
      </c>
      <c r="AQ57" s="47">
        <f>'2.測定データ貼付け用シート'!AA55</f>
        <v>805</v>
      </c>
      <c r="AR57" s="40">
        <f>'2.測定データ貼付け用シート'!AK55</f>
        <v>819</v>
      </c>
      <c r="AS57" s="20">
        <f>'2.測定データ貼付け用シート'!AU55</f>
        <v>800</v>
      </c>
      <c r="AT57" s="26">
        <f>'2.測定データ貼付け用シート'!R55</f>
        <v>813</v>
      </c>
      <c r="AU57" s="47">
        <f>'2.測定データ貼付け用シート'!AB55</f>
        <v>826</v>
      </c>
      <c r="AV57" s="40">
        <f>'2.測定データ貼付け用シート'!AL55</f>
        <v>811</v>
      </c>
      <c r="AW57" s="20">
        <f>'2.測定データ貼付け用シート'!AV55</f>
        <v>805</v>
      </c>
      <c r="AX57" s="26">
        <f>'2.測定データ貼付け用シート'!S55</f>
        <v>807</v>
      </c>
      <c r="AY57" s="47">
        <f>'2.測定データ貼付け用シート'!AC55</f>
        <v>821</v>
      </c>
      <c r="AZ57" s="40">
        <f>'2.測定データ貼付け用シート'!AM55</f>
        <v>820</v>
      </c>
      <c r="BA57" s="20">
        <f>'2.測定データ貼付け用シート'!AW55</f>
        <v>809</v>
      </c>
      <c r="BB57" s="26">
        <f>'2.測定データ貼付け用シート'!T55</f>
        <v>826</v>
      </c>
      <c r="BC57" s="47">
        <f>'2.測定データ貼付け用シート'!AD55</f>
        <v>812</v>
      </c>
      <c r="BD57" s="40">
        <f>'2.測定データ貼付け用シート'!AN55</f>
        <v>818</v>
      </c>
      <c r="BE57" s="20">
        <f>'2.測定データ貼付け用シート'!AX55</f>
        <v>824</v>
      </c>
      <c r="BF57" s="26">
        <f>'2.測定データ貼付け用シート'!U55</f>
        <v>807</v>
      </c>
      <c r="BG57" s="20">
        <f>'2.測定データ貼付け用シート'!AE55</f>
        <v>813</v>
      </c>
      <c r="BH57" s="19">
        <f>'2.測定データ貼付け用シート'!AO55</f>
        <v>840</v>
      </c>
      <c r="BI57" s="20">
        <f>'2.測定データ貼付け用シート'!AY55</f>
        <v>819</v>
      </c>
    </row>
    <row r="58" spans="1:61" x14ac:dyDescent="0.15">
      <c r="A58" s="6">
        <v>102</v>
      </c>
      <c r="B58" s="17">
        <f>'2.測定データ貼付け用シート'!B56</f>
        <v>835</v>
      </c>
      <c r="C58" s="18">
        <f>'2.測定データ貼付け用シート'!K56</f>
        <v>822</v>
      </c>
      <c r="D58" s="19">
        <f>'2.測定データ貼付け用シート'!AZ56</f>
        <v>814</v>
      </c>
      <c r="E58" s="20">
        <f>'2.測定データ貼付け用シート'!BI56</f>
        <v>817</v>
      </c>
      <c r="F58" s="24">
        <f>'2.測定データ貼付け用シート'!F56</f>
        <v>819</v>
      </c>
      <c r="G58" s="18">
        <f>'2.測定データ貼付け用シート'!G56</f>
        <v>824</v>
      </c>
      <c r="H58" s="18">
        <f>'2.測定データ貼付け用シート'!BD56</f>
        <v>798</v>
      </c>
      <c r="I58" s="18">
        <f>'2.測定データ貼付け用シート'!BE56</f>
        <v>801</v>
      </c>
      <c r="J58" s="18">
        <f>'2.測定データ貼付け用シート'!E56</f>
        <v>814</v>
      </c>
      <c r="K58" s="18">
        <f>'2.測定データ貼付け用シート'!H56</f>
        <v>820</v>
      </c>
      <c r="L58" s="18">
        <f>'2.測定データ貼付け用シート'!BC56</f>
        <v>805</v>
      </c>
      <c r="M58" s="18">
        <f>'2.測定データ貼付け用シート'!BF56</f>
        <v>813</v>
      </c>
      <c r="N58" s="18">
        <f>'2.測定データ貼付け用シート'!D56</f>
        <v>821</v>
      </c>
      <c r="O58" s="18">
        <f>'2.測定データ貼付け用シート'!I56</f>
        <v>820</v>
      </c>
      <c r="P58" s="18">
        <f>'2.測定データ貼付け用シート'!BB56</f>
        <v>815</v>
      </c>
      <c r="Q58" s="18">
        <f>'2.測定データ貼付け用シート'!BG56</f>
        <v>822</v>
      </c>
      <c r="R58" s="18">
        <f>'2.測定データ貼付け用シート'!C56</f>
        <v>836</v>
      </c>
      <c r="S58" s="18">
        <f>'2.測定データ貼付け用シート'!J56</f>
        <v>820</v>
      </c>
      <c r="T58" s="18">
        <f>'2.測定データ貼付け用シート'!BA56</f>
        <v>848</v>
      </c>
      <c r="U58" s="25">
        <f>'2.測定データ貼付け用シート'!BH56</f>
        <v>833</v>
      </c>
      <c r="V58" s="26">
        <f>'2.測定データ貼付け用シート'!L56</f>
        <v>6202</v>
      </c>
      <c r="W58" s="47">
        <f>'2.測定データ貼付け用シート'!V56</f>
        <v>2332</v>
      </c>
      <c r="X58" s="40">
        <f>'2.測定データ貼付け用シート'!AF56</f>
        <v>851</v>
      </c>
      <c r="Y58" s="20">
        <f>'2.測定データ貼付け用シート'!AP56</f>
        <v>808</v>
      </c>
      <c r="Z58" s="26">
        <f>'2.測定データ貼付け用シート'!M56</f>
        <v>4076</v>
      </c>
      <c r="AA58" s="47">
        <f>'2.測定データ貼付け用シート'!W56</f>
        <v>1763</v>
      </c>
      <c r="AB58" s="40">
        <f>'2.測定データ貼付け用シート'!AG56</f>
        <v>837</v>
      </c>
      <c r="AC58" s="20">
        <f>'2.測定データ貼付け用シート'!AQ56</f>
        <v>823</v>
      </c>
      <c r="AD58" s="26">
        <f>'2.測定データ貼付け用シート'!N56</f>
        <v>811</v>
      </c>
      <c r="AE58" s="47">
        <f>'2.測定データ貼付け用シート'!X56</f>
        <v>811</v>
      </c>
      <c r="AF58" s="40">
        <f>'2.測定データ貼付け用シート'!AH56</f>
        <v>818</v>
      </c>
      <c r="AG58" s="20">
        <f>'2.測定データ貼付け用シート'!AR56</f>
        <v>824</v>
      </c>
      <c r="AH58" s="26">
        <f>'2.測定データ貼付け用シート'!O56</f>
        <v>812</v>
      </c>
      <c r="AI58" s="47">
        <f>'2.測定データ貼付け用シート'!Y56</f>
        <v>804</v>
      </c>
      <c r="AJ58" s="40">
        <f>'2.測定データ貼付け用シート'!AI56</f>
        <v>807</v>
      </c>
      <c r="AK58" s="20">
        <f>'2.測定データ貼付け用シート'!AS56</f>
        <v>810</v>
      </c>
      <c r="AL58" s="26">
        <f>'2.測定データ貼付け用シート'!P56</f>
        <v>803</v>
      </c>
      <c r="AM58" s="47">
        <f>'2.測定データ貼付け用シート'!Z56</f>
        <v>798</v>
      </c>
      <c r="AN58" s="40">
        <f>'2.測定データ貼付け用シート'!AJ56</f>
        <v>809</v>
      </c>
      <c r="AO58" s="20">
        <f>'2.測定データ貼付け用シート'!AT56</f>
        <v>785</v>
      </c>
      <c r="AP58" s="26">
        <f>'2.測定データ貼付け用シート'!Q56</f>
        <v>798</v>
      </c>
      <c r="AQ58" s="47">
        <f>'2.測定データ貼付け用シート'!AA56</f>
        <v>799</v>
      </c>
      <c r="AR58" s="40">
        <f>'2.測定データ貼付け用シート'!AK56</f>
        <v>809</v>
      </c>
      <c r="AS58" s="20">
        <f>'2.測定データ貼付け用シート'!AU56</f>
        <v>797</v>
      </c>
      <c r="AT58" s="26">
        <f>'2.測定データ貼付け用シート'!R56</f>
        <v>814</v>
      </c>
      <c r="AU58" s="47">
        <f>'2.測定データ貼付け用シート'!AB56</f>
        <v>824</v>
      </c>
      <c r="AV58" s="40">
        <f>'2.測定データ貼付け用シート'!AL56</f>
        <v>807</v>
      </c>
      <c r="AW58" s="20">
        <f>'2.測定データ貼付け用シート'!AV56</f>
        <v>808</v>
      </c>
      <c r="AX58" s="26">
        <f>'2.測定データ貼付け用シート'!S56</f>
        <v>801</v>
      </c>
      <c r="AY58" s="47">
        <f>'2.測定データ貼付け用シート'!AC56</f>
        <v>816</v>
      </c>
      <c r="AZ58" s="40">
        <f>'2.測定データ貼付け用シート'!AM56</f>
        <v>823</v>
      </c>
      <c r="BA58" s="20">
        <f>'2.測定データ貼付け用シート'!AW56</f>
        <v>810</v>
      </c>
      <c r="BB58" s="26">
        <f>'2.測定データ貼付け用シート'!T56</f>
        <v>828</v>
      </c>
      <c r="BC58" s="47">
        <f>'2.測定データ貼付け用シート'!AD56</f>
        <v>814</v>
      </c>
      <c r="BD58" s="40">
        <f>'2.測定データ貼付け用シート'!AN56</f>
        <v>823</v>
      </c>
      <c r="BE58" s="20">
        <f>'2.測定データ貼付け用シート'!AX56</f>
        <v>823</v>
      </c>
      <c r="BF58" s="26">
        <f>'2.測定データ貼付け用シート'!U56</f>
        <v>809</v>
      </c>
      <c r="BG58" s="20">
        <f>'2.測定データ貼付け用シート'!AE56</f>
        <v>814</v>
      </c>
      <c r="BH58" s="19">
        <f>'2.測定データ貼付け用シート'!AO56</f>
        <v>839</v>
      </c>
      <c r="BI58" s="20">
        <f>'2.測定データ貼付け用シート'!AY56</f>
        <v>821</v>
      </c>
    </row>
    <row r="59" spans="1:61" x14ac:dyDescent="0.15">
      <c r="A59" s="6">
        <v>104</v>
      </c>
      <c r="B59" s="17">
        <f>'2.測定データ貼付け用シート'!B57</f>
        <v>846</v>
      </c>
      <c r="C59" s="18">
        <f>'2.測定データ貼付け用シート'!K57</f>
        <v>826</v>
      </c>
      <c r="D59" s="19">
        <f>'2.測定データ貼付け用シート'!AZ57</f>
        <v>806</v>
      </c>
      <c r="E59" s="20">
        <f>'2.測定データ貼付け用シート'!BI57</f>
        <v>820</v>
      </c>
      <c r="F59" s="24">
        <f>'2.測定データ貼付け用シート'!F57</f>
        <v>818</v>
      </c>
      <c r="G59" s="18">
        <f>'2.測定データ貼付け用シート'!G57</f>
        <v>820</v>
      </c>
      <c r="H59" s="18">
        <f>'2.測定データ貼付け用シート'!BD57</f>
        <v>797</v>
      </c>
      <c r="I59" s="18">
        <f>'2.測定データ貼付け用シート'!BE57</f>
        <v>807</v>
      </c>
      <c r="J59" s="18">
        <f>'2.測定データ貼付け用シート'!E57</f>
        <v>812</v>
      </c>
      <c r="K59" s="18">
        <f>'2.測定データ貼付け用シート'!H57</f>
        <v>822</v>
      </c>
      <c r="L59" s="18">
        <f>'2.測定データ貼付け用シート'!BC57</f>
        <v>806</v>
      </c>
      <c r="M59" s="18">
        <f>'2.測定データ貼付け用シート'!BF57</f>
        <v>810</v>
      </c>
      <c r="N59" s="18">
        <f>'2.測定データ貼付け用シート'!D57</f>
        <v>820</v>
      </c>
      <c r="O59" s="18">
        <f>'2.測定データ貼付け用シート'!I57</f>
        <v>810</v>
      </c>
      <c r="P59" s="18">
        <f>'2.測定データ貼付け用シート'!BB57</f>
        <v>814</v>
      </c>
      <c r="Q59" s="18">
        <f>'2.測定データ貼付け用シート'!BG57</f>
        <v>820</v>
      </c>
      <c r="R59" s="18">
        <f>'2.測定データ貼付け用シート'!C57</f>
        <v>835</v>
      </c>
      <c r="S59" s="18">
        <f>'2.測定データ貼付け用シート'!J57</f>
        <v>821</v>
      </c>
      <c r="T59" s="18">
        <f>'2.測定データ貼付け用シート'!BA57</f>
        <v>837</v>
      </c>
      <c r="U59" s="25">
        <f>'2.測定データ貼付け用シート'!BH57</f>
        <v>828</v>
      </c>
      <c r="V59" s="26">
        <f>'2.測定データ貼付け用シート'!L57</f>
        <v>6023</v>
      </c>
      <c r="W59" s="47">
        <f>'2.測定データ貼付け用シート'!V57</f>
        <v>2225</v>
      </c>
      <c r="X59" s="40">
        <f>'2.測定データ貼付け用シート'!AF57</f>
        <v>850</v>
      </c>
      <c r="Y59" s="20">
        <f>'2.測定データ貼付け用シート'!AP57</f>
        <v>807</v>
      </c>
      <c r="Z59" s="26">
        <f>'2.測定データ貼付け用シート'!M57</f>
        <v>3931</v>
      </c>
      <c r="AA59" s="47">
        <f>'2.測定データ貼付け用シート'!W57</f>
        <v>1685</v>
      </c>
      <c r="AB59" s="40">
        <f>'2.測定データ貼付け用シート'!AG57</f>
        <v>839</v>
      </c>
      <c r="AC59" s="20">
        <f>'2.測定データ貼付け用シート'!AQ57</f>
        <v>823</v>
      </c>
      <c r="AD59" s="26">
        <f>'2.測定データ貼付け用シート'!N57</f>
        <v>804</v>
      </c>
      <c r="AE59" s="47">
        <f>'2.測定データ貼付け用シート'!X57</f>
        <v>812</v>
      </c>
      <c r="AF59" s="40">
        <f>'2.測定データ貼付け用シート'!AH57</f>
        <v>815</v>
      </c>
      <c r="AG59" s="20">
        <f>'2.測定データ貼付け用シート'!AR57</f>
        <v>821</v>
      </c>
      <c r="AH59" s="26">
        <f>'2.測定データ貼付け用シート'!O57</f>
        <v>810</v>
      </c>
      <c r="AI59" s="47">
        <f>'2.測定データ貼付け用シート'!Y57</f>
        <v>800</v>
      </c>
      <c r="AJ59" s="40">
        <f>'2.測定データ貼付け用シート'!AI57</f>
        <v>806</v>
      </c>
      <c r="AK59" s="20">
        <f>'2.測定データ貼付け用シート'!AS57</f>
        <v>809</v>
      </c>
      <c r="AL59" s="26">
        <f>'2.測定データ貼付け用シート'!P57</f>
        <v>800</v>
      </c>
      <c r="AM59" s="47">
        <f>'2.測定データ貼付け用シート'!Z57</f>
        <v>795</v>
      </c>
      <c r="AN59" s="40">
        <f>'2.測定データ貼付け用シート'!AJ57</f>
        <v>807</v>
      </c>
      <c r="AO59" s="20">
        <f>'2.測定データ貼付け用シート'!AT57</f>
        <v>785</v>
      </c>
      <c r="AP59" s="26">
        <f>'2.測定データ貼付け用シート'!Q57</f>
        <v>802</v>
      </c>
      <c r="AQ59" s="47">
        <f>'2.測定データ貼付け用シート'!AA57</f>
        <v>804</v>
      </c>
      <c r="AR59" s="40">
        <f>'2.測定データ貼付け用シート'!AK57</f>
        <v>813</v>
      </c>
      <c r="AS59" s="20">
        <f>'2.測定データ貼付け用シート'!AU57</f>
        <v>794</v>
      </c>
      <c r="AT59" s="26">
        <f>'2.測定データ貼付け用シート'!R57</f>
        <v>809</v>
      </c>
      <c r="AU59" s="47">
        <f>'2.測定データ貼付け用シート'!AB57</f>
        <v>823</v>
      </c>
      <c r="AV59" s="40">
        <f>'2.測定データ貼付け用シート'!AL57</f>
        <v>811</v>
      </c>
      <c r="AW59" s="20">
        <f>'2.測定データ貼付け用シート'!AV57</f>
        <v>802</v>
      </c>
      <c r="AX59" s="26">
        <f>'2.測定データ貼付け用シート'!S57</f>
        <v>808</v>
      </c>
      <c r="AY59" s="47">
        <f>'2.測定データ貼付け用シート'!AC57</f>
        <v>815</v>
      </c>
      <c r="AZ59" s="40">
        <f>'2.測定データ貼付け用シート'!AM57</f>
        <v>818</v>
      </c>
      <c r="BA59" s="20">
        <f>'2.測定データ貼付け用シート'!AW57</f>
        <v>808</v>
      </c>
      <c r="BB59" s="26">
        <f>'2.測定データ貼付け用シート'!T57</f>
        <v>825</v>
      </c>
      <c r="BC59" s="47">
        <f>'2.測定データ貼付け用シート'!AD57</f>
        <v>809</v>
      </c>
      <c r="BD59" s="40">
        <f>'2.測定データ貼付け用シート'!AN57</f>
        <v>820</v>
      </c>
      <c r="BE59" s="20">
        <f>'2.測定データ貼付け用シート'!AX57</f>
        <v>818</v>
      </c>
      <c r="BF59" s="26">
        <f>'2.測定データ貼付け用シート'!U57</f>
        <v>809</v>
      </c>
      <c r="BG59" s="20">
        <f>'2.測定データ貼付け用シート'!AE57</f>
        <v>811</v>
      </c>
      <c r="BH59" s="19">
        <f>'2.測定データ貼付け用シート'!AO57</f>
        <v>832</v>
      </c>
      <c r="BI59" s="20">
        <f>'2.測定データ貼付け用シート'!AY57</f>
        <v>819</v>
      </c>
    </row>
    <row r="60" spans="1:61" x14ac:dyDescent="0.15">
      <c r="A60" s="6">
        <v>106</v>
      </c>
      <c r="B60" s="17">
        <f>'2.測定データ貼付け用シート'!B58</f>
        <v>836</v>
      </c>
      <c r="C60" s="18">
        <f>'2.測定データ貼付け用シート'!K58</f>
        <v>820</v>
      </c>
      <c r="D60" s="19">
        <f>'2.測定データ貼付け用シート'!AZ58</f>
        <v>810</v>
      </c>
      <c r="E60" s="20">
        <f>'2.測定データ貼付け用シート'!BI58</f>
        <v>813</v>
      </c>
      <c r="F60" s="24">
        <f>'2.測定データ貼付け用シート'!F58</f>
        <v>808</v>
      </c>
      <c r="G60" s="18">
        <f>'2.測定データ貼付け用シート'!G58</f>
        <v>819</v>
      </c>
      <c r="H60" s="18">
        <f>'2.測定データ貼付け用シート'!BD58</f>
        <v>799</v>
      </c>
      <c r="I60" s="18">
        <f>'2.測定データ貼付け用シート'!BE58</f>
        <v>803</v>
      </c>
      <c r="J60" s="18">
        <f>'2.測定データ貼付け用シート'!E58</f>
        <v>816</v>
      </c>
      <c r="K60" s="18">
        <f>'2.測定データ貼付け用シート'!H58</f>
        <v>824</v>
      </c>
      <c r="L60" s="18">
        <f>'2.測定データ貼付け用シート'!BC58</f>
        <v>810</v>
      </c>
      <c r="M60" s="18">
        <f>'2.測定データ貼付け用シート'!BF58</f>
        <v>809</v>
      </c>
      <c r="N60" s="18">
        <f>'2.測定データ貼付け用シート'!D58</f>
        <v>817</v>
      </c>
      <c r="O60" s="18">
        <f>'2.測定データ貼付け用シート'!I58</f>
        <v>814</v>
      </c>
      <c r="P60" s="18">
        <f>'2.測定データ貼付け用シート'!BB58</f>
        <v>816</v>
      </c>
      <c r="Q60" s="18">
        <f>'2.測定データ貼付け用シート'!BG58</f>
        <v>820</v>
      </c>
      <c r="R60" s="18">
        <f>'2.測定データ貼付け用シート'!C58</f>
        <v>827</v>
      </c>
      <c r="S60" s="18">
        <f>'2.測定データ貼付け用シート'!J58</f>
        <v>812</v>
      </c>
      <c r="T60" s="18">
        <f>'2.測定データ貼付け用シート'!BA58</f>
        <v>832</v>
      </c>
      <c r="U60" s="25">
        <f>'2.測定データ貼付け用シート'!BH58</f>
        <v>822</v>
      </c>
      <c r="V60" s="26">
        <f>'2.測定データ貼付け用シート'!L58</f>
        <v>5885</v>
      </c>
      <c r="W60" s="47">
        <f>'2.測定データ貼付け用シート'!V58</f>
        <v>2131</v>
      </c>
      <c r="X60" s="40">
        <f>'2.測定データ貼付け用シート'!AF58</f>
        <v>843</v>
      </c>
      <c r="Y60" s="20">
        <f>'2.測定データ貼付け用シート'!AP58</f>
        <v>810</v>
      </c>
      <c r="Z60" s="26">
        <f>'2.測定データ貼付け用シート'!M58</f>
        <v>3801</v>
      </c>
      <c r="AA60" s="47">
        <f>'2.測定データ貼付け用シート'!W58</f>
        <v>1610</v>
      </c>
      <c r="AB60" s="40">
        <f>'2.測定データ貼付け用シート'!AG58</f>
        <v>838</v>
      </c>
      <c r="AC60" s="20">
        <f>'2.測定データ貼付け用シート'!AQ58</f>
        <v>816</v>
      </c>
      <c r="AD60" s="26">
        <f>'2.測定データ貼付け用シート'!N58</f>
        <v>806</v>
      </c>
      <c r="AE60" s="47">
        <f>'2.測定データ貼付け用シート'!X58</f>
        <v>814</v>
      </c>
      <c r="AF60" s="40">
        <f>'2.測定データ貼付け用シート'!AH58</f>
        <v>814</v>
      </c>
      <c r="AG60" s="20">
        <f>'2.測定データ貼付け用シート'!AR58</f>
        <v>824</v>
      </c>
      <c r="AH60" s="26">
        <f>'2.測定データ貼付け用シート'!O58</f>
        <v>810</v>
      </c>
      <c r="AI60" s="47">
        <f>'2.測定データ貼付け用シート'!Y58</f>
        <v>801</v>
      </c>
      <c r="AJ60" s="40">
        <f>'2.測定データ貼付け用シート'!AI58</f>
        <v>802</v>
      </c>
      <c r="AK60" s="20">
        <f>'2.測定データ貼付け用シート'!AS58</f>
        <v>808</v>
      </c>
      <c r="AL60" s="26">
        <f>'2.測定データ貼付け用シート'!P58</f>
        <v>798</v>
      </c>
      <c r="AM60" s="47">
        <f>'2.測定データ貼付け用シート'!Z58</f>
        <v>802</v>
      </c>
      <c r="AN60" s="40">
        <f>'2.測定データ貼付け用シート'!AJ58</f>
        <v>804</v>
      </c>
      <c r="AO60" s="20">
        <f>'2.測定データ貼付け用シート'!AT58</f>
        <v>788</v>
      </c>
      <c r="AP60" s="26">
        <f>'2.測定データ貼付け用シート'!Q58</f>
        <v>799</v>
      </c>
      <c r="AQ60" s="47">
        <f>'2.測定データ貼付け用シート'!AA58</f>
        <v>801</v>
      </c>
      <c r="AR60" s="40">
        <f>'2.測定データ貼付け用シート'!AK58</f>
        <v>809</v>
      </c>
      <c r="AS60" s="20">
        <f>'2.測定データ貼付け用シート'!AU58</f>
        <v>798</v>
      </c>
      <c r="AT60" s="26">
        <f>'2.測定データ貼付け用シート'!R58</f>
        <v>812</v>
      </c>
      <c r="AU60" s="47">
        <f>'2.測定データ貼付け用シート'!AB58</f>
        <v>826</v>
      </c>
      <c r="AV60" s="40">
        <f>'2.測定データ貼付け用シート'!AL58</f>
        <v>804</v>
      </c>
      <c r="AW60" s="20">
        <f>'2.測定データ貼付け用シート'!AV58</f>
        <v>801</v>
      </c>
      <c r="AX60" s="26">
        <f>'2.測定データ貼付け用シート'!S58</f>
        <v>805</v>
      </c>
      <c r="AY60" s="47">
        <f>'2.測定データ貼付け用シート'!AC58</f>
        <v>818</v>
      </c>
      <c r="AZ60" s="40">
        <f>'2.測定データ貼付け用シート'!AM58</f>
        <v>819</v>
      </c>
      <c r="BA60" s="20">
        <f>'2.測定データ貼付け用シート'!AW58</f>
        <v>804</v>
      </c>
      <c r="BB60" s="26">
        <f>'2.測定データ貼付け用シート'!T58</f>
        <v>827</v>
      </c>
      <c r="BC60" s="47">
        <f>'2.測定データ貼付け用シート'!AD58</f>
        <v>811</v>
      </c>
      <c r="BD60" s="40">
        <f>'2.測定データ貼付け用シート'!AN58</f>
        <v>821</v>
      </c>
      <c r="BE60" s="20">
        <f>'2.測定データ貼付け用シート'!AX58</f>
        <v>823</v>
      </c>
      <c r="BF60" s="26">
        <f>'2.測定データ貼付け用シート'!U58</f>
        <v>808</v>
      </c>
      <c r="BG60" s="20">
        <f>'2.測定データ貼付け用シート'!AE58</f>
        <v>817</v>
      </c>
      <c r="BH60" s="19">
        <f>'2.測定データ貼付け用シート'!AO58</f>
        <v>831</v>
      </c>
      <c r="BI60" s="20">
        <f>'2.測定データ貼付け用シート'!AY58</f>
        <v>817</v>
      </c>
    </row>
    <row r="61" spans="1:61" x14ac:dyDescent="0.15">
      <c r="A61" s="6">
        <v>108</v>
      </c>
      <c r="B61" s="17">
        <f>'2.測定データ貼付け用シート'!B59</f>
        <v>838</v>
      </c>
      <c r="C61" s="18">
        <f>'2.測定データ貼付け用シート'!K59</f>
        <v>818</v>
      </c>
      <c r="D61" s="19">
        <f>'2.測定データ貼付け用シート'!AZ59</f>
        <v>809</v>
      </c>
      <c r="E61" s="20">
        <f>'2.測定データ貼付け用シート'!BI59</f>
        <v>813</v>
      </c>
      <c r="F61" s="24">
        <f>'2.測定データ貼付け用シート'!F59</f>
        <v>808</v>
      </c>
      <c r="G61" s="18">
        <f>'2.測定データ貼付け用シート'!G59</f>
        <v>820</v>
      </c>
      <c r="H61" s="18">
        <f>'2.測定データ貼付け用シート'!BD59</f>
        <v>795</v>
      </c>
      <c r="I61" s="18">
        <f>'2.測定データ貼付け用シート'!BE59</f>
        <v>802</v>
      </c>
      <c r="J61" s="18">
        <f>'2.測定データ貼付け用シート'!E59</f>
        <v>810</v>
      </c>
      <c r="K61" s="18">
        <f>'2.測定データ貼付け用シート'!H59</f>
        <v>819</v>
      </c>
      <c r="L61" s="18">
        <f>'2.測定データ貼付け用シート'!BC59</f>
        <v>811</v>
      </c>
      <c r="M61" s="18">
        <f>'2.測定データ貼付け用シート'!BF59</f>
        <v>805</v>
      </c>
      <c r="N61" s="18">
        <f>'2.測定データ貼付け用シート'!D59</f>
        <v>814</v>
      </c>
      <c r="O61" s="18">
        <f>'2.測定データ貼付け用シート'!I59</f>
        <v>812</v>
      </c>
      <c r="P61" s="18">
        <f>'2.測定データ貼付け用シート'!BB59</f>
        <v>814</v>
      </c>
      <c r="Q61" s="18">
        <f>'2.測定データ貼付け用シート'!BG59</f>
        <v>824</v>
      </c>
      <c r="R61" s="18">
        <f>'2.測定データ貼付け用シート'!C59</f>
        <v>824</v>
      </c>
      <c r="S61" s="18">
        <f>'2.測定データ貼付け用シート'!J59</f>
        <v>812</v>
      </c>
      <c r="T61" s="18">
        <f>'2.測定データ貼付け用シート'!BA59</f>
        <v>828</v>
      </c>
      <c r="U61" s="25">
        <f>'2.測定データ貼付け用シート'!BH59</f>
        <v>816</v>
      </c>
      <c r="V61" s="26">
        <f>'2.測定データ貼付け用シート'!L59</f>
        <v>5708</v>
      </c>
      <c r="W61" s="47">
        <f>'2.測定データ貼付け用シート'!V59</f>
        <v>2039</v>
      </c>
      <c r="X61" s="40">
        <f>'2.測定データ貼付け用シート'!AF59</f>
        <v>839</v>
      </c>
      <c r="Y61" s="20">
        <f>'2.測定データ貼付け用シート'!AP59</f>
        <v>811</v>
      </c>
      <c r="Z61" s="26">
        <f>'2.測定データ貼付け用シート'!M59</f>
        <v>3656</v>
      </c>
      <c r="AA61" s="47">
        <f>'2.測定データ貼付け用シート'!W59</f>
        <v>1551</v>
      </c>
      <c r="AB61" s="40">
        <f>'2.測定データ貼付け用シート'!AG59</f>
        <v>829</v>
      </c>
      <c r="AC61" s="20">
        <f>'2.測定データ貼付け用シート'!AQ59</f>
        <v>821</v>
      </c>
      <c r="AD61" s="26">
        <f>'2.測定データ貼付け用シート'!N59</f>
        <v>801</v>
      </c>
      <c r="AE61" s="47">
        <f>'2.測定データ貼付け用シート'!X59</f>
        <v>808</v>
      </c>
      <c r="AF61" s="40">
        <f>'2.測定データ貼付け用シート'!AH59</f>
        <v>816</v>
      </c>
      <c r="AG61" s="20">
        <f>'2.測定データ貼付け用シート'!AR59</f>
        <v>813</v>
      </c>
      <c r="AH61" s="26">
        <f>'2.測定データ貼付け用シート'!O59</f>
        <v>809</v>
      </c>
      <c r="AI61" s="47">
        <f>'2.測定データ貼付け用シート'!Y59</f>
        <v>799</v>
      </c>
      <c r="AJ61" s="40">
        <f>'2.測定データ貼付け用シート'!AI59</f>
        <v>802</v>
      </c>
      <c r="AK61" s="20">
        <f>'2.測定データ貼付け用シート'!AS59</f>
        <v>805</v>
      </c>
      <c r="AL61" s="26">
        <f>'2.測定データ貼付け用シート'!P59</f>
        <v>801</v>
      </c>
      <c r="AM61" s="47">
        <f>'2.測定データ貼付け用シート'!Z59</f>
        <v>794</v>
      </c>
      <c r="AN61" s="40">
        <f>'2.測定データ貼付け用シート'!AJ59</f>
        <v>804</v>
      </c>
      <c r="AO61" s="20">
        <f>'2.測定データ貼付け用シート'!AT59</f>
        <v>784</v>
      </c>
      <c r="AP61" s="26">
        <f>'2.測定データ貼付け用シート'!Q59</f>
        <v>802</v>
      </c>
      <c r="AQ61" s="47">
        <f>'2.測定データ貼付け用シート'!AA59</f>
        <v>797</v>
      </c>
      <c r="AR61" s="40">
        <f>'2.測定データ貼付け用シート'!AK59</f>
        <v>809</v>
      </c>
      <c r="AS61" s="20">
        <f>'2.測定データ貼付け用シート'!AU59</f>
        <v>795</v>
      </c>
      <c r="AT61" s="26">
        <f>'2.測定データ貼付け用シート'!R59</f>
        <v>808</v>
      </c>
      <c r="AU61" s="47">
        <f>'2.測定データ貼付け用シート'!AB59</f>
        <v>824</v>
      </c>
      <c r="AV61" s="40">
        <f>'2.測定データ貼付け用シート'!AL59</f>
        <v>807</v>
      </c>
      <c r="AW61" s="20">
        <f>'2.測定データ貼付け用シート'!AV59</f>
        <v>799</v>
      </c>
      <c r="AX61" s="26">
        <f>'2.測定データ貼付け用シート'!S59</f>
        <v>799</v>
      </c>
      <c r="AY61" s="47">
        <f>'2.測定データ貼付け用シート'!AC59</f>
        <v>815</v>
      </c>
      <c r="AZ61" s="40">
        <f>'2.測定データ貼付け用シート'!AM59</f>
        <v>818</v>
      </c>
      <c r="BA61" s="20">
        <f>'2.測定データ貼付け用シート'!AW59</f>
        <v>810</v>
      </c>
      <c r="BB61" s="26">
        <f>'2.測定データ貼付け用シート'!T59</f>
        <v>819</v>
      </c>
      <c r="BC61" s="47">
        <f>'2.測定データ貼付け用シート'!AD59</f>
        <v>809</v>
      </c>
      <c r="BD61" s="40">
        <f>'2.測定データ貼付け用シート'!AN59</f>
        <v>819</v>
      </c>
      <c r="BE61" s="20">
        <f>'2.測定データ貼付け用シート'!AX59</f>
        <v>820</v>
      </c>
      <c r="BF61" s="26">
        <f>'2.測定データ貼付け用シート'!U59</f>
        <v>805</v>
      </c>
      <c r="BG61" s="20">
        <f>'2.測定データ貼付け用シート'!AE59</f>
        <v>811</v>
      </c>
      <c r="BH61" s="19">
        <f>'2.測定データ貼付け用シート'!AO59</f>
        <v>828</v>
      </c>
      <c r="BI61" s="20">
        <f>'2.測定データ貼付け用シート'!AY59</f>
        <v>813</v>
      </c>
    </row>
    <row r="62" spans="1:61" x14ac:dyDescent="0.15">
      <c r="A62" s="6">
        <v>110</v>
      </c>
      <c r="B62" s="17">
        <f>'2.測定データ貼付け用シート'!B60</f>
        <v>835</v>
      </c>
      <c r="C62" s="18">
        <f>'2.測定データ貼付け用シート'!K60</f>
        <v>820</v>
      </c>
      <c r="D62" s="19">
        <f>'2.測定データ貼付け用シート'!AZ60</f>
        <v>806</v>
      </c>
      <c r="E62" s="20">
        <f>'2.測定データ貼付け用シート'!BI60</f>
        <v>819</v>
      </c>
      <c r="F62" s="24">
        <f>'2.測定データ貼付け用シート'!F60</f>
        <v>808</v>
      </c>
      <c r="G62" s="18">
        <f>'2.測定データ貼付け用シート'!G60</f>
        <v>813</v>
      </c>
      <c r="H62" s="18">
        <f>'2.測定データ貼付け用シート'!BD60</f>
        <v>795</v>
      </c>
      <c r="I62" s="18">
        <f>'2.測定データ貼付け用シート'!BE60</f>
        <v>796</v>
      </c>
      <c r="J62" s="18">
        <f>'2.測定データ貼付け用シート'!E60</f>
        <v>813</v>
      </c>
      <c r="K62" s="18">
        <f>'2.測定データ貼付け用シート'!H60</f>
        <v>819</v>
      </c>
      <c r="L62" s="18">
        <f>'2.測定データ貼付け用シート'!BC60</f>
        <v>801</v>
      </c>
      <c r="M62" s="18">
        <f>'2.測定データ貼付け用シート'!BF60</f>
        <v>809</v>
      </c>
      <c r="N62" s="18">
        <f>'2.測定データ貼付け用シート'!D60</f>
        <v>817</v>
      </c>
      <c r="O62" s="18">
        <f>'2.測定データ貼付け用シート'!I60</f>
        <v>811</v>
      </c>
      <c r="P62" s="18">
        <f>'2.測定データ貼付け用シート'!BB60</f>
        <v>808</v>
      </c>
      <c r="Q62" s="18">
        <f>'2.測定データ貼付け用シート'!BG60</f>
        <v>822</v>
      </c>
      <c r="R62" s="18">
        <f>'2.測定データ貼付け用シート'!C60</f>
        <v>819</v>
      </c>
      <c r="S62" s="18">
        <f>'2.測定データ貼付け用シート'!J60</f>
        <v>809</v>
      </c>
      <c r="T62" s="18">
        <f>'2.測定データ貼付け用シート'!BA60</f>
        <v>823</v>
      </c>
      <c r="U62" s="25">
        <f>'2.測定データ貼付け用シート'!BH60</f>
        <v>822</v>
      </c>
      <c r="V62" s="26">
        <f>'2.測定データ貼付け用シート'!L60</f>
        <v>5555</v>
      </c>
      <c r="W62" s="47">
        <f>'2.測定データ貼付け用シート'!V60</f>
        <v>1957</v>
      </c>
      <c r="X62" s="40">
        <f>'2.測定データ貼付け用シート'!AF60</f>
        <v>837</v>
      </c>
      <c r="Y62" s="20">
        <f>'2.測定データ貼付け用シート'!AP60</f>
        <v>808</v>
      </c>
      <c r="Z62" s="26">
        <f>'2.測定データ貼付け用シート'!M60</f>
        <v>3515</v>
      </c>
      <c r="AA62" s="47">
        <f>'2.測定データ貼付け用シート'!W60</f>
        <v>1484</v>
      </c>
      <c r="AB62" s="40">
        <f>'2.測定データ貼付け用シート'!AG60</f>
        <v>834</v>
      </c>
      <c r="AC62" s="20">
        <f>'2.測定データ貼付け用シート'!AQ60</f>
        <v>821</v>
      </c>
      <c r="AD62" s="26">
        <f>'2.測定データ貼付け用シート'!N60</f>
        <v>808</v>
      </c>
      <c r="AE62" s="47">
        <f>'2.測定データ貼付け用シート'!X60</f>
        <v>807</v>
      </c>
      <c r="AF62" s="40">
        <f>'2.測定データ貼付け用シート'!AH60</f>
        <v>810</v>
      </c>
      <c r="AG62" s="20">
        <f>'2.測定データ貼付け用シート'!AR60</f>
        <v>818</v>
      </c>
      <c r="AH62" s="26">
        <f>'2.測定データ貼付け用シート'!O60</f>
        <v>807</v>
      </c>
      <c r="AI62" s="47">
        <f>'2.測定データ貼付け用シート'!Y60</f>
        <v>801</v>
      </c>
      <c r="AJ62" s="40">
        <f>'2.測定データ貼付け用シート'!AI60</f>
        <v>802</v>
      </c>
      <c r="AK62" s="20">
        <f>'2.測定データ貼付け用シート'!AS60</f>
        <v>806</v>
      </c>
      <c r="AL62" s="26">
        <f>'2.測定データ貼付け用シート'!P60</f>
        <v>797</v>
      </c>
      <c r="AM62" s="47">
        <f>'2.測定データ貼付け用シート'!Z60</f>
        <v>794</v>
      </c>
      <c r="AN62" s="40">
        <f>'2.測定データ貼付け用シート'!AJ60</f>
        <v>800</v>
      </c>
      <c r="AO62" s="20">
        <f>'2.測定データ貼付け用シート'!AT60</f>
        <v>784</v>
      </c>
      <c r="AP62" s="26">
        <f>'2.測定データ貼付け用シート'!Q60</f>
        <v>798</v>
      </c>
      <c r="AQ62" s="47">
        <f>'2.測定データ貼付け用シート'!AA60</f>
        <v>804</v>
      </c>
      <c r="AR62" s="40">
        <f>'2.測定データ貼付け用シート'!AK60</f>
        <v>809</v>
      </c>
      <c r="AS62" s="20">
        <f>'2.測定データ貼付け用シート'!AU60</f>
        <v>796</v>
      </c>
      <c r="AT62" s="26">
        <f>'2.測定データ貼付け用シート'!R60</f>
        <v>807</v>
      </c>
      <c r="AU62" s="47">
        <f>'2.測定データ貼付け用シート'!AB60</f>
        <v>828</v>
      </c>
      <c r="AV62" s="40">
        <f>'2.測定データ貼付け用シート'!AL60</f>
        <v>804</v>
      </c>
      <c r="AW62" s="20">
        <f>'2.測定データ貼付け用シート'!AV60</f>
        <v>803</v>
      </c>
      <c r="AX62" s="26">
        <f>'2.測定データ貼付け用シート'!S60</f>
        <v>797</v>
      </c>
      <c r="AY62" s="47">
        <f>'2.測定データ貼付け用シート'!AC60</f>
        <v>813</v>
      </c>
      <c r="AZ62" s="40">
        <f>'2.測定データ貼付け用シート'!AM60</f>
        <v>820</v>
      </c>
      <c r="BA62" s="20">
        <f>'2.測定データ貼付け用シート'!AW60</f>
        <v>807</v>
      </c>
      <c r="BB62" s="26">
        <f>'2.測定データ貼付け用シート'!T60</f>
        <v>823</v>
      </c>
      <c r="BC62" s="47">
        <f>'2.測定データ貼付け用シート'!AD60</f>
        <v>810</v>
      </c>
      <c r="BD62" s="40">
        <f>'2.測定データ貼付け用シート'!AN60</f>
        <v>816</v>
      </c>
      <c r="BE62" s="20">
        <f>'2.測定データ貼付け用シート'!AX60</f>
        <v>819</v>
      </c>
      <c r="BF62" s="26">
        <f>'2.測定データ貼付け用シート'!U60</f>
        <v>807</v>
      </c>
      <c r="BG62" s="20">
        <f>'2.測定データ貼付け用シート'!AE60</f>
        <v>812</v>
      </c>
      <c r="BH62" s="19">
        <f>'2.測定データ貼付け用シート'!AO60</f>
        <v>825</v>
      </c>
      <c r="BI62" s="20">
        <f>'2.測定データ貼付け用シート'!AY60</f>
        <v>814</v>
      </c>
    </row>
    <row r="63" spans="1:61" x14ac:dyDescent="0.15">
      <c r="A63" s="6">
        <v>112</v>
      </c>
      <c r="B63" s="17">
        <f>'2.測定データ貼付け用シート'!B61</f>
        <v>832</v>
      </c>
      <c r="C63" s="18">
        <f>'2.測定データ貼付け用シート'!K61</f>
        <v>823</v>
      </c>
      <c r="D63" s="19">
        <f>'2.測定データ貼付け用シート'!AZ61</f>
        <v>805</v>
      </c>
      <c r="E63" s="20">
        <f>'2.測定データ貼付け用シート'!BI61</f>
        <v>817</v>
      </c>
      <c r="F63" s="24">
        <f>'2.測定データ貼付け用シート'!F61</f>
        <v>809</v>
      </c>
      <c r="G63" s="18">
        <f>'2.測定データ貼付け用シート'!G61</f>
        <v>819</v>
      </c>
      <c r="H63" s="18">
        <f>'2.測定データ貼付け用シート'!BD61</f>
        <v>802</v>
      </c>
      <c r="I63" s="18">
        <f>'2.測定データ貼付け用シート'!BE61</f>
        <v>801</v>
      </c>
      <c r="J63" s="18">
        <f>'2.測定データ貼付け用シート'!E61</f>
        <v>815</v>
      </c>
      <c r="K63" s="18">
        <f>'2.測定データ貼付け用シート'!H61</f>
        <v>818</v>
      </c>
      <c r="L63" s="18">
        <f>'2.測定データ貼付け用シート'!BC61</f>
        <v>805</v>
      </c>
      <c r="M63" s="18">
        <f>'2.測定データ貼付け用シート'!BF61</f>
        <v>805</v>
      </c>
      <c r="N63" s="18">
        <f>'2.測定データ貼付け用シート'!D61</f>
        <v>816</v>
      </c>
      <c r="O63" s="18">
        <f>'2.測定データ貼付け用シート'!I61</f>
        <v>810</v>
      </c>
      <c r="P63" s="18">
        <f>'2.測定データ貼付け用シート'!BB61</f>
        <v>812</v>
      </c>
      <c r="Q63" s="18">
        <f>'2.測定データ貼付け用シート'!BG61</f>
        <v>820</v>
      </c>
      <c r="R63" s="18">
        <f>'2.測定データ貼付け用シート'!C61</f>
        <v>817</v>
      </c>
      <c r="S63" s="18">
        <f>'2.測定データ貼付け用シート'!J61</f>
        <v>809</v>
      </c>
      <c r="T63" s="18">
        <f>'2.測定データ貼付け用シート'!BA61</f>
        <v>816</v>
      </c>
      <c r="U63" s="25">
        <f>'2.測定データ貼付け用シート'!BH61</f>
        <v>812</v>
      </c>
      <c r="V63" s="26">
        <f>'2.測定データ貼付け用シート'!L61</f>
        <v>5388</v>
      </c>
      <c r="W63" s="47">
        <f>'2.測定データ貼付け用シート'!V61</f>
        <v>1871</v>
      </c>
      <c r="X63" s="40">
        <f>'2.測定データ貼付け用シート'!AF61</f>
        <v>834</v>
      </c>
      <c r="Y63" s="20">
        <f>'2.測定データ貼付け用シート'!AP61</f>
        <v>806</v>
      </c>
      <c r="Z63" s="26">
        <f>'2.測定データ貼付け用シート'!M61</f>
        <v>3391</v>
      </c>
      <c r="AA63" s="47">
        <f>'2.測定データ貼付け用シート'!W61</f>
        <v>1440</v>
      </c>
      <c r="AB63" s="40">
        <f>'2.測定データ貼付け用シート'!AG61</f>
        <v>829</v>
      </c>
      <c r="AC63" s="20">
        <f>'2.測定データ貼付け用シート'!AQ61</f>
        <v>816</v>
      </c>
      <c r="AD63" s="26">
        <f>'2.測定データ貼付け用シート'!N61</f>
        <v>806</v>
      </c>
      <c r="AE63" s="47">
        <f>'2.測定データ貼付け用シート'!X61</f>
        <v>808</v>
      </c>
      <c r="AF63" s="40">
        <f>'2.測定データ貼付け用シート'!AH61</f>
        <v>808</v>
      </c>
      <c r="AG63" s="20">
        <f>'2.測定データ貼付け用シート'!AR61</f>
        <v>814</v>
      </c>
      <c r="AH63" s="26">
        <f>'2.測定データ貼付け用シート'!O61</f>
        <v>808</v>
      </c>
      <c r="AI63" s="47">
        <f>'2.測定データ貼付け用シート'!Y61</f>
        <v>797</v>
      </c>
      <c r="AJ63" s="40">
        <f>'2.測定データ貼付け用シート'!AI61</f>
        <v>798</v>
      </c>
      <c r="AK63" s="20">
        <f>'2.測定データ貼付け用シート'!AS61</f>
        <v>798</v>
      </c>
      <c r="AL63" s="26">
        <f>'2.測定データ貼付け用シート'!P61</f>
        <v>795</v>
      </c>
      <c r="AM63" s="47">
        <f>'2.測定データ貼付け用シート'!Z61</f>
        <v>796</v>
      </c>
      <c r="AN63" s="40">
        <f>'2.測定データ貼付け用シート'!AJ61</f>
        <v>801</v>
      </c>
      <c r="AO63" s="20">
        <f>'2.測定データ貼付け用シート'!AT61</f>
        <v>780</v>
      </c>
      <c r="AP63" s="26">
        <f>'2.測定データ貼付け用シート'!Q61</f>
        <v>799</v>
      </c>
      <c r="AQ63" s="47">
        <f>'2.測定データ貼付け用シート'!AA61</f>
        <v>794</v>
      </c>
      <c r="AR63" s="40">
        <f>'2.測定データ貼付け用シート'!AK61</f>
        <v>808</v>
      </c>
      <c r="AS63" s="20">
        <f>'2.測定データ貼付け用シート'!AU61</f>
        <v>787</v>
      </c>
      <c r="AT63" s="26">
        <f>'2.測定データ貼付け用シート'!R61</f>
        <v>809</v>
      </c>
      <c r="AU63" s="47">
        <f>'2.測定データ貼付け用シート'!AB61</f>
        <v>823</v>
      </c>
      <c r="AV63" s="40">
        <f>'2.測定データ貼付け用シート'!AL61</f>
        <v>809</v>
      </c>
      <c r="AW63" s="20">
        <f>'2.測定データ貼付け用シート'!AV61</f>
        <v>798</v>
      </c>
      <c r="AX63" s="26">
        <f>'2.測定データ貼付け用シート'!S61</f>
        <v>804</v>
      </c>
      <c r="AY63" s="47">
        <f>'2.測定データ貼付け用シート'!AC61</f>
        <v>813</v>
      </c>
      <c r="AZ63" s="40">
        <f>'2.測定データ貼付け用シート'!AM61</f>
        <v>816</v>
      </c>
      <c r="BA63" s="20">
        <f>'2.測定データ貼付け用シート'!AW61</f>
        <v>805</v>
      </c>
      <c r="BB63" s="26">
        <f>'2.測定データ貼付け用シート'!T61</f>
        <v>824</v>
      </c>
      <c r="BC63" s="47">
        <f>'2.測定データ貼付け用シート'!AD61</f>
        <v>808</v>
      </c>
      <c r="BD63" s="40">
        <f>'2.測定データ貼付け用シート'!AN61</f>
        <v>815</v>
      </c>
      <c r="BE63" s="20">
        <f>'2.測定データ貼付け用シート'!AX61</f>
        <v>818</v>
      </c>
      <c r="BF63" s="26">
        <f>'2.測定データ貼付け用シート'!U61</f>
        <v>807</v>
      </c>
      <c r="BG63" s="20">
        <f>'2.測定データ貼付け用シート'!AE61</f>
        <v>812</v>
      </c>
      <c r="BH63" s="19">
        <f>'2.測定データ貼付け用シート'!AO61</f>
        <v>829</v>
      </c>
      <c r="BI63" s="20">
        <f>'2.測定データ貼付け用シート'!AY61</f>
        <v>814</v>
      </c>
    </row>
    <row r="64" spans="1:61" x14ac:dyDescent="0.15">
      <c r="A64" s="6">
        <v>114</v>
      </c>
      <c r="B64" s="17">
        <f>'2.測定データ貼付け用シート'!B62</f>
        <v>834</v>
      </c>
      <c r="C64" s="18">
        <f>'2.測定データ貼付け用シート'!K62</f>
        <v>819</v>
      </c>
      <c r="D64" s="19">
        <f>'2.測定データ貼付け用シート'!AZ62</f>
        <v>799</v>
      </c>
      <c r="E64" s="20">
        <f>'2.測定データ貼付け用シート'!BI62</f>
        <v>818</v>
      </c>
      <c r="F64" s="24">
        <f>'2.測定データ貼付け用シート'!F62</f>
        <v>811</v>
      </c>
      <c r="G64" s="18">
        <f>'2.測定データ貼付け用シート'!G62</f>
        <v>816</v>
      </c>
      <c r="H64" s="18">
        <f>'2.測定データ貼付け用シート'!BD62</f>
        <v>795</v>
      </c>
      <c r="I64" s="18">
        <f>'2.測定データ貼付け用シート'!BE62</f>
        <v>796</v>
      </c>
      <c r="J64" s="18">
        <f>'2.測定データ貼付け用シート'!E62</f>
        <v>812</v>
      </c>
      <c r="K64" s="18">
        <f>'2.測定データ貼付け用シート'!H62</f>
        <v>822</v>
      </c>
      <c r="L64" s="18">
        <f>'2.測定データ貼付け用シート'!BC62</f>
        <v>805</v>
      </c>
      <c r="M64" s="18">
        <f>'2.測定データ貼付け用シート'!BF62</f>
        <v>807</v>
      </c>
      <c r="N64" s="18">
        <f>'2.測定データ貼付け用シート'!D62</f>
        <v>815</v>
      </c>
      <c r="O64" s="18">
        <f>'2.測定データ貼付け用シート'!I62</f>
        <v>805</v>
      </c>
      <c r="P64" s="18">
        <f>'2.測定データ貼付け用シート'!BB62</f>
        <v>809</v>
      </c>
      <c r="Q64" s="18">
        <f>'2.測定データ貼付け用シート'!BG62</f>
        <v>819</v>
      </c>
      <c r="R64" s="18">
        <f>'2.測定データ貼付け用シート'!C62</f>
        <v>818</v>
      </c>
      <c r="S64" s="18">
        <f>'2.測定データ貼付け用シート'!J62</f>
        <v>804</v>
      </c>
      <c r="T64" s="18">
        <f>'2.測定データ貼付け用シート'!BA62</f>
        <v>816</v>
      </c>
      <c r="U64" s="25">
        <f>'2.測定データ貼付け用シート'!BH62</f>
        <v>814</v>
      </c>
      <c r="V64" s="26">
        <f>'2.測定データ貼付け用シート'!L62</f>
        <v>5252</v>
      </c>
      <c r="W64" s="47">
        <f>'2.測定データ貼付け用シート'!V62</f>
        <v>1788</v>
      </c>
      <c r="X64" s="40">
        <f>'2.測定データ貼付け用シート'!AF62</f>
        <v>832</v>
      </c>
      <c r="Y64" s="20">
        <f>'2.測定データ貼付け用シート'!AP62</f>
        <v>801</v>
      </c>
      <c r="Z64" s="26">
        <f>'2.測定データ貼付け用シート'!M62</f>
        <v>3279</v>
      </c>
      <c r="AA64" s="47">
        <f>'2.測定データ貼付け用シート'!W62</f>
        <v>1380</v>
      </c>
      <c r="AB64" s="40">
        <f>'2.測定データ貼付け用シート'!AG62</f>
        <v>830</v>
      </c>
      <c r="AC64" s="20">
        <f>'2.測定データ貼付け用シート'!AQ62</f>
        <v>817</v>
      </c>
      <c r="AD64" s="26">
        <f>'2.測定データ貼付け用シート'!N62</f>
        <v>806</v>
      </c>
      <c r="AE64" s="47">
        <f>'2.測定データ貼付け用シート'!X62</f>
        <v>808</v>
      </c>
      <c r="AF64" s="40">
        <f>'2.測定データ貼付け用シート'!AH62</f>
        <v>806</v>
      </c>
      <c r="AG64" s="20">
        <f>'2.測定データ貼付け用シート'!AR62</f>
        <v>812</v>
      </c>
      <c r="AH64" s="26">
        <f>'2.測定データ貼付け用シート'!O62</f>
        <v>804</v>
      </c>
      <c r="AI64" s="47">
        <f>'2.測定データ貼付け用シート'!Y62</f>
        <v>794</v>
      </c>
      <c r="AJ64" s="40">
        <f>'2.測定データ貼付け用シート'!AI62</f>
        <v>800</v>
      </c>
      <c r="AK64" s="20">
        <f>'2.測定データ貼付け用シート'!AS62</f>
        <v>796</v>
      </c>
      <c r="AL64" s="26">
        <f>'2.測定データ貼付け用シート'!P62</f>
        <v>796</v>
      </c>
      <c r="AM64" s="47">
        <f>'2.測定データ貼付け用シート'!Z62</f>
        <v>792</v>
      </c>
      <c r="AN64" s="40">
        <f>'2.測定データ貼付け用シート'!AJ62</f>
        <v>800</v>
      </c>
      <c r="AO64" s="20">
        <f>'2.測定データ貼付け用シート'!AT62</f>
        <v>781</v>
      </c>
      <c r="AP64" s="26">
        <f>'2.測定データ貼付け用シート'!Q62</f>
        <v>797</v>
      </c>
      <c r="AQ64" s="47">
        <f>'2.測定データ貼付け用シート'!AA62</f>
        <v>798</v>
      </c>
      <c r="AR64" s="40">
        <f>'2.測定データ貼付け用シート'!AK62</f>
        <v>812</v>
      </c>
      <c r="AS64" s="20">
        <f>'2.測定データ貼付け用シート'!AU62</f>
        <v>793</v>
      </c>
      <c r="AT64" s="26">
        <f>'2.測定データ貼付け用シート'!R62</f>
        <v>808</v>
      </c>
      <c r="AU64" s="47">
        <f>'2.測定データ貼付け用シート'!AB62</f>
        <v>820</v>
      </c>
      <c r="AV64" s="40">
        <f>'2.測定データ貼付け用シート'!AL62</f>
        <v>806</v>
      </c>
      <c r="AW64" s="20">
        <f>'2.測定データ貼付け用シート'!AV62</f>
        <v>798</v>
      </c>
      <c r="AX64" s="26">
        <f>'2.測定データ貼付け用シート'!S62</f>
        <v>797</v>
      </c>
      <c r="AY64" s="47">
        <f>'2.測定データ貼付け用シート'!AC62</f>
        <v>810</v>
      </c>
      <c r="AZ64" s="40">
        <f>'2.測定データ貼付け用シート'!AM62</f>
        <v>816</v>
      </c>
      <c r="BA64" s="20">
        <f>'2.測定データ貼付け用シート'!AW62</f>
        <v>803</v>
      </c>
      <c r="BB64" s="26">
        <f>'2.測定データ貼付け用シート'!T62</f>
        <v>818</v>
      </c>
      <c r="BC64" s="47">
        <f>'2.測定データ貼付け用シート'!AD62</f>
        <v>809</v>
      </c>
      <c r="BD64" s="40">
        <f>'2.測定データ貼付け用シート'!AN62</f>
        <v>819</v>
      </c>
      <c r="BE64" s="20">
        <f>'2.測定データ貼付け用シート'!AX62</f>
        <v>813</v>
      </c>
      <c r="BF64" s="26">
        <f>'2.測定データ貼付け用シート'!U62</f>
        <v>805</v>
      </c>
      <c r="BG64" s="20">
        <f>'2.測定データ貼付け用シート'!AE62</f>
        <v>810</v>
      </c>
      <c r="BH64" s="19">
        <f>'2.測定データ貼付け用シート'!AO62</f>
        <v>821</v>
      </c>
      <c r="BI64" s="20">
        <f>'2.測定データ貼付け用シート'!AY62</f>
        <v>813</v>
      </c>
    </row>
    <row r="65" spans="1:61" x14ac:dyDescent="0.15">
      <c r="A65" s="6">
        <v>116</v>
      </c>
      <c r="B65" s="17">
        <f>'2.測定データ貼付け用シート'!B63</f>
        <v>831</v>
      </c>
      <c r="C65" s="18">
        <f>'2.測定データ貼付け用シート'!K63</f>
        <v>816</v>
      </c>
      <c r="D65" s="19">
        <f>'2.測定データ貼付け用シート'!AZ63</f>
        <v>806</v>
      </c>
      <c r="E65" s="20">
        <f>'2.測定データ貼付け用シート'!BI63</f>
        <v>811</v>
      </c>
      <c r="F65" s="24">
        <f>'2.測定データ貼付け用シート'!F63</f>
        <v>807</v>
      </c>
      <c r="G65" s="18">
        <f>'2.測定データ貼付け用シート'!G63</f>
        <v>813</v>
      </c>
      <c r="H65" s="18">
        <f>'2.測定データ貼付け用シート'!BD63</f>
        <v>791</v>
      </c>
      <c r="I65" s="18">
        <f>'2.測定データ貼付け用シート'!BE63</f>
        <v>799</v>
      </c>
      <c r="J65" s="18">
        <f>'2.測定データ貼付け用シート'!E63</f>
        <v>814</v>
      </c>
      <c r="K65" s="18">
        <f>'2.測定データ貼付け用シート'!H63</f>
        <v>814</v>
      </c>
      <c r="L65" s="18">
        <f>'2.測定データ貼付け用シート'!BC63</f>
        <v>802</v>
      </c>
      <c r="M65" s="18">
        <f>'2.測定データ貼付け用シート'!BF63</f>
        <v>806</v>
      </c>
      <c r="N65" s="18">
        <f>'2.測定データ貼付け用シート'!D63</f>
        <v>811</v>
      </c>
      <c r="O65" s="18">
        <f>'2.測定データ貼付け用シート'!I63</f>
        <v>809</v>
      </c>
      <c r="P65" s="18">
        <f>'2.測定データ貼付け用シート'!BB63</f>
        <v>804</v>
      </c>
      <c r="Q65" s="18">
        <f>'2.測定データ貼付け用シート'!BG63</f>
        <v>818</v>
      </c>
      <c r="R65" s="18">
        <f>'2.測定データ貼付け用シート'!C63</f>
        <v>813</v>
      </c>
      <c r="S65" s="18">
        <f>'2.測定データ貼付け用シート'!J63</f>
        <v>810</v>
      </c>
      <c r="T65" s="18">
        <f>'2.測定データ貼付け用シート'!BA63</f>
        <v>817</v>
      </c>
      <c r="U65" s="25">
        <f>'2.測定データ貼付け用シート'!BH63</f>
        <v>813</v>
      </c>
      <c r="V65" s="26">
        <f>'2.測定データ貼付け用シート'!L63</f>
        <v>5101</v>
      </c>
      <c r="W65" s="47">
        <f>'2.測定データ貼付け用シート'!V63</f>
        <v>1721</v>
      </c>
      <c r="X65" s="40">
        <f>'2.測定データ貼付け用シート'!AF63</f>
        <v>832</v>
      </c>
      <c r="Y65" s="20">
        <f>'2.測定データ貼付け用シート'!AP63</f>
        <v>802</v>
      </c>
      <c r="Z65" s="26">
        <f>'2.測定データ貼付け用シート'!M63</f>
        <v>3152</v>
      </c>
      <c r="AA65" s="47">
        <f>'2.測定データ貼付け用シート'!W63</f>
        <v>1339</v>
      </c>
      <c r="AB65" s="40">
        <f>'2.測定データ貼付け用シート'!AG63</f>
        <v>831</v>
      </c>
      <c r="AC65" s="20">
        <f>'2.測定データ貼付け用シート'!AQ63</f>
        <v>817</v>
      </c>
      <c r="AD65" s="26">
        <f>'2.測定データ貼付け用シート'!N63</f>
        <v>798</v>
      </c>
      <c r="AE65" s="47">
        <f>'2.測定データ貼付け用シート'!X63</f>
        <v>809</v>
      </c>
      <c r="AF65" s="40">
        <f>'2.測定データ貼付け用シート'!AH63</f>
        <v>806</v>
      </c>
      <c r="AG65" s="20">
        <f>'2.測定データ貼付け用シート'!AR63</f>
        <v>808</v>
      </c>
      <c r="AH65" s="26">
        <f>'2.測定データ貼付け用シート'!O63</f>
        <v>806</v>
      </c>
      <c r="AI65" s="47">
        <f>'2.測定データ貼付け用シート'!Y63</f>
        <v>797</v>
      </c>
      <c r="AJ65" s="40">
        <f>'2.測定データ貼付け用シート'!AI63</f>
        <v>796</v>
      </c>
      <c r="AK65" s="20">
        <f>'2.測定データ貼付け用シート'!AS63</f>
        <v>805</v>
      </c>
      <c r="AL65" s="26">
        <f>'2.測定データ貼付け用シート'!P63</f>
        <v>794</v>
      </c>
      <c r="AM65" s="47">
        <f>'2.測定データ貼付け用シート'!Z63</f>
        <v>791</v>
      </c>
      <c r="AN65" s="40">
        <f>'2.測定データ貼付け用シート'!AJ63</f>
        <v>800</v>
      </c>
      <c r="AO65" s="20">
        <f>'2.測定データ貼付け用シート'!AT63</f>
        <v>782</v>
      </c>
      <c r="AP65" s="26">
        <f>'2.測定データ貼付け用シート'!Q63</f>
        <v>796</v>
      </c>
      <c r="AQ65" s="47">
        <f>'2.測定データ貼付け用シート'!AA63</f>
        <v>798</v>
      </c>
      <c r="AR65" s="40">
        <f>'2.測定データ貼付け用シート'!AK63</f>
        <v>809</v>
      </c>
      <c r="AS65" s="20">
        <f>'2.測定データ貼付け用シート'!AU63</f>
        <v>793</v>
      </c>
      <c r="AT65" s="26">
        <f>'2.測定データ貼付け用シート'!R63</f>
        <v>806</v>
      </c>
      <c r="AU65" s="47">
        <f>'2.測定データ貼付け用シート'!AB63</f>
        <v>819</v>
      </c>
      <c r="AV65" s="40">
        <f>'2.測定データ貼付け用シート'!AL63</f>
        <v>805</v>
      </c>
      <c r="AW65" s="20">
        <f>'2.測定データ貼付け用シート'!AV63</f>
        <v>799</v>
      </c>
      <c r="AX65" s="26">
        <f>'2.測定データ貼付け用シート'!S63</f>
        <v>799</v>
      </c>
      <c r="AY65" s="47">
        <f>'2.測定データ貼付け用シート'!AC63</f>
        <v>812</v>
      </c>
      <c r="AZ65" s="40">
        <f>'2.測定データ貼付け用シート'!AM63</f>
        <v>820</v>
      </c>
      <c r="BA65" s="20">
        <f>'2.測定データ貼付け用シート'!AW63</f>
        <v>800</v>
      </c>
      <c r="BB65" s="26">
        <f>'2.測定データ貼付け用シート'!T63</f>
        <v>820</v>
      </c>
      <c r="BC65" s="47">
        <f>'2.測定データ貼付け用シート'!AD63</f>
        <v>806</v>
      </c>
      <c r="BD65" s="40">
        <f>'2.測定データ貼付け用シート'!AN63</f>
        <v>818</v>
      </c>
      <c r="BE65" s="20">
        <f>'2.測定データ貼付け用シート'!AX63</f>
        <v>817</v>
      </c>
      <c r="BF65" s="26">
        <f>'2.測定データ貼付け用シート'!U63</f>
        <v>805</v>
      </c>
      <c r="BG65" s="20">
        <f>'2.測定データ貼付け用シート'!AE63</f>
        <v>811</v>
      </c>
      <c r="BH65" s="19">
        <f>'2.測定データ貼付け用シート'!AO63</f>
        <v>819</v>
      </c>
      <c r="BI65" s="20">
        <f>'2.測定データ貼付け用シート'!AY63</f>
        <v>811</v>
      </c>
    </row>
    <row r="66" spans="1:61" x14ac:dyDescent="0.15">
      <c r="A66" s="6">
        <v>118</v>
      </c>
      <c r="B66" s="17">
        <f>'2.測定データ貼付け用シート'!B64</f>
        <v>832</v>
      </c>
      <c r="C66" s="18">
        <f>'2.測定データ貼付け用シート'!K64</f>
        <v>817</v>
      </c>
      <c r="D66" s="19">
        <f>'2.測定データ貼付け用シート'!AZ64</f>
        <v>799</v>
      </c>
      <c r="E66" s="20">
        <f>'2.測定データ貼付け用シート'!BI64</f>
        <v>813</v>
      </c>
      <c r="F66" s="24">
        <f>'2.測定データ貼付け用シート'!F64</f>
        <v>804</v>
      </c>
      <c r="G66" s="18">
        <f>'2.測定データ貼付け用シート'!G64</f>
        <v>816</v>
      </c>
      <c r="H66" s="18">
        <f>'2.測定データ貼付け用シート'!BD64</f>
        <v>787</v>
      </c>
      <c r="I66" s="18">
        <f>'2.測定データ貼付け用シート'!BE64</f>
        <v>802</v>
      </c>
      <c r="J66" s="18">
        <f>'2.測定データ貼付け用シート'!E64</f>
        <v>812</v>
      </c>
      <c r="K66" s="18">
        <f>'2.測定データ貼付け用シート'!H64</f>
        <v>813</v>
      </c>
      <c r="L66" s="18">
        <f>'2.測定データ貼付け用シート'!BC64</f>
        <v>805</v>
      </c>
      <c r="M66" s="18">
        <f>'2.測定データ貼付け用シート'!BF64</f>
        <v>806</v>
      </c>
      <c r="N66" s="18">
        <f>'2.測定データ貼付け用シート'!D64</f>
        <v>814</v>
      </c>
      <c r="O66" s="18">
        <f>'2.測定データ貼付け用シート'!I64</f>
        <v>808</v>
      </c>
      <c r="P66" s="18">
        <f>'2.測定データ貼付け用シート'!BB64</f>
        <v>805</v>
      </c>
      <c r="Q66" s="18">
        <f>'2.測定データ貼付け用シート'!BG64</f>
        <v>814</v>
      </c>
      <c r="R66" s="18">
        <f>'2.測定データ貼付け用シート'!C64</f>
        <v>810</v>
      </c>
      <c r="S66" s="18">
        <f>'2.測定データ貼付け用シート'!J64</f>
        <v>805</v>
      </c>
      <c r="T66" s="18">
        <f>'2.測定データ貼付け用シート'!BA64</f>
        <v>816</v>
      </c>
      <c r="U66" s="25">
        <f>'2.測定データ貼付け用シート'!BH64</f>
        <v>811</v>
      </c>
      <c r="V66" s="26">
        <f>'2.測定データ貼付け用シート'!L64</f>
        <v>4962</v>
      </c>
      <c r="W66" s="47">
        <f>'2.測定データ貼付け用シート'!V64</f>
        <v>1650</v>
      </c>
      <c r="X66" s="40">
        <f>'2.測定データ貼付け用シート'!AF64</f>
        <v>830</v>
      </c>
      <c r="Y66" s="20">
        <f>'2.測定データ貼付け用シート'!AP64</f>
        <v>807</v>
      </c>
      <c r="Z66" s="26">
        <f>'2.測定データ貼付け用シート'!M64</f>
        <v>3047</v>
      </c>
      <c r="AA66" s="47">
        <f>'2.測定データ貼付け用シート'!W64</f>
        <v>1290</v>
      </c>
      <c r="AB66" s="40">
        <f>'2.測定データ貼付け用シート'!AG64</f>
        <v>825</v>
      </c>
      <c r="AC66" s="20">
        <f>'2.測定データ貼付け用シート'!AQ64</f>
        <v>817</v>
      </c>
      <c r="AD66" s="26">
        <f>'2.測定データ貼付け用シート'!N64</f>
        <v>797</v>
      </c>
      <c r="AE66" s="47">
        <f>'2.測定データ貼付け用シート'!X64</f>
        <v>807</v>
      </c>
      <c r="AF66" s="40">
        <f>'2.測定データ貼付け用シート'!AH64</f>
        <v>810</v>
      </c>
      <c r="AG66" s="20">
        <f>'2.測定データ貼付け用シート'!AR64</f>
        <v>813</v>
      </c>
      <c r="AH66" s="26">
        <f>'2.測定データ貼付け用シート'!O64</f>
        <v>809</v>
      </c>
      <c r="AI66" s="47">
        <f>'2.測定データ貼付け用シート'!Y64</f>
        <v>800</v>
      </c>
      <c r="AJ66" s="40">
        <f>'2.測定データ貼付け用シート'!AI64</f>
        <v>800</v>
      </c>
      <c r="AK66" s="20">
        <f>'2.測定データ貼付け用シート'!AS64</f>
        <v>800</v>
      </c>
      <c r="AL66" s="26">
        <f>'2.測定データ貼付け用シート'!P64</f>
        <v>799</v>
      </c>
      <c r="AM66" s="47">
        <f>'2.測定データ貼付け用シート'!Z64</f>
        <v>793</v>
      </c>
      <c r="AN66" s="40">
        <f>'2.測定データ貼付け用シート'!AJ64</f>
        <v>799</v>
      </c>
      <c r="AO66" s="20">
        <f>'2.測定データ貼付け用シート'!AT64</f>
        <v>784</v>
      </c>
      <c r="AP66" s="26">
        <f>'2.測定データ貼付け用シート'!Q64</f>
        <v>797</v>
      </c>
      <c r="AQ66" s="47">
        <f>'2.測定データ貼付け用シート'!AA64</f>
        <v>793</v>
      </c>
      <c r="AR66" s="40">
        <f>'2.測定データ貼付け用シート'!AK64</f>
        <v>808</v>
      </c>
      <c r="AS66" s="20">
        <f>'2.測定データ貼付け用シート'!AU64</f>
        <v>797</v>
      </c>
      <c r="AT66" s="26">
        <f>'2.測定データ貼付け用シート'!R64</f>
        <v>808</v>
      </c>
      <c r="AU66" s="47">
        <f>'2.測定データ貼付け用シート'!AB64</f>
        <v>824</v>
      </c>
      <c r="AV66" s="40">
        <f>'2.測定データ貼付け用シート'!AL64</f>
        <v>798</v>
      </c>
      <c r="AW66" s="20">
        <f>'2.測定データ貼付け用シート'!AV64</f>
        <v>800</v>
      </c>
      <c r="AX66" s="26">
        <f>'2.測定データ貼付け用シート'!S64</f>
        <v>800</v>
      </c>
      <c r="AY66" s="47">
        <f>'2.測定データ貼付け用シート'!AC64</f>
        <v>811</v>
      </c>
      <c r="AZ66" s="40">
        <f>'2.測定データ貼付け用シート'!AM64</f>
        <v>816</v>
      </c>
      <c r="BA66" s="20">
        <f>'2.測定データ貼付け用シート'!AW64</f>
        <v>807</v>
      </c>
      <c r="BB66" s="26">
        <f>'2.測定データ貼付け用シート'!T64</f>
        <v>824</v>
      </c>
      <c r="BC66" s="47">
        <f>'2.測定データ貼付け用シート'!AD64</f>
        <v>805</v>
      </c>
      <c r="BD66" s="40">
        <f>'2.測定データ貼付け用シート'!AN64</f>
        <v>816</v>
      </c>
      <c r="BE66" s="20">
        <f>'2.測定データ貼付け用シート'!AX64</f>
        <v>819</v>
      </c>
      <c r="BF66" s="26">
        <f>'2.測定データ貼付け用シート'!U64</f>
        <v>800</v>
      </c>
      <c r="BG66" s="20">
        <f>'2.測定データ貼付け用シート'!AE64</f>
        <v>807</v>
      </c>
      <c r="BH66" s="19">
        <f>'2.測定データ貼付け用シート'!AO64</f>
        <v>820</v>
      </c>
      <c r="BI66" s="20">
        <f>'2.測定データ貼付け用シート'!AY64</f>
        <v>811</v>
      </c>
    </row>
    <row r="67" spans="1:61" ht="15" thickBot="1" x14ac:dyDescent="0.2">
      <c r="A67" s="7">
        <v>120</v>
      </c>
      <c r="B67" s="17">
        <f>'2.測定データ貼付け用シート'!B65</f>
        <v>826</v>
      </c>
      <c r="C67" s="27">
        <f>'2.測定データ貼付け用シート'!K65</f>
        <v>822</v>
      </c>
      <c r="D67" s="28">
        <f>'2.測定データ貼付け用シート'!AZ65</f>
        <v>802</v>
      </c>
      <c r="E67" s="29">
        <f>'2.測定データ貼付け用シート'!BI65</f>
        <v>808</v>
      </c>
      <c r="F67" s="30">
        <f>'2.測定データ貼付け用シート'!F65</f>
        <v>806</v>
      </c>
      <c r="G67" s="27">
        <f>'2.測定データ貼付け用シート'!G65</f>
        <v>813</v>
      </c>
      <c r="H67" s="27">
        <f>'2.測定データ貼付け用シート'!BD65</f>
        <v>789</v>
      </c>
      <c r="I67" s="27">
        <f>'2.測定データ貼付け用シート'!BE65</f>
        <v>794</v>
      </c>
      <c r="J67" s="27">
        <f>'2.測定データ貼付け用シート'!E65</f>
        <v>809</v>
      </c>
      <c r="K67" s="27">
        <f>'2.測定データ貼付け用シート'!H65</f>
        <v>813</v>
      </c>
      <c r="L67" s="27">
        <f>'2.測定データ貼付け用シート'!BC65</f>
        <v>799</v>
      </c>
      <c r="M67" s="27">
        <f>'2.測定データ貼付け用シート'!BF65</f>
        <v>805</v>
      </c>
      <c r="N67" s="27">
        <f>'2.測定データ貼付け用シート'!D65</f>
        <v>809</v>
      </c>
      <c r="O67" s="27">
        <f>'2.測定データ貼付け用シート'!I65</f>
        <v>808</v>
      </c>
      <c r="P67" s="27">
        <f>'2.測定データ貼付け用シート'!BB65</f>
        <v>804</v>
      </c>
      <c r="Q67" s="27">
        <f>'2.測定データ貼付け用シート'!BG65</f>
        <v>815</v>
      </c>
      <c r="R67" s="27">
        <f>'2.測定データ貼付け用シート'!C65</f>
        <v>807</v>
      </c>
      <c r="S67" s="27">
        <f>'2.測定データ貼付け用シート'!J65</f>
        <v>802</v>
      </c>
      <c r="T67" s="27">
        <f>'2.測定データ貼付け用シート'!BA65</f>
        <v>810</v>
      </c>
      <c r="U67" s="31">
        <f>'2.測定データ貼付け用シート'!BH65</f>
        <v>814</v>
      </c>
      <c r="V67" s="32">
        <f>'2.測定データ貼付け用シート'!L65</f>
        <v>4802</v>
      </c>
      <c r="W67" s="49">
        <f>'2.測定データ貼付け用シート'!V65</f>
        <v>1594</v>
      </c>
      <c r="X67" s="41">
        <f>'2.測定データ貼付け用シート'!AF65</f>
        <v>827</v>
      </c>
      <c r="Y67" s="29">
        <f>'2.測定データ貼付け用シート'!AP65</f>
        <v>796</v>
      </c>
      <c r="Z67" s="32">
        <f>'2.測定データ貼付け用シート'!M65</f>
        <v>2946</v>
      </c>
      <c r="AA67" s="49">
        <f>'2.測定データ貼付け用シート'!W65</f>
        <v>1249</v>
      </c>
      <c r="AB67" s="41">
        <f>'2.測定データ貼付け用シート'!AG65</f>
        <v>820</v>
      </c>
      <c r="AC67" s="29">
        <f>'2.測定データ貼付け用シート'!AQ65</f>
        <v>818</v>
      </c>
      <c r="AD67" s="32">
        <f>'2.測定データ貼付け用シート'!N65</f>
        <v>804</v>
      </c>
      <c r="AE67" s="49">
        <f>'2.測定データ貼付け用シート'!X65</f>
        <v>809</v>
      </c>
      <c r="AF67" s="41">
        <f>'2.測定データ貼付け用シート'!AH65</f>
        <v>803</v>
      </c>
      <c r="AG67" s="29">
        <f>'2.測定データ貼付け用シート'!AR65</f>
        <v>813</v>
      </c>
      <c r="AH67" s="32">
        <f>'2.測定データ貼付け用シート'!O65</f>
        <v>807</v>
      </c>
      <c r="AI67" s="49">
        <f>'2.測定データ貼付け用シート'!Y65</f>
        <v>794</v>
      </c>
      <c r="AJ67" s="41">
        <f>'2.測定データ貼付け用シート'!AI65</f>
        <v>800</v>
      </c>
      <c r="AK67" s="29">
        <f>'2.測定データ貼付け用シート'!AS65</f>
        <v>798</v>
      </c>
      <c r="AL67" s="32">
        <f>'2.測定データ貼付け用シート'!P65</f>
        <v>794</v>
      </c>
      <c r="AM67" s="49">
        <f>'2.測定データ貼付け用シート'!Z65</f>
        <v>791</v>
      </c>
      <c r="AN67" s="41">
        <f>'2.測定データ貼付け用シート'!AJ65</f>
        <v>801</v>
      </c>
      <c r="AO67" s="29">
        <f>'2.測定データ貼付け用シート'!AT65</f>
        <v>780</v>
      </c>
      <c r="AP67" s="32">
        <f>'2.測定データ貼付け用シート'!Q65</f>
        <v>795</v>
      </c>
      <c r="AQ67" s="49">
        <f>'2.測定データ貼付け用シート'!AA65</f>
        <v>797</v>
      </c>
      <c r="AR67" s="41">
        <f>'2.測定データ貼付け用シート'!AK65</f>
        <v>807</v>
      </c>
      <c r="AS67" s="29">
        <f>'2.測定データ貼付け用シート'!AU65</f>
        <v>791</v>
      </c>
      <c r="AT67" s="32">
        <f>'2.測定データ貼付け用シート'!R65</f>
        <v>805</v>
      </c>
      <c r="AU67" s="49">
        <f>'2.測定データ貼付け用シート'!AB65</f>
        <v>818</v>
      </c>
      <c r="AV67" s="41">
        <f>'2.測定データ貼付け用シート'!AL65</f>
        <v>805</v>
      </c>
      <c r="AW67" s="29">
        <f>'2.測定データ貼付け用シート'!AV65</f>
        <v>804</v>
      </c>
      <c r="AX67" s="32">
        <f>'2.測定データ貼付け用シート'!S65</f>
        <v>799</v>
      </c>
      <c r="AY67" s="49">
        <f>'2.測定データ貼付け用シート'!AC65</f>
        <v>814</v>
      </c>
      <c r="AZ67" s="41">
        <f>'2.測定データ貼付け用シート'!AM65</f>
        <v>812</v>
      </c>
      <c r="BA67" s="29">
        <f>'2.測定データ貼付け用シート'!AW65</f>
        <v>805</v>
      </c>
      <c r="BB67" s="32">
        <f>'2.測定データ貼付け用シート'!T65</f>
        <v>819</v>
      </c>
      <c r="BC67" s="49">
        <f>'2.測定データ貼付け用シート'!AD65</f>
        <v>805</v>
      </c>
      <c r="BD67" s="41">
        <f>'2.測定データ貼付け用シート'!AN65</f>
        <v>811</v>
      </c>
      <c r="BE67" s="29">
        <f>'2.測定データ貼付け用シート'!AX65</f>
        <v>823</v>
      </c>
      <c r="BF67" s="32">
        <f>'2.測定データ貼付け用シート'!U65</f>
        <v>806</v>
      </c>
      <c r="BG67" s="29">
        <f>'2.測定データ貼付け用シート'!AE65</f>
        <v>808</v>
      </c>
      <c r="BH67" s="28">
        <f>'2.測定データ貼付け用シート'!AO65</f>
        <v>820</v>
      </c>
      <c r="BI67" s="29">
        <f>'2.測定データ貼付け用シート'!AY65</f>
        <v>811</v>
      </c>
    </row>
    <row r="68" spans="1:61" x14ac:dyDescent="0.15">
      <c r="A68" s="86"/>
      <c r="B68" s="274"/>
      <c r="C68" s="275"/>
      <c r="D68" s="275"/>
      <c r="E68" s="275"/>
      <c r="F68" s="275"/>
      <c r="G68" s="275"/>
      <c r="H68" s="275"/>
      <c r="I68" s="275"/>
      <c r="J68" s="275"/>
      <c r="K68" s="275"/>
      <c r="L68" s="275"/>
      <c r="M68" s="275"/>
      <c r="N68" s="275"/>
      <c r="O68" s="275"/>
      <c r="P68" s="275"/>
      <c r="Q68" s="275"/>
      <c r="R68" s="275"/>
      <c r="S68" s="275"/>
      <c r="T68" s="275"/>
      <c r="U68" s="275"/>
      <c r="V68" s="275"/>
      <c r="W68" s="275"/>
      <c r="X68" s="275"/>
      <c r="Y68" s="275"/>
      <c r="Z68" s="275"/>
      <c r="AA68" s="275"/>
      <c r="AB68" s="275"/>
      <c r="AC68" s="275"/>
      <c r="AD68" s="275"/>
      <c r="AE68" s="275"/>
      <c r="AF68" s="275"/>
      <c r="AG68" s="275"/>
      <c r="AH68" s="275"/>
      <c r="AI68" s="275"/>
      <c r="AJ68" s="275"/>
      <c r="AK68" s="275"/>
      <c r="AL68" s="275"/>
      <c r="AM68" s="275"/>
      <c r="AN68" s="275"/>
      <c r="AO68" s="275"/>
      <c r="AP68" s="275"/>
      <c r="AQ68" s="275"/>
      <c r="AR68" s="275"/>
      <c r="AS68" s="275"/>
      <c r="AT68" s="275"/>
      <c r="AU68" s="275"/>
      <c r="AV68" s="275"/>
      <c r="AW68" s="275"/>
      <c r="AX68" s="275"/>
      <c r="AY68" s="275"/>
      <c r="AZ68" s="275"/>
      <c r="BA68" s="275"/>
      <c r="BB68" s="275"/>
      <c r="BC68" s="275"/>
      <c r="BD68" s="275"/>
      <c r="BE68" s="275"/>
      <c r="BF68" s="275"/>
      <c r="BG68" s="275"/>
      <c r="BH68" s="275"/>
      <c r="BI68" s="275"/>
    </row>
    <row r="69" spans="1:61" x14ac:dyDescent="0.15">
      <c r="A69" s="1" t="s">
        <v>293</v>
      </c>
      <c r="C69" s="158">
        <f>AVERAGE(B67:E67)</f>
        <v>814.5</v>
      </c>
      <c r="E69" s="42" t="s">
        <v>294</v>
      </c>
      <c r="F69" s="418">
        <f>IF(F67&gt;=$C$69*5,1,0)</f>
        <v>0</v>
      </c>
      <c r="G69" s="418">
        <f t="shared" ref="G69:BI69" si="0">IF(G67&gt;=$C$69*5,1,0)</f>
        <v>0</v>
      </c>
      <c r="H69" s="418">
        <f t="shared" si="0"/>
        <v>0</v>
      </c>
      <c r="I69" s="418">
        <f t="shared" si="0"/>
        <v>0</v>
      </c>
      <c r="J69" s="418">
        <f t="shared" si="0"/>
        <v>0</v>
      </c>
      <c r="K69" s="418">
        <f t="shared" si="0"/>
        <v>0</v>
      </c>
      <c r="L69" s="418">
        <f t="shared" si="0"/>
        <v>0</v>
      </c>
      <c r="M69" s="418">
        <f t="shared" si="0"/>
        <v>0</v>
      </c>
      <c r="N69" s="418">
        <f t="shared" si="0"/>
        <v>0</v>
      </c>
      <c r="O69" s="418">
        <f t="shared" si="0"/>
        <v>0</v>
      </c>
      <c r="P69" s="418">
        <f t="shared" si="0"/>
        <v>0</v>
      </c>
      <c r="Q69" s="418">
        <f t="shared" si="0"/>
        <v>0</v>
      </c>
      <c r="R69" s="418">
        <f t="shared" si="0"/>
        <v>0</v>
      </c>
      <c r="S69" s="418">
        <f t="shared" si="0"/>
        <v>0</v>
      </c>
      <c r="T69" s="418">
        <f t="shared" si="0"/>
        <v>0</v>
      </c>
      <c r="U69" s="418">
        <f t="shared" si="0"/>
        <v>0</v>
      </c>
      <c r="V69" s="418">
        <f t="shared" si="0"/>
        <v>1</v>
      </c>
      <c r="W69" s="418">
        <f t="shared" si="0"/>
        <v>0</v>
      </c>
      <c r="X69" s="418">
        <f t="shared" si="0"/>
        <v>0</v>
      </c>
      <c r="Y69" s="418">
        <f t="shared" si="0"/>
        <v>0</v>
      </c>
      <c r="Z69" s="418">
        <f t="shared" si="0"/>
        <v>0</v>
      </c>
      <c r="AA69" s="418">
        <f t="shared" si="0"/>
        <v>0</v>
      </c>
      <c r="AB69" s="418">
        <f t="shared" si="0"/>
        <v>0</v>
      </c>
      <c r="AC69" s="418">
        <f t="shared" si="0"/>
        <v>0</v>
      </c>
      <c r="AD69" s="418">
        <f t="shared" si="0"/>
        <v>0</v>
      </c>
      <c r="AE69" s="418">
        <f t="shared" si="0"/>
        <v>0</v>
      </c>
      <c r="AF69" s="418">
        <f t="shared" si="0"/>
        <v>0</v>
      </c>
      <c r="AG69" s="418">
        <f t="shared" si="0"/>
        <v>0</v>
      </c>
      <c r="AH69" s="418">
        <f t="shared" si="0"/>
        <v>0</v>
      </c>
      <c r="AI69" s="418">
        <f t="shared" si="0"/>
        <v>0</v>
      </c>
      <c r="AJ69" s="418">
        <f t="shared" si="0"/>
        <v>0</v>
      </c>
      <c r="AK69" s="418">
        <f t="shared" si="0"/>
        <v>0</v>
      </c>
      <c r="AL69" s="418">
        <f t="shared" si="0"/>
        <v>0</v>
      </c>
      <c r="AM69" s="418">
        <f t="shared" si="0"/>
        <v>0</v>
      </c>
      <c r="AN69" s="418">
        <f t="shared" si="0"/>
        <v>0</v>
      </c>
      <c r="AO69" s="418">
        <f t="shared" si="0"/>
        <v>0</v>
      </c>
      <c r="AP69" s="418">
        <f t="shared" si="0"/>
        <v>0</v>
      </c>
      <c r="AQ69" s="418">
        <f t="shared" si="0"/>
        <v>0</v>
      </c>
      <c r="AR69" s="418">
        <f t="shared" si="0"/>
        <v>0</v>
      </c>
      <c r="AS69" s="418">
        <f t="shared" si="0"/>
        <v>0</v>
      </c>
      <c r="AT69" s="418">
        <f t="shared" si="0"/>
        <v>0</v>
      </c>
      <c r="AU69" s="418">
        <f t="shared" si="0"/>
        <v>0</v>
      </c>
      <c r="AV69" s="418">
        <f t="shared" si="0"/>
        <v>0</v>
      </c>
      <c r="AW69" s="418">
        <f t="shared" si="0"/>
        <v>0</v>
      </c>
      <c r="AX69" s="418">
        <f t="shared" si="0"/>
        <v>0</v>
      </c>
      <c r="AY69" s="418">
        <f t="shared" si="0"/>
        <v>0</v>
      </c>
      <c r="AZ69" s="418">
        <f t="shared" si="0"/>
        <v>0</v>
      </c>
      <c r="BA69" s="418">
        <f t="shared" si="0"/>
        <v>0</v>
      </c>
      <c r="BB69" s="418">
        <f t="shared" si="0"/>
        <v>0</v>
      </c>
      <c r="BC69" s="418">
        <f t="shared" si="0"/>
        <v>0</v>
      </c>
      <c r="BD69" s="418">
        <f t="shared" si="0"/>
        <v>0</v>
      </c>
      <c r="BE69" s="418">
        <f t="shared" si="0"/>
        <v>0</v>
      </c>
      <c r="BF69" s="418">
        <f t="shared" si="0"/>
        <v>0</v>
      </c>
      <c r="BG69" s="418">
        <f t="shared" si="0"/>
        <v>0</v>
      </c>
      <c r="BH69" s="418">
        <f t="shared" si="0"/>
        <v>0</v>
      </c>
      <c r="BI69" s="418">
        <f t="shared" si="0"/>
        <v>0</v>
      </c>
    </row>
    <row r="71" spans="1:61" x14ac:dyDescent="0.15">
      <c r="E71" s="1" t="s">
        <v>295</v>
      </c>
      <c r="G71" s="1">
        <f>SUM(F69:U69)</f>
        <v>0</v>
      </c>
    </row>
  </sheetData>
  <sheetProtection password="BD4D" sheet="1" objects="1" scenarios="1"/>
  <mergeCells count="18">
    <mergeCell ref="A4:A6"/>
    <mergeCell ref="B4:E5"/>
    <mergeCell ref="F4:U4"/>
    <mergeCell ref="F5:I5"/>
    <mergeCell ref="J5:M5"/>
    <mergeCell ref="R5:U5"/>
    <mergeCell ref="N5:Q5"/>
    <mergeCell ref="V4:Y4"/>
    <mergeCell ref="Z4:AC4"/>
    <mergeCell ref="AD4:AG4"/>
    <mergeCell ref="AH4:AK4"/>
    <mergeCell ref="AP4:AS4"/>
    <mergeCell ref="AL4:AO4"/>
    <mergeCell ref="AT4:AW4"/>
    <mergeCell ref="AX4:BA4"/>
    <mergeCell ref="BB4:BE4"/>
    <mergeCell ref="BF4:BG4"/>
    <mergeCell ref="BH4:BI4"/>
  </mergeCells>
  <phoneticPr fontId="3"/>
  <pageMargins left="0.7" right="0.7" top="0.75" bottom="0.75" header="0.51200000000000001" footer="0.51200000000000001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indexed="43"/>
  </sheetPr>
  <dimension ref="A1:P98"/>
  <sheetViews>
    <sheetView topLeftCell="A44" zoomScale="125" zoomScaleNormal="75" zoomScalePageLayoutView="75" workbookViewId="0">
      <selection activeCell="H6" sqref="H6"/>
    </sheetView>
  </sheetViews>
  <sheetFormatPr baseColWidth="12" defaultColWidth="9" defaultRowHeight="14" x14ac:dyDescent="0.15"/>
  <cols>
    <col min="1" max="1" width="10.6640625" style="1" customWidth="1"/>
    <col min="2" max="2" width="10.33203125" style="1" bestFit="1" customWidth="1"/>
    <col min="3" max="4" width="9.5" style="1" customWidth="1"/>
    <col min="5" max="5" width="10.5" style="1" bestFit="1" customWidth="1"/>
    <col min="6" max="7" width="10" style="1" customWidth="1"/>
    <col min="8" max="8" width="11.1640625" style="1" customWidth="1"/>
    <col min="9" max="9" width="10" style="1" customWidth="1"/>
    <col min="10" max="10" width="6.1640625" style="1" customWidth="1"/>
    <col min="11" max="11" width="11.1640625" style="1" customWidth="1"/>
    <col min="12" max="12" width="9" style="1"/>
    <col min="13" max="13" width="8.6640625" style="1" customWidth="1"/>
    <col min="14" max="14" width="9" style="1"/>
    <col min="15" max="15" width="9.33203125" style="1" bestFit="1" customWidth="1"/>
    <col min="16" max="16384" width="9" style="1"/>
  </cols>
  <sheetData>
    <row r="1" spans="1:11" customFormat="1" ht="18" x14ac:dyDescent="0.15">
      <c r="A1" s="152" t="s">
        <v>182</v>
      </c>
    </row>
    <row r="2" spans="1:11" customFormat="1" ht="14.25" customHeight="1" thickBot="1" x14ac:dyDescent="0.2">
      <c r="A2" s="61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customFormat="1" ht="14.25" customHeight="1" thickBot="1" x14ac:dyDescent="0.2">
      <c r="A3" s="68" t="s">
        <v>178</v>
      </c>
      <c r="B3" s="463" t="s">
        <v>112</v>
      </c>
      <c r="C3" s="463"/>
      <c r="D3" s="463"/>
      <c r="E3" s="463"/>
      <c r="F3" s="65" t="s">
        <v>174</v>
      </c>
      <c r="G3" s="66" t="s">
        <v>175</v>
      </c>
      <c r="H3" s="67" t="s">
        <v>176</v>
      </c>
      <c r="I3" s="81"/>
      <c r="J3" s="5"/>
      <c r="K3" s="5"/>
    </row>
    <row r="4" spans="1:11" customFormat="1" x14ac:dyDescent="0.15">
      <c r="A4" s="57">
        <f>ROUND('1. 実験内容を入力するシート'!D32,2)</f>
        <v>19.98</v>
      </c>
      <c r="B4" s="50">
        <f>'データ処理シート No. 2'!F69</f>
        <v>7.174858421648441</v>
      </c>
      <c r="C4" s="50">
        <f>'データ処理シート No. 2'!G69</f>
        <v>7.6152651434429508</v>
      </c>
      <c r="D4" s="50">
        <f>'データ処理シート No. 2'!H69</f>
        <v>7.6005503804683343</v>
      </c>
      <c r="E4" s="50">
        <f>'データ処理シート No. 2'!I69</f>
        <v>7.2265355921340486</v>
      </c>
      <c r="F4" s="59">
        <f>AVERAGE(B4:E4)</f>
        <v>7.4043023844234437</v>
      </c>
      <c r="G4" s="51">
        <f>STDEV(B4:E4)</f>
        <v>0.23612435010640459</v>
      </c>
      <c r="H4" s="52">
        <f>G4/F4</f>
        <v>3.1890154919002683E-2</v>
      </c>
      <c r="I4" s="80"/>
      <c r="J4" s="5"/>
      <c r="K4" s="5"/>
    </row>
    <row r="5" spans="1:11" customFormat="1" x14ac:dyDescent="0.15">
      <c r="A5" s="57">
        <f>ROUND('1. 実験内容を入力するシート'!C32,2)</f>
        <v>39.950000000000003</v>
      </c>
      <c r="B5" s="50">
        <f>'データ処理シート No. 2'!J69</f>
        <v>12.914926801809894</v>
      </c>
      <c r="C5" s="50">
        <f>'データ処理シート No. 2'!K69</f>
        <v>13.10325219095488</v>
      </c>
      <c r="D5" s="50">
        <f>'データ処理シート No. 2'!L69</f>
        <v>12.950862485726116</v>
      </c>
      <c r="E5" s="50">
        <f>'データ処理シート No. 2'!M69</f>
        <v>12.967221127524592</v>
      </c>
      <c r="F5" s="59">
        <f>AVERAGE(B5:E5)</f>
        <v>12.984065651503872</v>
      </c>
      <c r="G5" s="51">
        <f>STDEV(B5:E5)</f>
        <v>8.2405096786276402E-2</v>
      </c>
      <c r="H5" s="52">
        <f>G5/F5</f>
        <v>6.3466327880691113E-3</v>
      </c>
      <c r="I5" s="80"/>
      <c r="J5" s="5"/>
      <c r="K5" s="5"/>
    </row>
    <row r="6" spans="1:11" customFormat="1" x14ac:dyDescent="0.15">
      <c r="A6" s="57">
        <f>ROUND('1. 実験内容を入力するシート'!B32,2)</f>
        <v>79.91</v>
      </c>
      <c r="B6" s="50">
        <f>'データ処理シート No. 2'!N69</f>
        <v>21.959433030044959</v>
      </c>
      <c r="C6" s="50">
        <f>'データ処理シート No. 2'!O69</f>
        <v>21.566651470111442</v>
      </c>
      <c r="D6" s="50">
        <f>'データ処理シート No. 2'!P69</f>
        <v>22.457695762807258</v>
      </c>
      <c r="E6" s="50">
        <f>'データ処理シート No. 2'!Q69</f>
        <v>21.92233227239694</v>
      </c>
      <c r="F6" s="59">
        <f>AVERAGE(B6:E6)</f>
        <v>21.976528133840151</v>
      </c>
      <c r="G6" s="51">
        <f>STDEV(B6:E6)</f>
        <v>0.36640169241173259</v>
      </c>
      <c r="H6" s="52">
        <f>G6/F6</f>
        <v>1.6672410226960997E-2</v>
      </c>
      <c r="I6" s="80"/>
      <c r="J6" s="5"/>
      <c r="K6" s="5"/>
    </row>
    <row r="7" spans="1:11" customFormat="1" ht="15" thickBot="1" x14ac:dyDescent="0.2">
      <c r="A7" s="58">
        <f>ROUND('1. 実験内容を入力するシート'!A32,2)</f>
        <v>159.81</v>
      </c>
      <c r="B7" s="54">
        <f>'データ処理シート No. 2'!R69</f>
        <v>39.350676553361012</v>
      </c>
      <c r="C7" s="54">
        <f>'データ処理シート No. 2'!S69</f>
        <v>37.894385890504026</v>
      </c>
      <c r="D7" s="54">
        <f>'データ処理シート No. 2'!T69</f>
        <v>39.806873725937251</v>
      </c>
      <c r="E7" s="54">
        <f>'データ処理シート No. 2'!U69</f>
        <v>38.330178367810959</v>
      </c>
      <c r="F7" s="60">
        <f>AVERAGE(B7:E7)</f>
        <v>38.845528634403308</v>
      </c>
      <c r="G7" s="55">
        <f>STDEV(B7:E7)</f>
        <v>0.88498911887713172</v>
      </c>
      <c r="H7" s="56">
        <f>G7/F7</f>
        <v>2.2782264780233843E-2</v>
      </c>
      <c r="I7" s="80"/>
      <c r="J7" s="5"/>
      <c r="K7" s="5"/>
    </row>
    <row r="8" spans="1:11" customForma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customFormat="1" x14ac:dyDescent="0.15">
      <c r="A9" s="61" t="s">
        <v>223</v>
      </c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customFormat="1" x14ac:dyDescent="0.15">
      <c r="A10" s="1"/>
      <c r="B10" s="5"/>
      <c r="C10" s="149"/>
      <c r="D10" s="5"/>
      <c r="E10" s="5"/>
      <c r="F10" s="5"/>
      <c r="G10" s="5"/>
      <c r="H10" s="5"/>
      <c r="I10" s="5"/>
      <c r="J10" s="5"/>
      <c r="K10" s="1"/>
    </row>
    <row r="11" spans="1:11" customFormat="1" x14ac:dyDescent="0.15">
      <c r="A11" s="64" t="s">
        <v>228</v>
      </c>
      <c r="B11" s="153">
        <f>'データ処理シート No. 3'!B19</f>
        <v>0.79336532912686841</v>
      </c>
      <c r="C11" s="64"/>
      <c r="D11" s="5"/>
      <c r="E11" s="5"/>
      <c r="F11" s="5"/>
      <c r="G11" s="5"/>
      <c r="H11" s="5"/>
      <c r="I11" s="5"/>
      <c r="J11" s="5"/>
      <c r="K11" s="1"/>
    </row>
    <row r="12" spans="1:11" customFormat="1" x14ac:dyDescent="0.15">
      <c r="A12" s="64" t="s">
        <v>232</v>
      </c>
      <c r="B12" s="154">
        <f>'データ処理シート No. 3'!B20</f>
        <v>0.6894610588134743</v>
      </c>
      <c r="C12" s="64"/>
      <c r="D12" s="5"/>
      <c r="E12" s="5"/>
      <c r="F12" s="5"/>
      <c r="G12" s="5"/>
      <c r="H12" s="5"/>
      <c r="I12" s="5"/>
      <c r="J12" s="5"/>
      <c r="K12" s="1"/>
    </row>
    <row r="13" spans="1:11" customFormat="1" ht="15" x14ac:dyDescent="0.15">
      <c r="A13" s="64" t="s">
        <v>233</v>
      </c>
      <c r="B13" s="155">
        <f>'データ処理シート No. 3'!B21</f>
        <v>0.99978240387505379</v>
      </c>
      <c r="C13" s="64"/>
      <c r="D13" s="5"/>
      <c r="E13" s="5"/>
      <c r="F13" s="5"/>
      <c r="G13" s="5"/>
      <c r="H13" s="5"/>
      <c r="I13" s="5"/>
      <c r="J13" s="5"/>
      <c r="K13" s="1"/>
    </row>
    <row r="14" spans="1:11" customFormat="1" x14ac:dyDescent="0.15">
      <c r="A14" s="1"/>
      <c r="B14" s="1"/>
      <c r="C14" s="64"/>
      <c r="D14" s="5"/>
      <c r="E14" s="5"/>
      <c r="F14" s="5"/>
      <c r="G14" s="5"/>
      <c r="H14" s="5"/>
      <c r="I14" s="5"/>
      <c r="J14" s="5"/>
      <c r="K14" s="5"/>
    </row>
    <row r="15" spans="1:11" customFormat="1" x14ac:dyDescent="0.15">
      <c r="A15" s="1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 customFormat="1" ht="15" thickBot="1" x14ac:dyDescent="0.2">
      <c r="A16" t="s">
        <v>14</v>
      </c>
      <c r="B16" s="1"/>
      <c r="C16" s="5"/>
      <c r="D16" s="5"/>
      <c r="E16" s="5"/>
      <c r="F16" s="5"/>
      <c r="G16" s="5"/>
      <c r="H16" s="5"/>
      <c r="I16" s="5"/>
      <c r="J16" s="5"/>
      <c r="K16" s="5"/>
    </row>
    <row r="17" spans="1:16" customFormat="1" ht="15" thickBot="1" x14ac:dyDescent="0.2">
      <c r="A17" s="1"/>
      <c r="B17" s="182" t="s">
        <v>289</v>
      </c>
      <c r="C17" s="5"/>
      <c r="D17" s="5"/>
      <c r="E17" s="5"/>
      <c r="F17" s="5"/>
      <c r="G17" s="5"/>
      <c r="H17" s="5"/>
      <c r="I17" s="5"/>
      <c r="J17" s="5"/>
      <c r="K17" s="5"/>
    </row>
    <row r="18" spans="1:16" customFormat="1" x14ac:dyDescent="0.15">
      <c r="A18" s="1"/>
      <c r="B18" s="1"/>
      <c r="C18" s="5"/>
      <c r="D18" s="5"/>
      <c r="E18" s="5"/>
      <c r="F18" s="5"/>
      <c r="G18" s="5"/>
      <c r="H18" s="5"/>
      <c r="I18" s="5"/>
      <c r="J18" s="5"/>
      <c r="K18" s="5"/>
    </row>
    <row r="19" spans="1:16" customFormat="1" ht="15" thickBot="1" x14ac:dyDescent="0.2">
      <c r="A19" t="s">
        <v>180</v>
      </c>
      <c r="B19" s="1"/>
      <c r="C19" s="5"/>
      <c r="D19" s="5"/>
      <c r="E19" s="5"/>
      <c r="F19" s="5"/>
      <c r="G19" s="5"/>
      <c r="H19" s="5"/>
      <c r="I19" s="5"/>
      <c r="J19" s="5"/>
      <c r="K19" s="5"/>
    </row>
    <row r="20" spans="1:16" customFormat="1" ht="16" thickTop="1" thickBot="1" x14ac:dyDescent="0.2">
      <c r="A20" s="1"/>
      <c r="B20" s="156"/>
      <c r="C20" s="5"/>
      <c r="D20" s="5"/>
      <c r="E20" s="339" t="s">
        <v>279</v>
      </c>
      <c r="F20" s="5"/>
      <c r="G20" s="398" t="str">
        <f>IF(OR(H4&gt;=0.15,H5&gt;=0.15,H6&gt;=0.15,H7&gt;=0.15,B13&lt;=0.95,'3. データシート'!G71&gt;=2),"NG","OK")</f>
        <v>OK</v>
      </c>
      <c r="H20" s="5"/>
      <c r="I20" s="5"/>
      <c r="J20" s="5"/>
      <c r="K20" s="5"/>
    </row>
    <row r="21" spans="1:16" ht="14.25" customHeight="1" thickTop="1" x14ac:dyDescent="0.15">
      <c r="A21" s="159"/>
      <c r="B21" s="159"/>
      <c r="C21" s="159"/>
      <c r="D21" s="159"/>
      <c r="E21" s="157"/>
      <c r="F21" s="160"/>
      <c r="G21" s="157"/>
      <c r="H21" s="161"/>
      <c r="I21" s="162"/>
      <c r="J21" s="162"/>
      <c r="K21" s="158"/>
      <c r="L21"/>
    </row>
    <row r="22" spans="1:16" ht="18" x14ac:dyDescent="0.15">
      <c r="A22" s="152" t="s">
        <v>249</v>
      </c>
    </row>
    <row r="23" spans="1:16" x14ac:dyDescent="0.15">
      <c r="A23" s="43"/>
    </row>
    <row r="24" spans="1:16" ht="18" thickBot="1" x14ac:dyDescent="0.2">
      <c r="A24" s="164" t="s">
        <v>7</v>
      </c>
    </row>
    <row r="25" spans="1:16" ht="15" thickBot="1" x14ac:dyDescent="0.2">
      <c r="A25" s="163" t="s">
        <v>68</v>
      </c>
      <c r="B25" s="42"/>
      <c r="C25" s="42"/>
      <c r="E25" s="182" t="s">
        <v>289</v>
      </c>
    </row>
    <row r="26" spans="1:16" ht="15" thickBot="1" x14ac:dyDescent="0.2">
      <c r="A26" s="61"/>
    </row>
    <row r="27" spans="1:16" ht="15" customHeight="1" x14ac:dyDescent="0.15">
      <c r="A27" s="83" t="s">
        <v>8</v>
      </c>
      <c r="B27" s="84"/>
      <c r="C27" s="85"/>
      <c r="D27" s="97" t="str">
        <f>"Trolox "&amp;ROUND('1. 実験内容を入力するシート'!D32,2)&amp;" uM"</f>
        <v>Trolox 19.98 uM</v>
      </c>
      <c r="E27" s="84"/>
      <c r="F27" s="85"/>
      <c r="G27" s="97" t="str">
        <f>"Trolox "&amp;ROUND('1. 実験内容を入力するシート'!C32,2)&amp;" uM"</f>
        <v>Trolox 39.95 uM</v>
      </c>
      <c r="H27" s="84"/>
      <c r="I27" s="85"/>
      <c r="K27" s="473" t="s">
        <v>31</v>
      </c>
      <c r="L27" s="474">
        <v>0</v>
      </c>
      <c r="M27" s="474">
        <v>0</v>
      </c>
      <c r="N27" s="474">
        <v>0</v>
      </c>
      <c r="O27" s="456" t="s">
        <v>32</v>
      </c>
      <c r="P27" s="458" t="s">
        <v>33</v>
      </c>
    </row>
    <row r="28" spans="1:16" ht="15" thickBot="1" x14ac:dyDescent="0.2">
      <c r="A28" s="86"/>
      <c r="B28" s="42"/>
      <c r="C28" s="87"/>
      <c r="D28" s="86"/>
      <c r="E28" s="42"/>
      <c r="F28" s="87"/>
      <c r="G28" s="86"/>
      <c r="H28" s="42"/>
      <c r="I28" s="87"/>
      <c r="K28" s="475">
        <v>0</v>
      </c>
      <c r="L28" s="476">
        <v>0</v>
      </c>
      <c r="M28" s="476">
        <v>0</v>
      </c>
      <c r="N28" s="476">
        <v>0</v>
      </c>
      <c r="O28" s="457">
        <v>0</v>
      </c>
      <c r="P28" s="459">
        <v>0</v>
      </c>
    </row>
    <row r="29" spans="1:16" ht="14.25" customHeight="1" x14ac:dyDescent="0.15">
      <c r="A29" s="86"/>
      <c r="B29" s="42"/>
      <c r="C29" s="87"/>
      <c r="D29" s="86"/>
      <c r="E29" s="42"/>
      <c r="F29" s="87"/>
      <c r="G29" s="86"/>
      <c r="H29" s="42"/>
      <c r="I29" s="87"/>
      <c r="K29" s="464" t="str">
        <f>'4. レポート (手を加えず印刷)'!A31</f>
        <v>キュウリ (well: 2)</v>
      </c>
      <c r="L29" s="465"/>
      <c r="M29" s="465"/>
      <c r="N29" s="466"/>
      <c r="O29" s="115">
        <f>'4. レポート (手を加えず印刷)'!E31</f>
        <v>10</v>
      </c>
      <c r="P29" s="116" t="str">
        <f>'4. レポート (手を加えず印刷)'!F31</f>
        <v>NG</v>
      </c>
    </row>
    <row r="30" spans="1:16" ht="14.25" customHeight="1" x14ac:dyDescent="0.15">
      <c r="A30" s="86"/>
      <c r="B30" s="42"/>
      <c r="C30" s="87"/>
      <c r="D30" s="86"/>
      <c r="E30" s="42"/>
      <c r="F30" s="87"/>
      <c r="G30" s="86"/>
      <c r="H30" s="42"/>
      <c r="I30" s="87"/>
      <c r="K30" s="467"/>
      <c r="L30" s="468"/>
      <c r="M30" s="468"/>
      <c r="N30" s="469"/>
      <c r="O30" s="114">
        <f>'4. レポート (手を加えず印刷)'!E32</f>
        <v>50</v>
      </c>
      <c r="P30" s="226" t="str">
        <f>'4. レポート (手を加えず印刷)'!F32</f>
        <v>OK</v>
      </c>
    </row>
    <row r="31" spans="1:16" ht="14.25" customHeight="1" x14ac:dyDescent="0.15">
      <c r="A31" s="86"/>
      <c r="B31" s="42"/>
      <c r="C31" s="87"/>
      <c r="D31" s="86"/>
      <c r="E31" s="42"/>
      <c r="F31" s="87"/>
      <c r="G31" s="86"/>
      <c r="H31" s="42"/>
      <c r="I31" s="87"/>
      <c r="K31" s="467"/>
      <c r="L31" s="468"/>
      <c r="M31" s="468"/>
      <c r="N31" s="469"/>
      <c r="O31" s="114">
        <f>'4. レポート (手を加えず印刷)'!E33</f>
        <v>250</v>
      </c>
      <c r="P31" s="226" t="str">
        <f>'4. レポート (手を加えず印刷)'!F33</f>
        <v>OK</v>
      </c>
    </row>
    <row r="32" spans="1:16" ht="15" customHeight="1" thickBot="1" x14ac:dyDescent="0.2">
      <c r="A32" s="86"/>
      <c r="B32" s="42"/>
      <c r="C32" s="87"/>
      <c r="D32" s="86"/>
      <c r="E32" s="42"/>
      <c r="F32" s="87"/>
      <c r="G32" s="86"/>
      <c r="H32" s="42"/>
      <c r="I32" s="87"/>
      <c r="K32" s="470"/>
      <c r="L32" s="471"/>
      <c r="M32" s="471"/>
      <c r="N32" s="472"/>
      <c r="O32" s="218">
        <f>'4. レポート (手を加えず印刷)'!E34</f>
        <v>1250</v>
      </c>
      <c r="P32" s="113" t="str">
        <f>'4. レポート (手を加えず印刷)'!F34</f>
        <v>NG</v>
      </c>
    </row>
    <row r="33" spans="1:16" ht="14.25" customHeight="1" x14ac:dyDescent="0.15">
      <c r="A33" s="86"/>
      <c r="B33" s="42"/>
      <c r="C33" s="87"/>
      <c r="D33" s="86"/>
      <c r="E33" s="42"/>
      <c r="F33" s="87"/>
      <c r="G33" s="86"/>
      <c r="H33" s="42"/>
      <c r="I33" s="87"/>
      <c r="K33" s="464" t="str">
        <f>'4. レポート (手を加えず印刷)'!A35</f>
        <v>レタス (well: 3)</v>
      </c>
      <c r="L33" s="465"/>
      <c r="M33" s="465"/>
      <c r="N33" s="466"/>
      <c r="O33" s="115">
        <f>'4. レポート (手を加えず印刷)'!E35</f>
        <v>10</v>
      </c>
      <c r="P33" s="116" t="str">
        <f>'4. レポート (手を加えず印刷)'!F35</f>
        <v>NG</v>
      </c>
    </row>
    <row r="34" spans="1:16" ht="14.25" customHeight="1" x14ac:dyDescent="0.15">
      <c r="A34" s="86"/>
      <c r="B34" s="42"/>
      <c r="C34" s="87"/>
      <c r="D34" s="86"/>
      <c r="E34" s="42"/>
      <c r="F34" s="87"/>
      <c r="G34" s="86"/>
      <c r="H34" s="42"/>
      <c r="I34" s="87"/>
      <c r="K34" s="467"/>
      <c r="L34" s="468"/>
      <c r="M34" s="468"/>
      <c r="N34" s="469"/>
      <c r="O34" s="114">
        <f>'4. レポート (手を加えず印刷)'!E36</f>
        <v>50</v>
      </c>
      <c r="P34" s="226" t="str">
        <f>'4. レポート (手を加えず印刷)'!F36</f>
        <v>OK</v>
      </c>
    </row>
    <row r="35" spans="1:16" ht="15" customHeight="1" thickBot="1" x14ac:dyDescent="0.2">
      <c r="A35" s="53"/>
      <c r="B35" s="77"/>
      <c r="C35" s="89"/>
      <c r="D35" s="88"/>
      <c r="E35" s="77"/>
      <c r="F35" s="89"/>
      <c r="G35" s="88"/>
      <c r="H35" s="77"/>
      <c r="I35" s="89"/>
      <c r="K35" s="467"/>
      <c r="L35" s="468"/>
      <c r="M35" s="468"/>
      <c r="N35" s="469"/>
      <c r="O35" s="114">
        <f>'4. レポート (手を加えず印刷)'!E37</f>
        <v>250</v>
      </c>
      <c r="P35" s="226" t="str">
        <f>'4. レポート (手を加えず印刷)'!F37</f>
        <v>NG</v>
      </c>
    </row>
    <row r="36" spans="1:16" ht="15.75" customHeight="1" thickBot="1" x14ac:dyDescent="0.2">
      <c r="A36" s="97" t="str">
        <f>"Trolox "&amp;ROUND('1. 実験内容を入力するシート'!B32,2)&amp;" uM"</f>
        <v>Trolox 79.91 uM</v>
      </c>
      <c r="B36" s="84"/>
      <c r="C36" s="84"/>
      <c r="D36" s="97" t="str">
        <f>"Trolox "&amp;ROUND('1. 実験内容を入力するシート'!A32,2)&amp;" uM"</f>
        <v>Trolox 159.81 uM</v>
      </c>
      <c r="E36" s="84"/>
      <c r="F36" s="85"/>
      <c r="G36" s="96" t="s">
        <v>9</v>
      </c>
      <c r="H36" s="84"/>
      <c r="I36" s="85"/>
      <c r="K36" s="470"/>
      <c r="L36" s="471"/>
      <c r="M36" s="471"/>
      <c r="N36" s="472"/>
      <c r="O36" s="218">
        <f>'4. レポート (手を加えず印刷)'!E38</f>
        <v>1250</v>
      </c>
      <c r="P36" s="113" t="str">
        <f>'4. レポート (手を加えず印刷)'!F38</f>
        <v>NG</v>
      </c>
    </row>
    <row r="37" spans="1:16" ht="14.25" customHeight="1" x14ac:dyDescent="0.15">
      <c r="A37" s="86"/>
      <c r="B37" s="42"/>
      <c r="C37" s="42"/>
      <c r="D37" s="86"/>
      <c r="E37" s="42"/>
      <c r="F37" s="87"/>
      <c r="G37" s="42"/>
      <c r="H37" s="42"/>
      <c r="I37" s="87"/>
      <c r="K37" s="464" t="str">
        <f>'4. レポート (手を加えず印刷)'!A39</f>
        <v>0 (well: 4)</v>
      </c>
      <c r="L37" s="465"/>
      <c r="M37" s="465"/>
      <c r="N37" s="466"/>
      <c r="O37" s="115">
        <f>'4. レポート (手を加えず印刷)'!E39</f>
        <v>10</v>
      </c>
      <c r="P37" s="116" t="str">
        <f>'4. レポート (手を加えず印刷)'!F39</f>
        <v>NG</v>
      </c>
    </row>
    <row r="38" spans="1:16" ht="14.25" customHeight="1" x14ac:dyDescent="0.15">
      <c r="A38" s="86"/>
      <c r="B38" s="42"/>
      <c r="C38" s="42"/>
      <c r="D38" s="86"/>
      <c r="E38" s="42"/>
      <c r="F38" s="87"/>
      <c r="G38" s="42"/>
      <c r="H38" s="42"/>
      <c r="I38" s="87"/>
      <c r="K38" s="467"/>
      <c r="L38" s="468"/>
      <c r="M38" s="468"/>
      <c r="N38" s="469"/>
      <c r="O38" s="114">
        <f>'4. レポート (手を加えず印刷)'!E40</f>
        <v>50</v>
      </c>
      <c r="P38" s="226" t="str">
        <f>'4. レポート (手を加えず印刷)'!F40</f>
        <v>NG</v>
      </c>
    </row>
    <row r="39" spans="1:16" ht="14.25" customHeight="1" x14ac:dyDescent="0.15">
      <c r="A39" s="86"/>
      <c r="B39" s="42"/>
      <c r="C39" s="42"/>
      <c r="D39" s="86"/>
      <c r="E39" s="42"/>
      <c r="F39" s="87"/>
      <c r="G39" s="42"/>
      <c r="H39" s="42"/>
      <c r="I39" s="87"/>
      <c r="K39" s="467"/>
      <c r="L39" s="468"/>
      <c r="M39" s="468"/>
      <c r="N39" s="469"/>
      <c r="O39" s="114">
        <f>'4. レポート (手を加えず印刷)'!E41</f>
        <v>250</v>
      </c>
      <c r="P39" s="226" t="str">
        <f>'4. レポート (手を加えず印刷)'!F41</f>
        <v>NG</v>
      </c>
    </row>
    <row r="40" spans="1:16" ht="15" customHeight="1" thickBot="1" x14ac:dyDescent="0.2">
      <c r="A40" s="86"/>
      <c r="B40" s="42"/>
      <c r="C40" s="42"/>
      <c r="D40" s="86"/>
      <c r="E40" s="42"/>
      <c r="F40" s="87"/>
      <c r="G40" s="42"/>
      <c r="H40" s="42"/>
      <c r="I40" s="87"/>
      <c r="K40" s="470"/>
      <c r="L40" s="471"/>
      <c r="M40" s="471"/>
      <c r="N40" s="472"/>
      <c r="O40" s="218">
        <f>'4. レポート (手を加えず印刷)'!E42</f>
        <v>1250</v>
      </c>
      <c r="P40" s="113" t="str">
        <f>'4. レポート (手を加えず印刷)'!F42</f>
        <v>NG</v>
      </c>
    </row>
    <row r="41" spans="1:16" ht="14.25" customHeight="1" x14ac:dyDescent="0.15">
      <c r="A41" s="86"/>
      <c r="B41" s="42"/>
      <c r="C41" s="42"/>
      <c r="D41" s="86"/>
      <c r="E41" s="42"/>
      <c r="F41" s="87"/>
      <c r="G41" s="42"/>
      <c r="H41" s="42"/>
      <c r="I41" s="87"/>
      <c r="K41" s="464" t="str">
        <f>'4. レポート (手を加えず印刷)'!A43</f>
        <v>0 (well: 5)</v>
      </c>
      <c r="L41" s="465"/>
      <c r="M41" s="465"/>
      <c r="N41" s="466"/>
      <c r="O41" s="115">
        <f>'4. レポート (手を加えず印刷)'!E43</f>
        <v>10</v>
      </c>
      <c r="P41" s="116" t="str">
        <f>'4. レポート (手を加えず印刷)'!F43</f>
        <v>NG</v>
      </c>
    </row>
    <row r="42" spans="1:16" ht="14.25" customHeight="1" x14ac:dyDescent="0.15">
      <c r="A42" s="86"/>
      <c r="B42" s="42"/>
      <c r="C42" s="42"/>
      <c r="D42" s="86"/>
      <c r="E42" s="42"/>
      <c r="F42" s="87"/>
      <c r="G42" s="42"/>
      <c r="H42" s="42"/>
      <c r="I42" s="87"/>
      <c r="K42" s="467"/>
      <c r="L42" s="468"/>
      <c r="M42" s="468"/>
      <c r="N42" s="469"/>
      <c r="O42" s="114">
        <f>'4. レポート (手を加えず印刷)'!E44</f>
        <v>50</v>
      </c>
      <c r="P42" s="226" t="str">
        <f>'4. レポート (手を加えず印刷)'!F44</f>
        <v>NG</v>
      </c>
    </row>
    <row r="43" spans="1:16" ht="14.25" customHeight="1" x14ac:dyDescent="0.15">
      <c r="A43" s="86"/>
      <c r="B43" s="42"/>
      <c r="C43" s="42"/>
      <c r="D43" s="86"/>
      <c r="E43" s="42"/>
      <c r="F43" s="87"/>
      <c r="G43" s="42"/>
      <c r="H43" s="42"/>
      <c r="I43" s="87"/>
      <c r="K43" s="467"/>
      <c r="L43" s="468"/>
      <c r="M43" s="468"/>
      <c r="N43" s="469"/>
      <c r="O43" s="114">
        <f>'4. レポート (手を加えず印刷)'!E45</f>
        <v>250</v>
      </c>
      <c r="P43" s="226" t="str">
        <f>'4. レポート (手を加えず印刷)'!F45</f>
        <v>NG</v>
      </c>
    </row>
    <row r="44" spans="1:16" ht="15" customHeight="1" thickBot="1" x14ac:dyDescent="0.2">
      <c r="A44" s="88"/>
      <c r="B44" s="77"/>
      <c r="C44" s="77"/>
      <c r="D44" s="88"/>
      <c r="E44" s="77"/>
      <c r="F44" s="89"/>
      <c r="G44" s="77"/>
      <c r="H44" s="77"/>
      <c r="I44" s="89"/>
      <c r="K44" s="470"/>
      <c r="L44" s="471"/>
      <c r="M44" s="471"/>
      <c r="N44" s="472"/>
      <c r="O44" s="218">
        <f>'4. レポート (手を加えず印刷)'!E46</f>
        <v>1250</v>
      </c>
      <c r="P44" s="113" t="str">
        <f>'4. レポート (手を加えず印刷)'!F46</f>
        <v>NG</v>
      </c>
    </row>
    <row r="45" spans="1:16" ht="14.25" customHeight="1" x14ac:dyDescent="0.15">
      <c r="A45" s="42"/>
      <c r="B45" s="42"/>
      <c r="C45" s="42"/>
      <c r="D45" s="42"/>
      <c r="E45" s="42"/>
      <c r="F45" s="42"/>
      <c r="G45" s="42"/>
      <c r="H45" s="42"/>
      <c r="I45" s="42"/>
      <c r="K45" s="464" t="str">
        <f>'4. レポート (手を加えず印刷)'!A47</f>
        <v>0 (well: 6)</v>
      </c>
      <c r="L45" s="465"/>
      <c r="M45" s="465"/>
      <c r="N45" s="466"/>
      <c r="O45" s="115">
        <f>'4. レポート (手を加えず印刷)'!E47</f>
        <v>10</v>
      </c>
      <c r="P45" s="116" t="str">
        <f>'4. レポート (手を加えず印刷)'!F47</f>
        <v>NG</v>
      </c>
    </row>
    <row r="46" spans="1:16" ht="18" customHeight="1" thickBot="1" x14ac:dyDescent="0.2">
      <c r="A46" s="2" t="s">
        <v>66</v>
      </c>
      <c r="B46" s="42"/>
      <c r="C46" s="42"/>
      <c r="D46" s="42"/>
      <c r="E46" s="42"/>
      <c r="F46" s="42"/>
      <c r="G46" s="42"/>
      <c r="H46" s="42"/>
      <c r="I46" s="42"/>
      <c r="K46" s="467"/>
      <c r="L46" s="468"/>
      <c r="M46" s="468"/>
      <c r="N46" s="469"/>
      <c r="O46" s="114">
        <f>'4. レポート (手を加えず印刷)'!E48</f>
        <v>50</v>
      </c>
      <c r="P46" s="226" t="str">
        <f>'4. レポート (手を加えず印刷)'!F48</f>
        <v>NG</v>
      </c>
    </row>
    <row r="47" spans="1:16" ht="15.75" customHeight="1" thickBot="1" x14ac:dyDescent="0.2">
      <c r="A47" s="163" t="s">
        <v>68</v>
      </c>
      <c r="B47" s="42"/>
      <c r="C47" s="42"/>
      <c r="E47" s="183"/>
      <c r="F47" s="42"/>
      <c r="G47" s="42"/>
      <c r="H47" s="42"/>
      <c r="I47" s="42"/>
      <c r="K47" s="467"/>
      <c r="L47" s="468"/>
      <c r="M47" s="468"/>
      <c r="N47" s="469"/>
      <c r="O47" s="114">
        <f>'4. レポート (手を加えず印刷)'!E49</f>
        <v>250</v>
      </c>
      <c r="P47" s="226" t="str">
        <f>'4. レポート (手を加えず印刷)'!F49</f>
        <v>NG</v>
      </c>
    </row>
    <row r="48" spans="1:16" ht="15" customHeight="1" thickBot="1" x14ac:dyDescent="0.2">
      <c r="A48" s="42"/>
      <c r="B48" s="42"/>
      <c r="C48" s="42"/>
      <c r="D48" s="42"/>
      <c r="E48" s="42"/>
      <c r="F48" s="42"/>
      <c r="G48" s="42"/>
      <c r="H48" s="42"/>
      <c r="I48" s="42"/>
      <c r="K48" s="470"/>
      <c r="L48" s="471"/>
      <c r="M48" s="471"/>
      <c r="N48" s="472"/>
      <c r="O48" s="218">
        <f>'4. レポート (手を加えず印刷)'!E50</f>
        <v>1250</v>
      </c>
      <c r="P48" s="113" t="str">
        <f>'4. レポート (手を加えず印刷)'!F50</f>
        <v>NG</v>
      </c>
    </row>
    <row r="49" spans="1:16" ht="17" customHeight="1" x14ac:dyDescent="0.15">
      <c r="A49" s="460" t="str">
        <f>'1. 実験内容を入力するシート'!A16</f>
        <v>キュウリ</v>
      </c>
      <c r="B49" s="461"/>
      <c r="C49" s="462"/>
      <c r="D49" s="460" t="str">
        <f>'1. 実験内容を入力するシート'!A17</f>
        <v>レタス</v>
      </c>
      <c r="E49" s="461"/>
      <c r="F49" s="462"/>
      <c r="G49" s="460">
        <f>'1. 実験内容を入力するシート'!A18</f>
        <v>0</v>
      </c>
      <c r="H49" s="461"/>
      <c r="I49" s="462"/>
      <c r="K49" s="464" t="str">
        <f>'4. レポート (手を加えず印刷)'!A51</f>
        <v>0 (well: 7)</v>
      </c>
      <c r="L49" s="465"/>
      <c r="M49" s="465"/>
      <c r="N49" s="466"/>
      <c r="O49" s="115">
        <f>'4. レポート (手を加えず印刷)'!E51</f>
        <v>10</v>
      </c>
      <c r="P49" s="116" t="str">
        <f>'4. レポート (手を加えず印刷)'!F51</f>
        <v>NG</v>
      </c>
    </row>
    <row r="50" spans="1:16" ht="14" customHeight="1" x14ac:dyDescent="0.15">
      <c r="A50" s="86"/>
      <c r="B50" s="42"/>
      <c r="C50" s="87"/>
      <c r="D50" s="86"/>
      <c r="E50" s="42"/>
      <c r="F50" s="87"/>
      <c r="G50" s="86"/>
      <c r="H50" s="42"/>
      <c r="I50" s="87"/>
      <c r="K50" s="467"/>
      <c r="L50" s="468"/>
      <c r="M50" s="468"/>
      <c r="N50" s="469"/>
      <c r="O50" s="114">
        <f>'4. レポート (手を加えず印刷)'!E52</f>
        <v>50</v>
      </c>
      <c r="P50" s="226" t="str">
        <f>'4. レポート (手を加えず印刷)'!F52</f>
        <v>NG</v>
      </c>
    </row>
    <row r="51" spans="1:16" ht="13" customHeight="1" x14ac:dyDescent="0.15">
      <c r="A51" s="86"/>
      <c r="B51" s="42"/>
      <c r="C51" s="87"/>
      <c r="D51" s="86"/>
      <c r="E51" s="42"/>
      <c r="F51" s="87"/>
      <c r="G51" s="86"/>
      <c r="H51" s="42"/>
      <c r="I51" s="87"/>
      <c r="K51" s="467"/>
      <c r="L51" s="468"/>
      <c r="M51" s="468"/>
      <c r="N51" s="469"/>
      <c r="O51" s="114">
        <f>'4. レポート (手を加えず印刷)'!E53</f>
        <v>250</v>
      </c>
      <c r="P51" s="226" t="str">
        <f>'4. レポート (手を加えず印刷)'!F53</f>
        <v>NG</v>
      </c>
    </row>
    <row r="52" spans="1:16" ht="13" customHeight="1" thickBot="1" x14ac:dyDescent="0.2">
      <c r="A52" s="86"/>
      <c r="B52" s="42"/>
      <c r="C52" s="87"/>
      <c r="D52" s="86"/>
      <c r="E52" s="42"/>
      <c r="F52" s="87"/>
      <c r="G52" s="86"/>
      <c r="H52" s="42"/>
      <c r="I52" s="87"/>
      <c r="K52" s="470"/>
      <c r="L52" s="471"/>
      <c r="M52" s="471"/>
      <c r="N52" s="472"/>
      <c r="O52" s="218">
        <f>'4. レポート (手を加えず印刷)'!E54</f>
        <v>1250</v>
      </c>
      <c r="P52" s="113" t="str">
        <f>'4. レポート (手を加えず印刷)'!F54</f>
        <v>NG</v>
      </c>
    </row>
    <row r="53" spans="1:16" ht="13" customHeight="1" x14ac:dyDescent="0.15">
      <c r="A53" s="86"/>
      <c r="B53" s="42"/>
      <c r="C53" s="87"/>
      <c r="D53" s="86"/>
      <c r="E53" s="42"/>
      <c r="F53" s="87"/>
      <c r="G53" s="86"/>
      <c r="H53" s="42"/>
      <c r="I53" s="87"/>
      <c r="K53" s="464" t="str">
        <f>'4. レポート (手を加えず印刷)'!A55</f>
        <v>0 (well: 8)</v>
      </c>
      <c r="L53" s="465"/>
      <c r="M53" s="465"/>
      <c r="N53" s="466"/>
      <c r="O53" s="115">
        <f>'4. レポート (手を加えず印刷)'!E55</f>
        <v>10</v>
      </c>
      <c r="P53" s="116" t="str">
        <f>'4. レポート (手を加えず印刷)'!F55</f>
        <v>NG</v>
      </c>
    </row>
    <row r="54" spans="1:16" ht="14" customHeight="1" x14ac:dyDescent="0.15">
      <c r="A54" s="86"/>
      <c r="B54" s="42"/>
      <c r="C54" s="87"/>
      <c r="D54" s="86"/>
      <c r="E54" s="42"/>
      <c r="F54" s="87"/>
      <c r="G54" s="86"/>
      <c r="H54" s="42"/>
      <c r="I54" s="87"/>
      <c r="K54" s="467"/>
      <c r="L54" s="468"/>
      <c r="M54" s="468"/>
      <c r="N54" s="469"/>
      <c r="O54" s="114">
        <f>'4. レポート (手を加えず印刷)'!E56</f>
        <v>50</v>
      </c>
      <c r="P54" s="226" t="str">
        <f>'4. レポート (手を加えず印刷)'!F56</f>
        <v>NG</v>
      </c>
    </row>
    <row r="55" spans="1:16" ht="13" customHeight="1" x14ac:dyDescent="0.15">
      <c r="A55" s="86"/>
      <c r="B55" s="42"/>
      <c r="C55" s="87"/>
      <c r="D55" s="86"/>
      <c r="E55" s="42"/>
      <c r="F55" s="87"/>
      <c r="G55" s="86"/>
      <c r="H55" s="42"/>
      <c r="I55" s="87"/>
      <c r="K55" s="467"/>
      <c r="L55" s="468"/>
      <c r="M55" s="468"/>
      <c r="N55" s="469"/>
      <c r="O55" s="114">
        <f>'4. レポート (手を加えず印刷)'!E57</f>
        <v>250</v>
      </c>
      <c r="P55" s="226" t="str">
        <f>'4. レポート (手を加えず印刷)'!F57</f>
        <v>NG</v>
      </c>
    </row>
    <row r="56" spans="1:16" ht="13" customHeight="1" thickBot="1" x14ac:dyDescent="0.2">
      <c r="A56" s="86"/>
      <c r="B56" s="42"/>
      <c r="C56" s="87"/>
      <c r="D56" s="86"/>
      <c r="E56" s="42"/>
      <c r="F56" s="87"/>
      <c r="G56" s="86"/>
      <c r="H56" s="42"/>
      <c r="I56" s="87"/>
      <c r="K56" s="470"/>
      <c r="L56" s="471"/>
      <c r="M56" s="471"/>
      <c r="N56" s="472"/>
      <c r="O56" s="218">
        <f>'4. レポート (手を加えず印刷)'!E58</f>
        <v>1250</v>
      </c>
      <c r="P56" s="113" t="str">
        <f>'4. レポート (手を加えず印刷)'!F58</f>
        <v>NG</v>
      </c>
    </row>
    <row r="57" spans="1:16" ht="14" customHeight="1" thickBot="1" x14ac:dyDescent="0.2">
      <c r="A57" s="86"/>
      <c r="B57" s="42"/>
      <c r="C57" s="87"/>
      <c r="D57" s="86"/>
      <c r="E57" s="42"/>
      <c r="F57" s="87"/>
      <c r="G57" s="86"/>
      <c r="H57" s="42"/>
      <c r="I57" s="87"/>
      <c r="K57" s="464" t="str">
        <f>'4. レポート (手を加えず印刷)'!A59</f>
        <v>0 (well: 9)</v>
      </c>
      <c r="L57" s="465"/>
      <c r="M57" s="465"/>
      <c r="N57" s="466"/>
      <c r="O57" s="115">
        <f>'4. レポート (手を加えず印刷)'!E59</f>
        <v>10</v>
      </c>
      <c r="P57" s="116" t="str">
        <f>'4. レポート (手を加えず印刷)'!F59</f>
        <v>NG</v>
      </c>
    </row>
    <row r="58" spans="1:16" ht="15" thickTop="1" x14ac:dyDescent="0.15">
      <c r="A58" s="100" t="str">
        <f>"x "&amp;'1. 実験内容を入力するシート'!B16</f>
        <v>x 10</v>
      </c>
      <c r="B58" s="94" t="s">
        <v>10</v>
      </c>
      <c r="C58" s="178" t="s">
        <v>290</v>
      </c>
      <c r="D58" s="100" t="str">
        <f>"x "&amp;'1. 実験内容を入力するシート'!B17</f>
        <v>x 10</v>
      </c>
      <c r="E58" s="94" t="s">
        <v>179</v>
      </c>
      <c r="F58" s="178" t="s">
        <v>290</v>
      </c>
      <c r="G58" s="100" t="str">
        <f>"x "&amp;'1. 実験内容を入力するシート'!B18</f>
        <v>x 10</v>
      </c>
      <c r="H58" s="94" t="s">
        <v>179</v>
      </c>
      <c r="I58" s="178" t="s">
        <v>292</v>
      </c>
      <c r="K58" s="467"/>
      <c r="L58" s="468"/>
      <c r="M58" s="468"/>
      <c r="N58" s="469"/>
      <c r="O58" s="114">
        <f>'4. レポート (手を加えず印刷)'!E60</f>
        <v>50</v>
      </c>
      <c r="P58" s="226" t="str">
        <f>'4. レポート (手を加えず印刷)'!F60</f>
        <v>NG</v>
      </c>
    </row>
    <row r="59" spans="1:16" ht="17" customHeight="1" x14ac:dyDescent="0.15">
      <c r="A59" s="99" t="str">
        <f>"x "&amp;'1. 実験内容を入力するシート'!C16</f>
        <v>x 50</v>
      </c>
      <c r="B59" s="71" t="s">
        <v>5</v>
      </c>
      <c r="C59" s="179" t="s">
        <v>291</v>
      </c>
      <c r="D59" s="99" t="str">
        <f>"x "&amp;'1. 実験内容を入力するシート'!C17</f>
        <v>x 50</v>
      </c>
      <c r="E59" s="71" t="s">
        <v>5</v>
      </c>
      <c r="F59" s="179" t="s">
        <v>291</v>
      </c>
      <c r="G59" s="99" t="str">
        <f>"x "&amp;'1. 実験内容を入力するシート'!C18</f>
        <v>x 50</v>
      </c>
      <c r="H59" s="71" t="s">
        <v>5</v>
      </c>
      <c r="I59" s="179" t="s">
        <v>291</v>
      </c>
      <c r="K59" s="467"/>
      <c r="L59" s="468"/>
      <c r="M59" s="468"/>
      <c r="N59" s="469"/>
      <c r="O59" s="114">
        <f>'4. レポート (手を加えず印刷)'!E61</f>
        <v>250</v>
      </c>
      <c r="P59" s="226" t="str">
        <f>'4. レポート (手を加えず印刷)'!F61</f>
        <v>NG</v>
      </c>
    </row>
    <row r="60" spans="1:16" ht="17" customHeight="1" thickBot="1" x14ac:dyDescent="0.2">
      <c r="A60" s="99" t="str">
        <f>"x "&amp;'1. 実験内容を入力するシート'!D16</f>
        <v>x 250</v>
      </c>
      <c r="B60" s="219"/>
      <c r="C60" s="179" t="s">
        <v>181</v>
      </c>
      <c r="D60" s="166" t="str">
        <f>"x "&amp;'1. 実験内容を入力するシート'!D17</f>
        <v>x 250</v>
      </c>
      <c r="E60" s="71"/>
      <c r="F60" s="179" t="s">
        <v>181</v>
      </c>
      <c r="G60" s="99" t="str">
        <f>"x "&amp;'1. 実験内容を入力するシート'!D18</f>
        <v>x 250</v>
      </c>
      <c r="H60" s="71"/>
      <c r="I60" s="179" t="s">
        <v>291</v>
      </c>
      <c r="K60" s="470"/>
      <c r="L60" s="471"/>
      <c r="M60" s="471"/>
      <c r="N60" s="472"/>
      <c r="O60" s="218">
        <f>'4. レポート (手を加えず印刷)'!E62</f>
        <v>1250</v>
      </c>
      <c r="P60" s="113" t="str">
        <f>'4. レポート (手を加えず印刷)'!F62</f>
        <v>NG</v>
      </c>
    </row>
    <row r="61" spans="1:16" ht="17" customHeight="1" thickBot="1" x14ac:dyDescent="0.2">
      <c r="A61" s="99" t="str">
        <f>"x "&amp;'1. 実験内容を入力するシート'!E16</f>
        <v>x 1250</v>
      </c>
      <c r="B61" s="220"/>
      <c r="C61" s="180" t="s">
        <v>181</v>
      </c>
      <c r="D61" s="166" t="str">
        <f>"x "&amp;'1. 実験内容を入力するシート'!E17</f>
        <v>x 1250</v>
      </c>
      <c r="E61" s="71"/>
      <c r="F61" s="180" t="s">
        <v>181</v>
      </c>
      <c r="G61" s="99" t="str">
        <f>"x "&amp;'1. 実験内容を入力するシート'!E18</f>
        <v>x 1250</v>
      </c>
      <c r="H61" s="71"/>
      <c r="I61" s="180" t="s">
        <v>181</v>
      </c>
      <c r="K61" s="464" t="str">
        <f>'4. レポート (手を加えず印刷)'!A63</f>
        <v>0 (well: )</v>
      </c>
      <c r="L61" s="465"/>
      <c r="M61" s="465"/>
      <c r="N61" s="466"/>
      <c r="O61" s="115">
        <f>'4. レポート (手を加えず印刷)'!E63</f>
        <v>10</v>
      </c>
      <c r="P61" s="116" t="str">
        <f>'4. レポート (手を加えず印刷)'!F63</f>
        <v>NG</v>
      </c>
    </row>
    <row r="62" spans="1:16" ht="17" customHeight="1" x14ac:dyDescent="0.15">
      <c r="A62" s="460">
        <f>'1. 実験内容を入力するシート'!A19</f>
        <v>0</v>
      </c>
      <c r="B62" s="461"/>
      <c r="C62" s="462"/>
      <c r="D62" s="460">
        <f>'1. 実験内容を入力するシート'!A20</f>
        <v>0</v>
      </c>
      <c r="E62" s="461"/>
      <c r="F62" s="462"/>
      <c r="G62" s="460">
        <f>'1. 実験内容を入力するシート'!A21</f>
        <v>0</v>
      </c>
      <c r="H62" s="461"/>
      <c r="I62" s="462"/>
      <c r="K62" s="467"/>
      <c r="L62" s="480"/>
      <c r="M62" s="480"/>
      <c r="N62" s="469"/>
      <c r="O62" s="114">
        <f>'4. レポート (手を加えず印刷)'!E64</f>
        <v>50</v>
      </c>
      <c r="P62" s="226" t="str">
        <f>'4. レポート (手を加えず印刷)'!F64</f>
        <v>NG</v>
      </c>
    </row>
    <row r="63" spans="1:16" ht="14" customHeight="1" x14ac:dyDescent="0.15">
      <c r="A63" s="86"/>
      <c r="B63" s="42"/>
      <c r="C63" s="87"/>
      <c r="D63" s="86"/>
      <c r="E63" s="42"/>
      <c r="F63" s="87"/>
      <c r="G63" s="86"/>
      <c r="H63" s="42"/>
      <c r="I63" s="87"/>
      <c r="K63" s="467"/>
      <c r="L63" s="480"/>
      <c r="M63" s="480"/>
      <c r="N63" s="469"/>
      <c r="O63" s="114">
        <f>'4. レポート (手を加えず印刷)'!E65</f>
        <v>250</v>
      </c>
      <c r="P63" s="226" t="str">
        <f>'4. レポート (手を加えず印刷)'!F65</f>
        <v>NG</v>
      </c>
    </row>
    <row r="64" spans="1:16" ht="13" customHeight="1" thickBot="1" x14ac:dyDescent="0.2">
      <c r="A64" s="86"/>
      <c r="B64" s="42"/>
      <c r="C64" s="87"/>
      <c r="D64" s="86"/>
      <c r="E64" s="42"/>
      <c r="F64" s="87"/>
      <c r="G64" s="86"/>
      <c r="H64" s="42"/>
      <c r="I64" s="87"/>
      <c r="K64" s="470"/>
      <c r="L64" s="471"/>
      <c r="M64" s="471"/>
      <c r="N64" s="472"/>
      <c r="O64" s="392">
        <f>'4. レポート (手を加えず印刷)'!E66</f>
        <v>1250</v>
      </c>
      <c r="P64" s="177" t="str">
        <f>'4. レポート (手を加えず印刷)'!F66</f>
        <v>NG</v>
      </c>
    </row>
    <row r="65" spans="1:16" ht="13" customHeight="1" x14ac:dyDescent="0.15">
      <c r="A65" s="86"/>
      <c r="B65" s="42"/>
      <c r="C65" s="87"/>
      <c r="D65" s="86"/>
      <c r="E65" s="42"/>
      <c r="F65" s="87"/>
      <c r="G65" s="86"/>
      <c r="H65" s="42"/>
      <c r="I65" s="87"/>
      <c r="K65" s="389"/>
      <c r="L65" s="390"/>
      <c r="M65" s="390"/>
      <c r="N65" s="390"/>
      <c r="O65" s="157"/>
      <c r="P65" s="391"/>
    </row>
    <row r="66" spans="1:16" ht="13" customHeight="1" x14ac:dyDescent="0.15">
      <c r="A66" s="86"/>
      <c r="B66" s="42"/>
      <c r="C66" s="87"/>
      <c r="D66" s="86"/>
      <c r="E66" s="42"/>
      <c r="F66" s="87"/>
      <c r="G66" s="86"/>
      <c r="H66" s="42"/>
      <c r="I66" s="87"/>
      <c r="K66" s="390"/>
      <c r="L66" s="390"/>
      <c r="M66" s="390"/>
      <c r="N66" s="390"/>
      <c r="O66" s="157"/>
      <c r="P66" s="391"/>
    </row>
    <row r="67" spans="1:16" ht="14" customHeight="1" x14ac:dyDescent="0.15">
      <c r="A67" s="86"/>
      <c r="B67" s="42"/>
      <c r="C67" s="87"/>
      <c r="D67" s="86"/>
      <c r="E67" s="42"/>
      <c r="F67" s="87"/>
      <c r="G67" s="86"/>
      <c r="H67" s="42"/>
      <c r="I67" s="87"/>
      <c r="K67" s="390"/>
      <c r="L67" s="390"/>
      <c r="M67" s="390"/>
      <c r="N67" s="390"/>
      <c r="O67" s="157"/>
      <c r="P67" s="391"/>
    </row>
    <row r="68" spans="1:16" ht="13" customHeight="1" x14ac:dyDescent="0.15">
      <c r="A68" s="86"/>
      <c r="B68" s="42"/>
      <c r="C68" s="87"/>
      <c r="D68" s="86"/>
      <c r="E68" s="42"/>
      <c r="F68" s="87"/>
      <c r="G68" s="86"/>
      <c r="H68" s="42"/>
      <c r="I68" s="87"/>
      <c r="K68" s="390"/>
      <c r="L68" s="390"/>
      <c r="M68" s="390"/>
      <c r="N68" s="390"/>
      <c r="O68" s="157"/>
      <c r="P68" s="391"/>
    </row>
    <row r="69" spans="1:16" ht="13" customHeight="1" x14ac:dyDescent="0.15">
      <c r="A69" s="86"/>
      <c r="B69" s="42"/>
      <c r="C69" s="87"/>
      <c r="D69" s="86"/>
      <c r="E69" s="42"/>
      <c r="F69" s="87"/>
      <c r="G69" s="86"/>
      <c r="H69" s="42"/>
      <c r="I69" s="87"/>
      <c r="K69" s="42"/>
      <c r="L69" s="42"/>
      <c r="M69" s="42"/>
      <c r="N69" s="42"/>
      <c r="O69" s="42"/>
      <c r="P69" s="42"/>
    </row>
    <row r="70" spans="1:16" ht="14" customHeight="1" thickBot="1" x14ac:dyDescent="0.2">
      <c r="A70" s="86"/>
      <c r="B70" s="42"/>
      <c r="C70" s="87"/>
      <c r="D70" s="86"/>
      <c r="E70" s="42"/>
      <c r="F70" s="87"/>
      <c r="G70" s="86"/>
      <c r="H70" s="42"/>
      <c r="I70" s="87"/>
    </row>
    <row r="71" spans="1:16" ht="15" thickTop="1" x14ac:dyDescent="0.15">
      <c r="A71" s="100" t="str">
        <f>"x "&amp;'1. 実験内容を入力するシート'!B19</f>
        <v>x 10</v>
      </c>
      <c r="B71" s="94" t="s">
        <v>10</v>
      </c>
      <c r="C71" s="178" t="s">
        <v>292</v>
      </c>
      <c r="D71" s="100" t="str">
        <f>"x "&amp;'1. 実験内容を入力するシート'!B20</f>
        <v>x 10</v>
      </c>
      <c r="E71" s="94" t="s">
        <v>179</v>
      </c>
      <c r="F71" s="178" t="s">
        <v>292</v>
      </c>
      <c r="G71" s="100" t="str">
        <f>"x "&amp;'1. 実験内容を入力するシート'!B21</f>
        <v>x 10</v>
      </c>
      <c r="H71" s="94" t="s">
        <v>179</v>
      </c>
      <c r="I71" s="178" t="s">
        <v>292</v>
      </c>
      <c r="K71" s="167" t="s">
        <v>72</v>
      </c>
      <c r="L71" s="168"/>
      <c r="M71" s="168"/>
      <c r="N71" s="168"/>
      <c r="O71" s="169"/>
    </row>
    <row r="72" spans="1:16" ht="17" customHeight="1" x14ac:dyDescent="0.15">
      <c r="A72" s="99" t="str">
        <f>"x "&amp;'1. 実験内容を入力するシート'!C19</f>
        <v>x 50</v>
      </c>
      <c r="B72" s="71" t="s">
        <v>5</v>
      </c>
      <c r="C72" s="179" t="s">
        <v>291</v>
      </c>
      <c r="D72" s="99" t="str">
        <f>"x "&amp;'1. 実験内容を入力するシート'!C20</f>
        <v>x 50</v>
      </c>
      <c r="E72" s="71" t="s">
        <v>5</v>
      </c>
      <c r="F72" s="179" t="s">
        <v>292</v>
      </c>
      <c r="G72" s="99" t="str">
        <f>"x "&amp;'1. 実験内容を入力するシート'!C21</f>
        <v>x 50</v>
      </c>
      <c r="H72" s="71" t="s">
        <v>5</v>
      </c>
      <c r="I72" s="179" t="s">
        <v>292</v>
      </c>
      <c r="K72" s="170" t="s">
        <v>11</v>
      </c>
      <c r="L72" s="165" t="s">
        <v>247</v>
      </c>
      <c r="M72" s="42"/>
      <c r="N72" s="42"/>
      <c r="O72" s="171"/>
    </row>
    <row r="73" spans="1:16" ht="17" customHeight="1" x14ac:dyDescent="0.15">
      <c r="A73" s="99" t="str">
        <f>"x "&amp;'1. 実験内容を入力するシート'!D19</f>
        <v>x 250</v>
      </c>
      <c r="B73" s="219"/>
      <c r="C73" s="179" t="s">
        <v>291</v>
      </c>
      <c r="D73" s="166" t="str">
        <f>"x "&amp;'1. 実験内容を入力するシート'!D20</f>
        <v>x 250</v>
      </c>
      <c r="E73" s="71"/>
      <c r="F73" s="179" t="s">
        <v>291</v>
      </c>
      <c r="G73" s="99" t="str">
        <f>"x "&amp;'1. 実験内容を入力するシート'!D21</f>
        <v>x 250</v>
      </c>
      <c r="H73" s="71"/>
      <c r="I73" s="179" t="s">
        <v>291</v>
      </c>
      <c r="K73" s="170" t="s">
        <v>78</v>
      </c>
      <c r="L73" s="165" t="s">
        <v>73</v>
      </c>
      <c r="M73" s="42"/>
      <c r="N73" s="42"/>
      <c r="O73" s="171"/>
    </row>
    <row r="74" spans="1:16" ht="17" customHeight="1" thickBot="1" x14ac:dyDescent="0.2">
      <c r="A74" s="99" t="str">
        <f>"x "&amp;'1. 実験内容を入力するシート'!E19</f>
        <v>x 1250</v>
      </c>
      <c r="B74" s="220"/>
      <c r="C74" s="180" t="s">
        <v>181</v>
      </c>
      <c r="D74" s="166" t="str">
        <f>"x "&amp;'1. 実験内容を入力するシート'!E20</f>
        <v>x 1250</v>
      </c>
      <c r="E74" s="71"/>
      <c r="F74" s="180" t="s">
        <v>181</v>
      </c>
      <c r="G74" s="99" t="str">
        <f>"x "&amp;'1. 実験内容を入力するシート'!E21</f>
        <v>x 1250</v>
      </c>
      <c r="H74" s="71"/>
      <c r="I74" s="180" t="s">
        <v>181</v>
      </c>
      <c r="K74" s="170" t="s">
        <v>79</v>
      </c>
      <c r="L74" s="165" t="s">
        <v>71</v>
      </c>
      <c r="M74" s="42"/>
      <c r="N74" s="42"/>
      <c r="O74" s="171"/>
    </row>
    <row r="75" spans="1:16" x14ac:dyDescent="0.15">
      <c r="A75" s="481">
        <f>'1. 実験内容を入力するシート'!A22</f>
        <v>0</v>
      </c>
      <c r="B75" s="461"/>
      <c r="C75" s="462"/>
      <c r="D75" s="481">
        <f>'1. 実験内容を入力するシート'!A23</f>
        <v>0</v>
      </c>
      <c r="E75" s="461"/>
      <c r="F75" s="462"/>
      <c r="G75" s="481">
        <f>'1. 実験内容を入力するシート'!A24</f>
        <v>0</v>
      </c>
      <c r="H75" s="461"/>
      <c r="I75" s="462"/>
      <c r="K75" s="172" t="s">
        <v>12</v>
      </c>
      <c r="L75" s="173" t="s">
        <v>15</v>
      </c>
      <c r="M75" s="174"/>
      <c r="N75" s="174"/>
      <c r="O75" s="175"/>
    </row>
    <row r="76" spans="1:16" x14ac:dyDescent="0.15">
      <c r="A76" s="86"/>
      <c r="B76" s="42"/>
      <c r="C76" s="87"/>
      <c r="D76" s="86"/>
      <c r="E76" s="42"/>
      <c r="F76" s="87"/>
      <c r="G76" s="86"/>
      <c r="H76" s="42"/>
      <c r="I76" s="87"/>
    </row>
    <row r="77" spans="1:16" x14ac:dyDescent="0.15">
      <c r="A77" s="86"/>
      <c r="B77" s="42"/>
      <c r="C77" s="87"/>
      <c r="D77" s="86"/>
      <c r="E77" s="42"/>
      <c r="F77" s="87"/>
      <c r="G77" s="86"/>
      <c r="H77" s="42"/>
      <c r="I77" s="87"/>
    </row>
    <row r="78" spans="1:16" x14ac:dyDescent="0.15">
      <c r="A78" s="86"/>
      <c r="B78" s="42"/>
      <c r="C78" s="87"/>
      <c r="D78" s="86"/>
      <c r="E78" s="42"/>
      <c r="F78" s="87"/>
      <c r="G78" s="86"/>
      <c r="H78" s="42"/>
      <c r="I78" s="87"/>
    </row>
    <row r="79" spans="1:16" x14ac:dyDescent="0.15">
      <c r="A79" s="86"/>
      <c r="B79" s="42"/>
      <c r="C79" s="87"/>
      <c r="D79" s="86"/>
      <c r="E79" s="42"/>
      <c r="F79" s="87"/>
      <c r="G79" s="86"/>
      <c r="H79" s="42"/>
      <c r="I79" s="87"/>
    </row>
    <row r="80" spans="1:16" x14ac:dyDescent="0.15">
      <c r="A80" s="86"/>
      <c r="B80" s="42"/>
      <c r="C80" s="87"/>
      <c r="D80" s="86"/>
      <c r="E80" s="42"/>
      <c r="F80" s="87"/>
      <c r="G80" s="86"/>
      <c r="H80" s="42"/>
      <c r="I80" s="87"/>
    </row>
    <row r="81" spans="1:9" x14ac:dyDescent="0.15">
      <c r="A81" s="86"/>
      <c r="B81" s="42"/>
      <c r="C81" s="87"/>
      <c r="D81" s="86"/>
      <c r="E81" s="42"/>
      <c r="F81" s="87"/>
      <c r="G81" s="86"/>
      <c r="H81" s="42"/>
      <c r="I81" s="87"/>
    </row>
    <row r="82" spans="1:9" x14ac:dyDescent="0.15">
      <c r="A82" s="86"/>
      <c r="B82" s="42"/>
      <c r="C82" s="87"/>
      <c r="D82" s="86"/>
      <c r="E82" s="42"/>
      <c r="F82" s="87"/>
      <c r="G82" s="86"/>
      <c r="H82" s="42"/>
      <c r="I82" s="87"/>
    </row>
    <row r="83" spans="1:9" ht="15" thickBot="1" x14ac:dyDescent="0.2">
      <c r="A83" s="86"/>
      <c r="B83" s="42"/>
      <c r="C83" s="87"/>
      <c r="D83" s="86"/>
      <c r="E83" s="42"/>
      <c r="F83" s="87"/>
      <c r="G83" s="86"/>
      <c r="H83" s="42"/>
      <c r="I83" s="87"/>
    </row>
    <row r="84" spans="1:9" ht="15" thickTop="1" x14ac:dyDescent="0.15">
      <c r="A84" s="100" t="str">
        <f>"x "&amp;'1. 実験内容を入力するシート'!B22</f>
        <v>x 10</v>
      </c>
      <c r="B84" s="94" t="s">
        <v>10</v>
      </c>
      <c r="C84" s="178" t="s">
        <v>290</v>
      </c>
      <c r="D84" s="100" t="str">
        <f>"x "&amp;'1. 実験内容を入力するシート'!B23</f>
        <v>x 10</v>
      </c>
      <c r="E84" s="94" t="s">
        <v>179</v>
      </c>
      <c r="F84" s="178" t="s">
        <v>290</v>
      </c>
      <c r="G84" s="100" t="str">
        <f>"x "&amp;'1. 実験内容を入力するシート'!B24</f>
        <v>x 10</v>
      </c>
      <c r="H84" s="94" t="s">
        <v>179</v>
      </c>
      <c r="I84" s="178" t="s">
        <v>181</v>
      </c>
    </row>
    <row r="85" spans="1:9" x14ac:dyDescent="0.15">
      <c r="A85" s="99" t="str">
        <f>"x "&amp;'1. 実験内容を入力するシート'!C22</f>
        <v>x 50</v>
      </c>
      <c r="B85" s="71" t="s">
        <v>5</v>
      </c>
      <c r="C85" s="179" t="s">
        <v>291</v>
      </c>
      <c r="D85" s="99" t="str">
        <f>"x "&amp;'1. 実験内容を入力するシート'!C23</f>
        <v>x 50</v>
      </c>
      <c r="E85" s="71" t="s">
        <v>5</v>
      </c>
      <c r="F85" s="179" t="s">
        <v>291</v>
      </c>
      <c r="G85" s="99" t="str">
        <f>"x "&amp;'1. 実験内容を入力するシート'!C24</f>
        <v>x 50</v>
      </c>
      <c r="H85" s="71" t="s">
        <v>5</v>
      </c>
      <c r="I85" s="179"/>
    </row>
    <row r="86" spans="1:9" x14ac:dyDescent="0.15">
      <c r="A86" s="99" t="str">
        <f>"x "&amp;'1. 実験内容を入力するシート'!D22</f>
        <v>x 250</v>
      </c>
      <c r="B86" s="219"/>
      <c r="C86" s="179" t="s">
        <v>181</v>
      </c>
      <c r="D86" s="166" t="str">
        <f>"x "&amp;'1. 実験内容を入力するシート'!D23</f>
        <v>x 250</v>
      </c>
      <c r="E86" s="71"/>
      <c r="F86" s="179" t="s">
        <v>181</v>
      </c>
      <c r="G86" s="99" t="str">
        <f>"x "&amp;'1. 実験内容を入力するシート'!D24</f>
        <v>x 250</v>
      </c>
      <c r="H86" s="71"/>
      <c r="I86" s="179"/>
    </row>
    <row r="87" spans="1:9" ht="15" thickBot="1" x14ac:dyDescent="0.2">
      <c r="A87" s="99" t="str">
        <f>"x "&amp;'1. 実験内容を入力するシート'!E22</f>
        <v>x 1250</v>
      </c>
      <c r="B87" s="219"/>
      <c r="C87" s="179" t="s">
        <v>181</v>
      </c>
      <c r="D87" s="360" t="str">
        <f>"x "&amp;'1. 実験内容を入力するシート'!E23</f>
        <v>x 1250</v>
      </c>
      <c r="E87" s="219"/>
      <c r="F87" s="179" t="s">
        <v>181</v>
      </c>
      <c r="G87" s="234" t="str">
        <f>"x "&amp;'1. 実験内容を入力するシート'!E24</f>
        <v>x 1250</v>
      </c>
      <c r="H87" s="220"/>
      <c r="I87" s="180"/>
    </row>
    <row r="88" spans="1:9" x14ac:dyDescent="0.15">
      <c r="A88" s="477" t="s">
        <v>269</v>
      </c>
      <c r="B88" s="478"/>
      <c r="C88" s="479"/>
      <c r="D88" s="477" t="s">
        <v>262</v>
      </c>
      <c r="E88" s="478"/>
      <c r="F88" s="479"/>
    </row>
    <row r="89" spans="1:9" x14ac:dyDescent="0.15">
      <c r="A89" s="86"/>
      <c r="B89" s="42"/>
      <c r="C89" s="87"/>
      <c r="D89" s="86"/>
      <c r="E89" s="42"/>
      <c r="F89" s="87"/>
    </row>
    <row r="90" spans="1:9" x14ac:dyDescent="0.15">
      <c r="A90" s="86"/>
      <c r="B90" s="42"/>
      <c r="C90" s="87"/>
      <c r="D90" s="86"/>
      <c r="E90" s="42"/>
      <c r="F90" s="87"/>
    </row>
    <row r="91" spans="1:9" x14ac:dyDescent="0.15">
      <c r="A91" s="86"/>
      <c r="B91" s="42"/>
      <c r="C91" s="87"/>
      <c r="D91" s="86"/>
      <c r="E91" s="42"/>
      <c r="F91" s="87"/>
    </row>
    <row r="92" spans="1:9" x14ac:dyDescent="0.15">
      <c r="A92" s="86"/>
      <c r="B92" s="42"/>
      <c r="C92" s="87"/>
      <c r="D92" s="86"/>
      <c r="E92" s="42"/>
      <c r="F92" s="87"/>
    </row>
    <row r="93" spans="1:9" x14ac:dyDescent="0.15">
      <c r="A93" s="86"/>
      <c r="B93" s="42"/>
      <c r="C93" s="87"/>
      <c r="D93" s="86"/>
      <c r="E93" s="42"/>
      <c r="F93" s="87"/>
    </row>
    <row r="94" spans="1:9" x14ac:dyDescent="0.15">
      <c r="A94" s="86"/>
      <c r="B94" s="42"/>
      <c r="C94" s="87"/>
      <c r="D94" s="86"/>
      <c r="E94" s="42"/>
      <c r="F94" s="87"/>
    </row>
    <row r="95" spans="1:9" x14ac:dyDescent="0.15">
      <c r="A95" s="86"/>
      <c r="B95" s="42"/>
      <c r="C95" s="87"/>
      <c r="D95" s="86"/>
      <c r="E95" s="42"/>
      <c r="F95" s="87"/>
    </row>
    <row r="96" spans="1:9" ht="15" thickBot="1" x14ac:dyDescent="0.2">
      <c r="A96" s="86"/>
      <c r="B96" s="42"/>
      <c r="C96" s="87"/>
      <c r="D96" s="86"/>
      <c r="E96" s="42"/>
      <c r="F96" s="87"/>
    </row>
    <row r="97" spans="1:6" ht="15" thickTop="1" x14ac:dyDescent="0.15">
      <c r="A97" s="100" t="s">
        <v>270</v>
      </c>
      <c r="B97" s="94" t="s">
        <v>10</v>
      </c>
      <c r="C97" s="178" t="s">
        <v>181</v>
      </c>
      <c r="D97" s="100" t="s">
        <v>270</v>
      </c>
      <c r="E97" s="94" t="s">
        <v>10</v>
      </c>
      <c r="F97" s="361" t="s">
        <v>291</v>
      </c>
    </row>
    <row r="98" spans="1:6" ht="15" thickBot="1" x14ac:dyDescent="0.2">
      <c r="A98" s="101" t="s">
        <v>271</v>
      </c>
      <c r="B98" s="362" t="s">
        <v>5</v>
      </c>
      <c r="C98" s="363" t="s">
        <v>181</v>
      </c>
      <c r="D98" s="101" t="s">
        <v>271</v>
      </c>
      <c r="E98" s="362" t="s">
        <v>5</v>
      </c>
      <c r="F98" s="364" t="s">
        <v>291</v>
      </c>
    </row>
  </sheetData>
  <sheetProtection password="BD4D" sheet="1" objects="1" scenarios="1"/>
  <mergeCells count="24">
    <mergeCell ref="D88:F88"/>
    <mergeCell ref="K53:N56"/>
    <mergeCell ref="A88:C88"/>
    <mergeCell ref="K29:N32"/>
    <mergeCell ref="K33:N36"/>
    <mergeCell ref="K37:N40"/>
    <mergeCell ref="K41:N44"/>
    <mergeCell ref="K45:N48"/>
    <mergeCell ref="K57:N60"/>
    <mergeCell ref="K61:N64"/>
    <mergeCell ref="G62:I62"/>
    <mergeCell ref="A75:C75"/>
    <mergeCell ref="D75:F75"/>
    <mergeCell ref="G75:I75"/>
    <mergeCell ref="A62:C62"/>
    <mergeCell ref="D62:F62"/>
    <mergeCell ref="O27:O28"/>
    <mergeCell ref="P27:P28"/>
    <mergeCell ref="G49:I49"/>
    <mergeCell ref="B3:E3"/>
    <mergeCell ref="A49:C49"/>
    <mergeCell ref="D49:F49"/>
    <mergeCell ref="K49:N52"/>
    <mergeCell ref="K27:N28"/>
  </mergeCells>
  <phoneticPr fontId="3"/>
  <dataValidations count="3">
    <dataValidation type="list" allowBlank="1" showInputMessage="1" showErrorMessage="1" sqref="H21">
      <formula1>"○"</formula1>
    </dataValidation>
    <dataValidation type="list" allowBlank="1" showInputMessage="1" showErrorMessage="1" sqref="B17 E25 E47">
      <formula1>コメント</formula1>
    </dataValidation>
    <dataValidation type="list" allowBlank="1" showInputMessage="1" showErrorMessage="1" sqref="C58:C61 F58:F61 I58:I61 C71:C74 F71:F74 I71:I74 C84:C87 F84:F87 I84:I87 C97:C98 F97:F98">
      <formula1>$K$72:$K$75</formula1>
    </dataValidation>
  </dataValidations>
  <pageMargins left="0.7" right="0.7" top="0.75" bottom="0.75" header="0.51200000000000001" footer="0.51200000000000001"/>
  <pageSetup paperSize="9" scale="90" fitToHeight="2" orientation="portrait" verticalDpi="12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45"/>
    <pageSetUpPr fitToPage="1"/>
  </sheetPr>
  <dimension ref="A1:R163"/>
  <sheetViews>
    <sheetView topLeftCell="A22" zoomScale="125" zoomScaleNormal="75" zoomScalePageLayoutView="75" workbookViewId="0">
      <selection activeCell="A148" sqref="A148:J157"/>
    </sheetView>
  </sheetViews>
  <sheetFormatPr baseColWidth="12" defaultColWidth="9" defaultRowHeight="14" x14ac:dyDescent="0.15"/>
  <cols>
    <col min="1" max="1" width="10.6640625" style="1" customWidth="1"/>
    <col min="2" max="2" width="10.5" style="1" bestFit="1" customWidth="1"/>
    <col min="3" max="4" width="9.5" style="1" customWidth="1"/>
    <col min="5" max="5" width="9.83203125" style="1" bestFit="1" customWidth="1"/>
    <col min="6" max="8" width="9.33203125" style="1" bestFit="1" customWidth="1"/>
    <col min="9" max="9" width="9.1640625" style="1" bestFit="1" customWidth="1"/>
    <col min="10" max="10" width="9.5" style="1" bestFit="1" customWidth="1"/>
    <col min="11" max="11" width="9.1640625" style="1" bestFit="1" customWidth="1"/>
    <col min="12" max="12" width="9" style="1"/>
    <col min="13" max="13" width="9.33203125" style="1" bestFit="1" customWidth="1"/>
    <col min="14" max="14" width="8.6640625" style="1" customWidth="1"/>
    <col min="15" max="15" width="9" style="1"/>
    <col min="16" max="16" width="9.83203125" style="1" bestFit="1" customWidth="1"/>
    <col min="17" max="18" width="9.1640625" style="1" bestFit="1" customWidth="1"/>
    <col min="19" max="16384" width="9" style="1"/>
  </cols>
  <sheetData>
    <row r="1" spans="1:12" ht="19" x14ac:dyDescent="0.15">
      <c r="A1" s="124" t="str">
        <f>'1. 実験内容を入力するシート'!B1</f>
        <v>ワークショップ用試料の測定</v>
      </c>
      <c r="H1" s="62"/>
      <c r="J1" s="62"/>
    </row>
    <row r="2" spans="1:12" x14ac:dyDescent="0.15">
      <c r="A2" s="43"/>
      <c r="G2" s="336" t="str">
        <f>"実験番号: "&amp;'1. 実験内容を入力するシート'!B6</f>
        <v>実験番号: 2</v>
      </c>
      <c r="H2" s="337"/>
    </row>
    <row r="3" spans="1:12" ht="14.25" customHeight="1" x14ac:dyDescent="0.15">
      <c r="A3" s="507" t="str">
        <f>"備考:"&amp;'1. 実験内容を入力するシート'!B12</f>
        <v>備考:特になし</v>
      </c>
      <c r="B3" s="508"/>
      <c r="C3" s="508"/>
      <c r="D3" s="508"/>
      <c r="E3" s="508"/>
      <c r="F3" s="509"/>
      <c r="G3" s="338" t="str">
        <f>"実験日: "&amp;'1. 実験内容を入力するシート'!B5</f>
        <v>実験日: 2016.9.15</v>
      </c>
      <c r="H3" s="339"/>
    </row>
    <row r="4" spans="1:12" ht="27" customHeight="1" x14ac:dyDescent="0.15">
      <c r="A4" s="510"/>
      <c r="B4" s="511"/>
      <c r="C4" s="511"/>
      <c r="D4" s="511"/>
      <c r="E4" s="511"/>
      <c r="F4" s="512"/>
      <c r="G4" s="513" t="str">
        <f>"実施機関: "&amp;'1. 実験内容を入力するシート'!B7</f>
        <v>実施機関: 農研機構　食品総合研究所　食品機能研究領域</v>
      </c>
      <c r="H4" s="514"/>
      <c r="I4" s="514"/>
      <c r="J4" s="514"/>
      <c r="L4" s="63"/>
    </row>
    <row r="5" spans="1:12" x14ac:dyDescent="0.15">
      <c r="A5" s="5"/>
      <c r="B5" s="5"/>
      <c r="C5" s="5"/>
      <c r="D5" s="5"/>
      <c r="E5" s="5"/>
      <c r="F5" s="5"/>
      <c r="G5" s="338" t="str">
        <f>"実験者: "&amp;'1. 実験内容を入力するシート'!B8</f>
        <v>実験者: 渡辺　純</v>
      </c>
      <c r="H5" s="339"/>
      <c r="I5" s="5"/>
    </row>
    <row r="6" spans="1:12" x14ac:dyDescent="0.15">
      <c r="A6" s="5"/>
      <c r="B6" s="5"/>
      <c r="C6" s="5"/>
      <c r="D6" s="5"/>
      <c r="E6" s="5"/>
      <c r="F6" s="5"/>
      <c r="G6" s="338" t="str">
        <f>"使用機器: "&amp;'1. 実験内容を入力するシート'!B9</f>
        <v>使用機器: POWERSCAN HT</v>
      </c>
      <c r="H6" s="339"/>
      <c r="I6" s="5"/>
    </row>
    <row r="7" spans="1:12" x14ac:dyDescent="0.15">
      <c r="A7" s="5"/>
      <c r="B7" s="5"/>
      <c r="C7" s="5"/>
      <c r="D7" s="5"/>
      <c r="E7" s="5"/>
      <c r="F7" s="5"/>
      <c r="G7" s="338" t="str">
        <f>"分注: "&amp;'1. 実験内容を入力するシート'!B10</f>
        <v>分注: 手動</v>
      </c>
      <c r="H7" s="339"/>
      <c r="I7" s="5"/>
    </row>
    <row r="8" spans="1:12" x14ac:dyDescent="0.15">
      <c r="A8" s="5"/>
      <c r="B8" s="5"/>
      <c r="C8" s="5"/>
      <c r="D8" s="5"/>
      <c r="E8" s="5"/>
      <c r="F8" s="5"/>
      <c r="G8" s="338" t="str">
        <f>"測光: "&amp;'1. 実験内容を入力するシート'!B11</f>
        <v>測光: 下方</v>
      </c>
      <c r="H8" s="339"/>
      <c r="I8" s="5"/>
    </row>
    <row r="9" spans="1:12" ht="15" thickBot="1" x14ac:dyDescent="0.2">
      <c r="A9" s="61" t="s">
        <v>173</v>
      </c>
      <c r="B9" s="5"/>
      <c r="C9" s="5"/>
      <c r="D9" s="5"/>
      <c r="E9" s="5"/>
      <c r="F9" s="5"/>
      <c r="G9" s="5"/>
      <c r="H9" s="5"/>
      <c r="I9" s="5"/>
    </row>
    <row r="10" spans="1:12" ht="15" thickBot="1" x14ac:dyDescent="0.2">
      <c r="A10" s="68" t="s">
        <v>252</v>
      </c>
      <c r="B10" s="463" t="s">
        <v>171</v>
      </c>
      <c r="C10" s="463"/>
      <c r="D10" s="463"/>
      <c r="E10" s="463"/>
      <c r="F10" s="65" t="s">
        <v>49</v>
      </c>
      <c r="G10" s="66" t="s">
        <v>38</v>
      </c>
      <c r="H10" s="67" t="s">
        <v>29</v>
      </c>
      <c r="I10" s="5"/>
    </row>
    <row r="11" spans="1:12" x14ac:dyDescent="0.15">
      <c r="A11" s="57">
        <f>ROUND('1. 実験内容を入力するシート'!D32,2)</f>
        <v>19.98</v>
      </c>
      <c r="B11" s="50">
        <f>'データ処理シート No. 2'!F69</f>
        <v>7.174858421648441</v>
      </c>
      <c r="C11" s="50">
        <f>'データ処理シート No. 2'!G69</f>
        <v>7.6152651434429508</v>
      </c>
      <c r="D11" s="50">
        <f>'データ処理シート No. 2'!H69</f>
        <v>7.6005503804683343</v>
      </c>
      <c r="E11" s="50">
        <f>'データ処理シート No. 2'!I69</f>
        <v>7.2265355921340486</v>
      </c>
      <c r="F11" s="59">
        <f>AVERAGE(B11:E11)</f>
        <v>7.4043023844234437</v>
      </c>
      <c r="G11" s="51">
        <f>STDEV(B11:E11)</f>
        <v>0.23612435010640459</v>
      </c>
      <c r="H11" s="52">
        <f>G11/F11</f>
        <v>3.1890154919002683E-2</v>
      </c>
      <c r="I11" s="5"/>
    </row>
    <row r="12" spans="1:12" x14ac:dyDescent="0.15">
      <c r="A12" s="57">
        <f>ROUND('1. 実験内容を入力するシート'!C32,2)</f>
        <v>39.950000000000003</v>
      </c>
      <c r="B12" s="50">
        <f>'データ処理シート No. 2'!J69</f>
        <v>12.914926801809894</v>
      </c>
      <c r="C12" s="50">
        <f>'データ処理シート No. 2'!K69</f>
        <v>13.10325219095488</v>
      </c>
      <c r="D12" s="50">
        <f>'データ処理シート No. 2'!L69</f>
        <v>12.950862485726116</v>
      </c>
      <c r="E12" s="50">
        <f>'データ処理シート No. 2'!M69</f>
        <v>12.967221127524592</v>
      </c>
      <c r="F12" s="59">
        <f>AVERAGE(B12:E12)</f>
        <v>12.984065651503872</v>
      </c>
      <c r="G12" s="51">
        <f>STDEV(B12:E12)</f>
        <v>8.2405096786276402E-2</v>
      </c>
      <c r="H12" s="52">
        <f>G12/F12</f>
        <v>6.3466327880691113E-3</v>
      </c>
      <c r="I12" s="5"/>
    </row>
    <row r="13" spans="1:12" x14ac:dyDescent="0.15">
      <c r="A13" s="57">
        <f>ROUND('1. 実験内容を入力するシート'!B32,2)</f>
        <v>79.91</v>
      </c>
      <c r="B13" s="50">
        <f>'データ処理シート No. 2'!N69</f>
        <v>21.959433030044959</v>
      </c>
      <c r="C13" s="50">
        <f>'データ処理シート No. 2'!O69</f>
        <v>21.566651470111442</v>
      </c>
      <c r="D13" s="50">
        <f>'データ処理シート No. 2'!P69</f>
        <v>22.457695762807258</v>
      </c>
      <c r="E13" s="50">
        <f>'データ処理シート No. 2'!Q69</f>
        <v>21.92233227239694</v>
      </c>
      <c r="F13" s="59">
        <f>AVERAGE(B13:E13)</f>
        <v>21.976528133840151</v>
      </c>
      <c r="G13" s="51">
        <f>STDEV(B13:E13)</f>
        <v>0.36640169241173259</v>
      </c>
      <c r="H13" s="52">
        <f>G13/F13</f>
        <v>1.6672410226960997E-2</v>
      </c>
      <c r="I13" s="5"/>
    </row>
    <row r="14" spans="1:12" ht="15" thickBot="1" x14ac:dyDescent="0.2">
      <c r="A14" s="58">
        <f>ROUND('1. 実験内容を入力するシート'!A32,2)</f>
        <v>159.81</v>
      </c>
      <c r="B14" s="54">
        <f>'データ処理シート No. 2'!R69</f>
        <v>39.350676553361012</v>
      </c>
      <c r="C14" s="54">
        <f>'データ処理シート No. 2'!S69</f>
        <v>37.894385890504026</v>
      </c>
      <c r="D14" s="54">
        <f>'データ処理シート No. 2'!T69</f>
        <v>39.806873725937251</v>
      </c>
      <c r="E14" s="54">
        <f>'データ処理シート No. 2'!U69</f>
        <v>38.330178367810959</v>
      </c>
      <c r="F14" s="60">
        <f>AVERAGE(B14:E14)</f>
        <v>38.845528634403308</v>
      </c>
      <c r="G14" s="55">
        <f>STDEV(B14:E14)</f>
        <v>0.88498911887713172</v>
      </c>
      <c r="H14" s="56">
        <f>G14/F14</f>
        <v>2.2782264780233843E-2</v>
      </c>
      <c r="I14" s="5"/>
    </row>
    <row r="15" spans="1:12" x14ac:dyDescent="0.15">
      <c r="A15" s="5"/>
      <c r="B15" s="5"/>
      <c r="C15" s="5"/>
      <c r="D15" s="5"/>
      <c r="E15" s="5"/>
      <c r="F15" s="5"/>
      <c r="G15" s="5"/>
      <c r="H15" s="5"/>
      <c r="I15" s="5"/>
    </row>
    <row r="16" spans="1:12" x14ac:dyDescent="0.15">
      <c r="A16" s="176" t="s">
        <v>74</v>
      </c>
      <c r="C16" s="5"/>
      <c r="D16" s="5"/>
      <c r="E16" s="5"/>
      <c r="F16" s="5"/>
      <c r="G16" s="5"/>
      <c r="H16" s="5"/>
      <c r="I16" s="5"/>
    </row>
    <row r="17" spans="1:18" x14ac:dyDescent="0.15">
      <c r="A17" s="340" t="s">
        <v>75</v>
      </c>
      <c r="B17" s="181" t="str">
        <f>"："&amp;'3. データを確認するシート'!B17</f>
        <v>：OK</v>
      </c>
      <c r="C17" s="119"/>
      <c r="D17" s="5"/>
      <c r="E17" s="5"/>
      <c r="F17" s="5"/>
      <c r="G17" s="5"/>
      <c r="H17" s="5"/>
      <c r="I17" s="5"/>
    </row>
    <row r="18" spans="1:18" x14ac:dyDescent="0.15">
      <c r="A18" s="341" t="s">
        <v>76</v>
      </c>
      <c r="B18" s="515" t="str">
        <f>"："&amp;'3. データを確認するシート'!E25</f>
        <v>：OK</v>
      </c>
      <c r="C18" s="515"/>
      <c r="D18" s="515"/>
      <c r="E18" s="515"/>
      <c r="F18" s="5"/>
      <c r="G18" s="5"/>
      <c r="H18" s="5"/>
      <c r="I18" s="5"/>
    </row>
    <row r="19" spans="1:18" x14ac:dyDescent="0.15">
      <c r="B19" s="515"/>
      <c r="C19" s="515"/>
      <c r="D19" s="515"/>
      <c r="E19" s="515"/>
    </row>
    <row r="20" spans="1:18" x14ac:dyDescent="0.15">
      <c r="A20" s="64"/>
      <c r="B20" s="515"/>
      <c r="C20" s="515"/>
      <c r="D20" s="515"/>
      <c r="E20" s="515"/>
    </row>
    <row r="21" spans="1:18" x14ac:dyDescent="0.15">
      <c r="B21" s="515"/>
      <c r="C21" s="515"/>
      <c r="D21" s="515"/>
      <c r="E21" s="515"/>
    </row>
    <row r="23" spans="1:18" x14ac:dyDescent="0.15">
      <c r="A23" s="341" t="s">
        <v>66</v>
      </c>
      <c r="B23" s="515" t="str">
        <f>"："&amp;'3. データを確認するシート'!E47</f>
        <v>：</v>
      </c>
      <c r="C23" s="515"/>
      <c r="D23" s="515"/>
      <c r="E23" s="515"/>
    </row>
    <row r="24" spans="1:18" x14ac:dyDescent="0.15">
      <c r="B24" s="515"/>
      <c r="C24" s="515"/>
      <c r="D24" s="515"/>
      <c r="E24" s="515"/>
    </row>
    <row r="25" spans="1:18" x14ac:dyDescent="0.15">
      <c r="B25" s="515"/>
      <c r="C25" s="515"/>
      <c r="D25" s="515"/>
      <c r="E25" s="515"/>
    </row>
    <row r="26" spans="1:18" x14ac:dyDescent="0.15">
      <c r="B26" s="515"/>
      <c r="C26" s="515"/>
      <c r="D26" s="515"/>
      <c r="E26" s="515"/>
    </row>
    <row r="28" spans="1:18" ht="15" thickBot="1" x14ac:dyDescent="0.2">
      <c r="A28" s="43" t="s">
        <v>253</v>
      </c>
      <c r="I28" s="77"/>
      <c r="J28" s="342"/>
      <c r="K28" s="77"/>
    </row>
    <row r="29" spans="1:18" ht="30" customHeight="1" thickBot="1" x14ac:dyDescent="0.2">
      <c r="A29" s="473" t="s">
        <v>177</v>
      </c>
      <c r="B29" s="474"/>
      <c r="C29" s="474"/>
      <c r="D29" s="474"/>
      <c r="E29" s="456" t="s">
        <v>45</v>
      </c>
      <c r="F29" s="458" t="s">
        <v>297</v>
      </c>
      <c r="G29" s="516" t="s">
        <v>21</v>
      </c>
      <c r="H29" s="531" t="s">
        <v>93</v>
      </c>
      <c r="I29" s="535" t="s">
        <v>277</v>
      </c>
      <c r="J29" s="526" t="s">
        <v>100</v>
      </c>
      <c r="K29" s="527"/>
      <c r="N29" s="171"/>
      <c r="O29" s="533" t="s">
        <v>103</v>
      </c>
      <c r="P29" s="521" t="s">
        <v>93</v>
      </c>
      <c r="Q29" s="523" t="s">
        <v>100</v>
      </c>
      <c r="R29" s="524"/>
    </row>
    <row r="30" spans="1:18" ht="20" customHeight="1" thickBot="1" x14ac:dyDescent="0.2">
      <c r="A30" s="475"/>
      <c r="B30" s="476"/>
      <c r="C30" s="476"/>
      <c r="D30" s="476"/>
      <c r="E30" s="457"/>
      <c r="F30" s="459"/>
      <c r="G30" s="517"/>
      <c r="H30" s="532"/>
      <c r="I30" s="536"/>
      <c r="J30" s="276" t="s">
        <v>101</v>
      </c>
      <c r="K30" s="277" t="s">
        <v>102</v>
      </c>
      <c r="N30" s="171"/>
      <c r="O30" s="534"/>
      <c r="P30" s="522"/>
      <c r="Q30" s="278" t="s">
        <v>101</v>
      </c>
      <c r="R30" s="279" t="s">
        <v>102</v>
      </c>
    </row>
    <row r="31" spans="1:18" ht="17" customHeight="1" thickTop="1" x14ac:dyDescent="0.15">
      <c r="A31" s="494" t="str">
        <f>A95&amp;" (well: "&amp;'1. 実験内容を入力するシート'!F16&amp;")"</f>
        <v>キュウリ (well: 2)</v>
      </c>
      <c r="B31" s="495"/>
      <c r="C31" s="495"/>
      <c r="D31" s="495"/>
      <c r="E31" s="115">
        <f>'1. 実験内容を入力するシート'!B16</f>
        <v>10</v>
      </c>
      <c r="F31" s="116" t="str">
        <f>IF(AND('データ処理シート No. 3'!I27="OK",'データ処理シート No. 3'!K27="OK"),"OK","NG")</f>
        <v>NG</v>
      </c>
      <c r="G31" s="228" t="str">
        <f>IF(F31="OK",'データ処理シート No. 3'!H27,"------")</f>
        <v>------</v>
      </c>
      <c r="H31" s="491">
        <f>AVERAGE(G31:G34)</f>
        <v>4944.581873860443</v>
      </c>
      <c r="I31" s="500">
        <f>H31/80</f>
        <v>61.807273423255538</v>
      </c>
      <c r="J31" s="518">
        <f>IF(I31&lt;10,10,IF(COUNT(I31),ROUND(I31,-1*(INT(LOG(ABS(I31)))-1)),""))</f>
        <v>62</v>
      </c>
      <c r="K31" s="528">
        <f>J31*2</f>
        <v>124</v>
      </c>
      <c r="O31" s="280" t="str">
        <f>A95</f>
        <v>キュウリ</v>
      </c>
      <c r="P31" s="281">
        <f>H31</f>
        <v>4944.581873860443</v>
      </c>
      <c r="Q31" s="282">
        <f>J31</f>
        <v>62</v>
      </c>
      <c r="R31" s="283">
        <f>K31</f>
        <v>124</v>
      </c>
    </row>
    <row r="32" spans="1:18" ht="17" customHeight="1" x14ac:dyDescent="0.15">
      <c r="A32" s="496"/>
      <c r="B32" s="497"/>
      <c r="C32" s="497"/>
      <c r="D32" s="497"/>
      <c r="E32" s="114">
        <f>'1. 実験内容を入力するシート'!C16</f>
        <v>50</v>
      </c>
      <c r="F32" s="113" t="str">
        <f>IF(AND('データ処理シート No. 3'!I28="OK",'データ処理シート No. 3'!K28="OK"),"OK","NG")</f>
        <v>OK</v>
      </c>
      <c r="G32" s="229">
        <f>IF(F32="OK",'データ処理シート No. 3'!H28,"------")</f>
        <v>4571.8077794793435</v>
      </c>
      <c r="H32" s="492"/>
      <c r="I32" s="503"/>
      <c r="J32" s="519"/>
      <c r="K32" s="529"/>
      <c r="O32" s="284" t="str">
        <f>D95</f>
        <v>レタス</v>
      </c>
      <c r="P32" s="285">
        <f>H35</f>
        <v>3602.8285037020028</v>
      </c>
      <c r="Q32" s="286">
        <f>J35</f>
        <v>45</v>
      </c>
      <c r="R32" s="287">
        <f>K35</f>
        <v>90</v>
      </c>
    </row>
    <row r="33" spans="1:18" ht="17" customHeight="1" x14ac:dyDescent="0.15">
      <c r="A33" s="496"/>
      <c r="B33" s="497"/>
      <c r="C33" s="497"/>
      <c r="D33" s="497"/>
      <c r="E33" s="114">
        <f>'1. 実験内容を入力するシート'!D16</f>
        <v>250</v>
      </c>
      <c r="F33" s="113" t="str">
        <f>IF(AND('データ処理シート No. 3'!I29="OK",'データ処理シート No. 3'!K29="OK"),"OK","NG")</f>
        <v>OK</v>
      </c>
      <c r="G33" s="229">
        <f>IF(F33="OK",'データ処理シート No. 3'!H29,"------")</f>
        <v>5317.3559682415435</v>
      </c>
      <c r="H33" s="492"/>
      <c r="I33" s="503"/>
      <c r="J33" s="519"/>
      <c r="K33" s="529"/>
      <c r="O33" s="284">
        <f>G95</f>
        <v>0</v>
      </c>
      <c r="P33" s="285" t="e">
        <f>H39</f>
        <v>#DIV/0!</v>
      </c>
      <c r="Q33" s="286" t="e">
        <f>J39</f>
        <v>#DIV/0!</v>
      </c>
      <c r="R33" s="287" t="e">
        <f>K39</f>
        <v>#DIV/0!</v>
      </c>
    </row>
    <row r="34" spans="1:18" ht="18" customHeight="1" thickBot="1" x14ac:dyDescent="0.2">
      <c r="A34" s="498"/>
      <c r="B34" s="499"/>
      <c r="C34" s="499"/>
      <c r="D34" s="499"/>
      <c r="E34" s="117">
        <f>'1. 実験内容を入力するシート'!E16</f>
        <v>1250</v>
      </c>
      <c r="F34" s="177" t="str">
        <f>IF(AND('データ処理シート No. 3'!I30="OK",'データ処理シート No. 3'!K30="OK"),"OK","NG")</f>
        <v>NG</v>
      </c>
      <c r="G34" s="118" t="str">
        <f>IF(F34="OK",'データ処理シート No. 3'!H30,"------")</f>
        <v>------</v>
      </c>
      <c r="H34" s="493"/>
      <c r="I34" s="504"/>
      <c r="J34" s="520"/>
      <c r="K34" s="530"/>
      <c r="O34" s="284">
        <f>A108</f>
        <v>0</v>
      </c>
      <c r="P34" s="285" t="e">
        <f>H43</f>
        <v>#DIV/0!</v>
      </c>
      <c r="Q34" s="286" t="e">
        <f>J43</f>
        <v>#DIV/0!</v>
      </c>
      <c r="R34" s="287" t="e">
        <f>K43</f>
        <v>#DIV/0!</v>
      </c>
    </row>
    <row r="35" spans="1:18" ht="14.25" customHeight="1" x14ac:dyDescent="0.15">
      <c r="A35" s="494" t="str">
        <f>D95&amp;" (well: "&amp;'1. 実験内容を入力するシート'!F17&amp;")"</f>
        <v>レタス (well: 3)</v>
      </c>
      <c r="B35" s="495"/>
      <c r="C35" s="495"/>
      <c r="D35" s="495"/>
      <c r="E35" s="115">
        <f>'1. 実験内容を入力するシート'!B17</f>
        <v>10</v>
      </c>
      <c r="F35" s="116" t="str">
        <f>IF(AND('データ処理シート No. 3'!I32="OK",'データ処理シート No. 3'!K32="OK"),"OK","NG")</f>
        <v>NG</v>
      </c>
      <c r="G35" s="228" t="str">
        <f>IF(F35="OK",'データ処理シート No. 3'!H32,"------")</f>
        <v>------</v>
      </c>
      <c r="H35" s="491">
        <f>AVERAGE(G35:G38)</f>
        <v>3602.8285037020028</v>
      </c>
      <c r="I35" s="500">
        <f>H35/80</f>
        <v>45.035356296275033</v>
      </c>
      <c r="J35" s="518">
        <f>IF(I35&lt;10,10,IF(COUNT(I35),ROUND(I35,-1*(INT(LOG(ABS(I35)))-1)),""))</f>
        <v>45</v>
      </c>
      <c r="K35" s="528">
        <f>J35*2</f>
        <v>90</v>
      </c>
      <c r="O35" s="284">
        <f>D108</f>
        <v>0</v>
      </c>
      <c r="P35" s="285" t="e">
        <f>H47</f>
        <v>#DIV/0!</v>
      </c>
      <c r="Q35" s="286" t="e">
        <f>J47</f>
        <v>#DIV/0!</v>
      </c>
      <c r="R35" s="287" t="e">
        <f>K47</f>
        <v>#DIV/0!</v>
      </c>
    </row>
    <row r="36" spans="1:18" ht="14.25" customHeight="1" x14ac:dyDescent="0.15">
      <c r="A36" s="496"/>
      <c r="B36" s="497"/>
      <c r="C36" s="497"/>
      <c r="D36" s="497"/>
      <c r="E36" s="114">
        <f>'1. 実験内容を入力するシート'!C17</f>
        <v>50</v>
      </c>
      <c r="F36" s="113" t="str">
        <f>IF(AND('データ処理シート No. 3'!I33="OK",'データ処理シート No. 3'!K33="OK"),"OK","NG")</f>
        <v>OK</v>
      </c>
      <c r="G36" s="229">
        <f>IF(F36="OK",'データ処理シート No. 3'!H33,"------")</f>
        <v>3602.8285037020028</v>
      </c>
      <c r="H36" s="492"/>
      <c r="I36" s="501"/>
      <c r="J36" s="519"/>
      <c r="K36" s="529"/>
      <c r="O36" s="288">
        <f>A121</f>
        <v>0</v>
      </c>
      <c r="P36" s="285" t="e">
        <f>H51</f>
        <v>#DIV/0!</v>
      </c>
      <c r="Q36" s="286" t="e">
        <f>J51</f>
        <v>#DIV/0!</v>
      </c>
      <c r="R36" s="287" t="e">
        <f>K51</f>
        <v>#DIV/0!</v>
      </c>
    </row>
    <row r="37" spans="1:18" ht="14.25" customHeight="1" x14ac:dyDescent="0.15">
      <c r="A37" s="496"/>
      <c r="B37" s="497"/>
      <c r="C37" s="497"/>
      <c r="D37" s="497"/>
      <c r="E37" s="114">
        <f>'1. 実験内容を入力するシート'!D17</f>
        <v>250</v>
      </c>
      <c r="F37" s="113" t="str">
        <f>IF(AND('データ処理シート No. 3'!I34="OK",'データ処理シート No. 3'!K34="OK"),"OK","NG")</f>
        <v>NG</v>
      </c>
      <c r="G37" s="229" t="str">
        <f>IF(F37="OK",'データ処理シート No. 3'!H34,"------")</f>
        <v>------</v>
      </c>
      <c r="H37" s="492"/>
      <c r="I37" s="501"/>
      <c r="J37" s="519"/>
      <c r="K37" s="529"/>
      <c r="O37" s="288">
        <f>D121</f>
        <v>0</v>
      </c>
      <c r="P37" s="285" t="e">
        <f>H55</f>
        <v>#DIV/0!</v>
      </c>
      <c r="Q37" s="286" t="e">
        <f>J55</f>
        <v>#DIV/0!</v>
      </c>
      <c r="R37" s="287" t="e">
        <f>K55</f>
        <v>#DIV/0!</v>
      </c>
    </row>
    <row r="38" spans="1:18" ht="15" customHeight="1" thickBot="1" x14ac:dyDescent="0.2">
      <c r="A38" s="498"/>
      <c r="B38" s="499"/>
      <c r="C38" s="499"/>
      <c r="D38" s="499"/>
      <c r="E38" s="117">
        <f>'1. 実験内容を入力するシート'!E17</f>
        <v>1250</v>
      </c>
      <c r="F38" s="177" t="str">
        <f>IF(AND('データ処理シート No. 3'!I35="OK",'データ処理シート No. 3'!K35="OK"),"OK","NG")</f>
        <v>NG</v>
      </c>
      <c r="G38" s="118" t="str">
        <f>IF(F38="OK",'データ処理シート No. 3'!H35,"------")</f>
        <v>------</v>
      </c>
      <c r="H38" s="493"/>
      <c r="I38" s="502"/>
      <c r="J38" s="520"/>
      <c r="K38" s="530"/>
      <c r="O38" s="288">
        <f>G121</f>
        <v>0</v>
      </c>
      <c r="P38" s="285" t="e">
        <f>H59</f>
        <v>#DIV/0!</v>
      </c>
      <c r="Q38" s="286" t="e">
        <f>J59</f>
        <v>#DIV/0!</v>
      </c>
      <c r="R38" s="287" t="e">
        <f>K59</f>
        <v>#DIV/0!</v>
      </c>
    </row>
    <row r="39" spans="1:18" ht="14.25" customHeight="1" thickBot="1" x14ac:dyDescent="0.2">
      <c r="A39" s="494" t="str">
        <f>G95&amp;" (well: "&amp;'1. 実験内容を入力するシート'!F18&amp;")"</f>
        <v>0 (well: 4)</v>
      </c>
      <c r="B39" s="495"/>
      <c r="C39" s="495"/>
      <c r="D39" s="495"/>
      <c r="E39" s="115">
        <f>'1. 実験内容を入力するシート'!B18</f>
        <v>10</v>
      </c>
      <c r="F39" s="116" t="str">
        <f>IF(AND('データ処理シート No. 3'!I37="OK",'データ処理シート No. 3'!K37="OK"),"OK","NG")</f>
        <v>NG</v>
      </c>
      <c r="G39" s="228" t="str">
        <f>IF(F39="OK",'データ処理シート No. 3'!H37,"------")</f>
        <v>------</v>
      </c>
      <c r="H39" s="491" t="e">
        <f>AVERAGE(G39:G42)</f>
        <v>#DIV/0!</v>
      </c>
      <c r="I39" s="500" t="e">
        <f>H39/80</f>
        <v>#DIV/0!</v>
      </c>
      <c r="J39" s="518" t="e">
        <f>IF(I39&lt;10,10,IF(COUNT(I39),ROUND(I39,-1*(INT(LOG(ABS(I39)))-1)),""))</f>
        <v>#DIV/0!</v>
      </c>
      <c r="K39" s="528" t="e">
        <f>J39*2</f>
        <v>#DIV/0!</v>
      </c>
      <c r="O39" s="289">
        <f>A134</f>
        <v>0</v>
      </c>
      <c r="P39" s="290" t="e">
        <f>H63</f>
        <v>#DIV/0!</v>
      </c>
      <c r="Q39" s="291" t="e">
        <f>J63</f>
        <v>#DIV/0!</v>
      </c>
      <c r="R39" s="292" t="e">
        <f>K63</f>
        <v>#DIV/0!</v>
      </c>
    </row>
    <row r="40" spans="1:18" ht="14.25" customHeight="1" thickTop="1" x14ac:dyDescent="0.15">
      <c r="A40" s="496"/>
      <c r="B40" s="497"/>
      <c r="C40" s="497"/>
      <c r="D40" s="497"/>
      <c r="E40" s="114">
        <f>'1. 実験内容を入力するシート'!C18</f>
        <v>50</v>
      </c>
      <c r="F40" s="113" t="str">
        <f>IF(AND('データ処理シート No. 3'!I38="OK",'データ処理シート No. 3'!K38="OK"),"OK","NG")</f>
        <v>NG</v>
      </c>
      <c r="G40" s="229" t="str">
        <f>IF(F40="OK",'データ処理シート No. 3'!H38,"------")</f>
        <v>------</v>
      </c>
      <c r="H40" s="492"/>
      <c r="I40" s="501"/>
      <c r="J40" s="519"/>
      <c r="K40" s="529"/>
      <c r="O40" s="343" t="s">
        <v>104</v>
      </c>
    </row>
    <row r="41" spans="1:18" ht="14.25" customHeight="1" x14ac:dyDescent="0.15">
      <c r="A41" s="496"/>
      <c r="B41" s="497"/>
      <c r="C41" s="497"/>
      <c r="D41" s="497"/>
      <c r="E41" s="114">
        <f>'1. 実験内容を入力するシート'!D18</f>
        <v>250</v>
      </c>
      <c r="F41" s="113" t="str">
        <f>IF(AND('データ処理シート No. 3'!I39="OK",'データ処理シート No. 3'!K39="OK"),"OK","NG")</f>
        <v>NG</v>
      </c>
      <c r="G41" s="229" t="str">
        <f>IF(F41="OK",'データ処理シート No. 3'!H39,"------")</f>
        <v>------</v>
      </c>
      <c r="H41" s="492"/>
      <c r="I41" s="501"/>
      <c r="J41" s="519"/>
      <c r="K41" s="529"/>
      <c r="O41" s="514" t="s">
        <v>105</v>
      </c>
      <c r="P41" s="525"/>
      <c r="Q41" s="525"/>
      <c r="R41" s="525"/>
    </row>
    <row r="42" spans="1:18" ht="15" customHeight="1" thickBot="1" x14ac:dyDescent="0.2">
      <c r="A42" s="498"/>
      <c r="B42" s="499"/>
      <c r="C42" s="499"/>
      <c r="D42" s="499"/>
      <c r="E42" s="117">
        <f>'1. 実験内容を入力するシート'!E18</f>
        <v>1250</v>
      </c>
      <c r="F42" s="177" t="str">
        <f>IF(AND('データ処理シート No. 3'!I40="OK",'データ処理シート No. 3'!K40="OK"),"OK","NG")</f>
        <v>NG</v>
      </c>
      <c r="G42" s="118" t="str">
        <f>IF(F42="OK",'データ処理シート No. 3'!H40,"------")</f>
        <v>------</v>
      </c>
      <c r="H42" s="493"/>
      <c r="I42" s="502"/>
      <c r="J42" s="520"/>
      <c r="K42" s="530"/>
      <c r="O42" s="525"/>
      <c r="P42" s="525"/>
      <c r="Q42" s="525"/>
      <c r="R42" s="525"/>
    </row>
    <row r="43" spans="1:18" ht="14.25" customHeight="1" thickBot="1" x14ac:dyDescent="0.2">
      <c r="A43" s="494" t="str">
        <f>A108&amp;" (well: "&amp;'1. 実験内容を入力するシート'!F19&amp;")"</f>
        <v>0 (well: 5)</v>
      </c>
      <c r="B43" s="495"/>
      <c r="C43" s="495"/>
      <c r="D43" s="495"/>
      <c r="E43" s="115">
        <f>'1. 実験内容を入力するシート'!B19</f>
        <v>10</v>
      </c>
      <c r="F43" s="177" t="str">
        <f>IF(AND('データ処理シート No. 3'!I42="OK",'データ処理シート No. 3'!K42="OK"),"OK","NG")</f>
        <v>NG</v>
      </c>
      <c r="G43" s="228" t="str">
        <f>IF(F43="OK",'データ処理シート No. 3'!H42,"------")</f>
        <v>------</v>
      </c>
      <c r="H43" s="491" t="e">
        <f>AVERAGE(G43:G46)</f>
        <v>#DIV/0!</v>
      </c>
      <c r="I43" s="500" t="e">
        <f>H43/80</f>
        <v>#DIV/0!</v>
      </c>
      <c r="J43" s="518" t="e">
        <f>IF(I43&lt;10,10,IF(COUNT(I43),ROUND(I43,-1*(INT(LOG(ABS(I43)))-1)),""))</f>
        <v>#DIV/0!</v>
      </c>
      <c r="K43" s="528" t="e">
        <f>J43*2</f>
        <v>#DIV/0!</v>
      </c>
      <c r="O43" s="525"/>
      <c r="P43" s="525"/>
      <c r="Q43" s="525"/>
      <c r="R43" s="525"/>
    </row>
    <row r="44" spans="1:18" ht="14.25" customHeight="1" x14ac:dyDescent="0.15">
      <c r="A44" s="496"/>
      <c r="B44" s="497"/>
      <c r="C44" s="497"/>
      <c r="D44" s="497"/>
      <c r="E44" s="114">
        <f>'1. 実験内容を入力するシート'!C19</f>
        <v>50</v>
      </c>
      <c r="F44" s="113" t="str">
        <f>IF(AND('データ処理シート No. 3'!I43="OK",'データ処理シート No. 3'!K43="OK"),"OK","NG")</f>
        <v>NG</v>
      </c>
      <c r="G44" s="229" t="str">
        <f>IF(F44="OK",'データ処理シート No. 3'!H43,"------")</f>
        <v>------</v>
      </c>
      <c r="H44" s="492"/>
      <c r="I44" s="505"/>
      <c r="J44" s="519"/>
      <c r="K44" s="529"/>
    </row>
    <row r="45" spans="1:18" ht="14.25" customHeight="1" x14ac:dyDescent="0.15">
      <c r="A45" s="496"/>
      <c r="B45" s="497"/>
      <c r="C45" s="497"/>
      <c r="D45" s="497"/>
      <c r="E45" s="114">
        <f>'1. 実験内容を入力するシート'!D19</f>
        <v>250</v>
      </c>
      <c r="F45" s="113" t="str">
        <f>IF(AND('データ処理シート No. 3'!I44="OK",'データ処理シート No. 3'!K44="OK"),"OK","NG")</f>
        <v>NG</v>
      </c>
      <c r="G45" s="229" t="str">
        <f>IF(F45="OK",'データ処理シート No. 3'!H44,"------")</f>
        <v>------</v>
      </c>
      <c r="H45" s="492"/>
      <c r="I45" s="505"/>
      <c r="J45" s="519"/>
      <c r="K45" s="529"/>
    </row>
    <row r="46" spans="1:18" ht="14.25" customHeight="1" thickBot="1" x14ac:dyDescent="0.2">
      <c r="A46" s="498"/>
      <c r="B46" s="499"/>
      <c r="C46" s="499"/>
      <c r="D46" s="499"/>
      <c r="E46" s="117">
        <f>'1. 実験内容を入力するシート'!E19</f>
        <v>1250</v>
      </c>
      <c r="F46" s="177" t="str">
        <f>IF(AND('データ処理シート No. 3'!I45="OK",'データ処理シート No. 3'!K45="OK"),"OK","NG")</f>
        <v>NG</v>
      </c>
      <c r="G46" s="118" t="str">
        <f>IF(F46="OK",'データ処理シート No. 3'!H45,"------")</f>
        <v>------</v>
      </c>
      <c r="H46" s="493"/>
      <c r="I46" s="506"/>
      <c r="J46" s="520"/>
      <c r="K46" s="530"/>
    </row>
    <row r="47" spans="1:18" ht="14.25" customHeight="1" x14ac:dyDescent="0.15">
      <c r="A47" s="494" t="str">
        <f>D108&amp;" (well: "&amp;'1. 実験内容を入力するシート'!F20&amp;")"</f>
        <v>0 (well: 6)</v>
      </c>
      <c r="B47" s="495"/>
      <c r="C47" s="495"/>
      <c r="D47" s="495"/>
      <c r="E47" s="115">
        <f>'1. 実験内容を入力するシート'!B20</f>
        <v>10</v>
      </c>
      <c r="F47" s="116" t="str">
        <f>IF(AND('データ処理シート No. 3'!I47="OK",'データ処理シート No. 3'!K47="OK"),"OK","NG")</f>
        <v>NG</v>
      </c>
      <c r="G47" s="228" t="str">
        <f>IF(F47="OK",'データ処理シート No. 3'!H47,"------")</f>
        <v>------</v>
      </c>
      <c r="H47" s="491" t="e">
        <f>AVERAGE(G47:G50)</f>
        <v>#DIV/0!</v>
      </c>
      <c r="I47" s="500" t="e">
        <f>H47/80</f>
        <v>#DIV/0!</v>
      </c>
      <c r="J47" s="518" t="e">
        <f>IF(I47&lt;10,10,IF(COUNT(I47),ROUND(I47,-1*(INT(LOG(ABS(I47)))-1)),""))</f>
        <v>#DIV/0!</v>
      </c>
      <c r="K47" s="528" t="e">
        <f>J47*2</f>
        <v>#DIV/0!</v>
      </c>
    </row>
    <row r="48" spans="1:18" ht="14.25" customHeight="1" x14ac:dyDescent="0.15">
      <c r="A48" s="496"/>
      <c r="B48" s="497"/>
      <c r="C48" s="497"/>
      <c r="D48" s="497"/>
      <c r="E48" s="114">
        <f>'1. 実験内容を入力するシート'!C20</f>
        <v>50</v>
      </c>
      <c r="F48" s="113" t="str">
        <f>IF(AND('データ処理シート No. 3'!I48="OK",'データ処理シート No. 3'!K48="OK"),"OK","NG")</f>
        <v>NG</v>
      </c>
      <c r="G48" s="229" t="str">
        <f>IF(F48="OK",'データ処理シート No. 3'!H48,"------")</f>
        <v>------</v>
      </c>
      <c r="H48" s="492"/>
      <c r="I48" s="501"/>
      <c r="J48" s="519"/>
      <c r="K48" s="529"/>
    </row>
    <row r="49" spans="1:11" ht="14.25" customHeight="1" x14ac:dyDescent="0.15">
      <c r="A49" s="496"/>
      <c r="B49" s="497"/>
      <c r="C49" s="497"/>
      <c r="D49" s="497"/>
      <c r="E49" s="114">
        <f>'1. 実験内容を入力するシート'!D20</f>
        <v>250</v>
      </c>
      <c r="F49" s="113" t="str">
        <f>IF(AND('データ処理シート No. 3'!I49="OK",'データ処理シート No. 3'!K49="OK"),"OK","NG")</f>
        <v>NG</v>
      </c>
      <c r="G49" s="229" t="str">
        <f>IF(F49="OK",'データ処理シート No. 3'!H49,"------")</f>
        <v>------</v>
      </c>
      <c r="H49" s="492"/>
      <c r="I49" s="501"/>
      <c r="J49" s="519"/>
      <c r="K49" s="529"/>
    </row>
    <row r="50" spans="1:11" ht="14.25" customHeight="1" thickBot="1" x14ac:dyDescent="0.2">
      <c r="A50" s="498"/>
      <c r="B50" s="499"/>
      <c r="C50" s="499"/>
      <c r="D50" s="499"/>
      <c r="E50" s="117">
        <f>'1. 実験内容を入力するシート'!E20</f>
        <v>1250</v>
      </c>
      <c r="F50" s="177" t="str">
        <f>IF(AND('データ処理シート No. 3'!I50="OK",'データ処理シート No. 3'!K50="OK"),"OK","NG")</f>
        <v>NG</v>
      </c>
      <c r="G50" s="118" t="str">
        <f>IF(F50="OK",'データ処理シート No. 3'!H50,"------")</f>
        <v>------</v>
      </c>
      <c r="H50" s="493"/>
      <c r="I50" s="502"/>
      <c r="J50" s="520"/>
      <c r="K50" s="530"/>
    </row>
    <row r="51" spans="1:11" ht="14.25" customHeight="1" x14ac:dyDescent="0.15">
      <c r="A51" s="494" t="str">
        <f>A121&amp;" (well: "&amp;'1. 実験内容を入力するシート'!F21&amp;")"</f>
        <v>0 (well: 7)</v>
      </c>
      <c r="B51" s="495"/>
      <c r="C51" s="495"/>
      <c r="D51" s="495"/>
      <c r="E51" s="115">
        <f>'1. 実験内容を入力するシート'!B21</f>
        <v>10</v>
      </c>
      <c r="F51" s="116" t="str">
        <f>IF(AND('データ処理シート No. 3'!I52="OK",'データ処理シート No. 3'!K52="OK"),"OK","NG")</f>
        <v>NG</v>
      </c>
      <c r="G51" s="228" t="str">
        <f>IF(F51="OK",'データ処理シート No. 3'!H52,"------")</f>
        <v>------</v>
      </c>
      <c r="H51" s="491" t="e">
        <f>AVERAGE(G51:G54)</f>
        <v>#DIV/0!</v>
      </c>
      <c r="I51" s="500" t="e">
        <f>H51/80</f>
        <v>#DIV/0!</v>
      </c>
      <c r="J51" s="518" t="e">
        <f>IF(I51&lt;10,10,IF(COUNT(I51),ROUND(I51,-1*(INT(LOG(ABS(I51)))-1)),""))</f>
        <v>#DIV/0!</v>
      </c>
      <c r="K51" s="528" t="e">
        <f>J51*2</f>
        <v>#DIV/0!</v>
      </c>
    </row>
    <row r="52" spans="1:11" ht="14.25" customHeight="1" x14ac:dyDescent="0.15">
      <c r="A52" s="496"/>
      <c r="B52" s="497"/>
      <c r="C52" s="497"/>
      <c r="D52" s="497"/>
      <c r="E52" s="114">
        <f>'1. 実験内容を入力するシート'!C21</f>
        <v>50</v>
      </c>
      <c r="F52" s="113" t="str">
        <f>IF(AND('データ処理シート No. 3'!I53="OK",'データ処理シート No. 3'!K53="OK"),"OK","NG")</f>
        <v>NG</v>
      </c>
      <c r="G52" s="229" t="str">
        <f>IF(F52="OK",'データ処理シート No. 3'!H53,"------")</f>
        <v>------</v>
      </c>
      <c r="H52" s="492"/>
      <c r="I52" s="501"/>
      <c r="J52" s="519"/>
      <c r="K52" s="529"/>
    </row>
    <row r="53" spans="1:11" ht="14.25" customHeight="1" x14ac:dyDescent="0.15">
      <c r="A53" s="496"/>
      <c r="B53" s="497"/>
      <c r="C53" s="497"/>
      <c r="D53" s="497"/>
      <c r="E53" s="114">
        <f>'1. 実験内容を入力するシート'!D21</f>
        <v>250</v>
      </c>
      <c r="F53" s="113" t="str">
        <f>IF(AND('データ処理シート No. 3'!I54="OK",'データ処理シート No. 3'!K54="OK"),"OK","NG")</f>
        <v>NG</v>
      </c>
      <c r="G53" s="229" t="str">
        <f>IF(F53="OK",'データ処理シート No. 3'!H54,"------")</f>
        <v>------</v>
      </c>
      <c r="H53" s="492"/>
      <c r="I53" s="501"/>
      <c r="J53" s="519"/>
      <c r="K53" s="529"/>
    </row>
    <row r="54" spans="1:11" ht="14.25" customHeight="1" thickBot="1" x14ac:dyDescent="0.2">
      <c r="A54" s="498"/>
      <c r="B54" s="499"/>
      <c r="C54" s="499"/>
      <c r="D54" s="499"/>
      <c r="E54" s="117">
        <f>'1. 実験内容を入力するシート'!E21</f>
        <v>1250</v>
      </c>
      <c r="F54" s="177" t="str">
        <f>IF(AND('データ処理シート No. 3'!I55="OK",'データ処理シート No. 3'!K55="OK"),"OK","NG")</f>
        <v>NG</v>
      </c>
      <c r="G54" s="118" t="str">
        <f>IF(F54="OK",'データ処理シート No. 3'!H55,"------")</f>
        <v>------</v>
      </c>
      <c r="H54" s="493"/>
      <c r="I54" s="502"/>
      <c r="J54" s="520"/>
      <c r="K54" s="530"/>
    </row>
    <row r="55" spans="1:11" ht="14.25" customHeight="1" x14ac:dyDescent="0.15">
      <c r="A55" s="494" t="str">
        <f>D121&amp;" (well: "&amp;'1. 実験内容を入力するシート'!F22&amp;")"</f>
        <v>0 (well: 8)</v>
      </c>
      <c r="B55" s="495"/>
      <c r="C55" s="495"/>
      <c r="D55" s="495"/>
      <c r="E55" s="115">
        <f>'1. 実験内容を入力するシート'!B22</f>
        <v>10</v>
      </c>
      <c r="F55" s="116" t="str">
        <f>IF(AND('データ処理シート No. 3'!I57="OK",'データ処理シート No. 3'!K57="OK"),"OK","NG")</f>
        <v>NG</v>
      </c>
      <c r="G55" s="228" t="str">
        <f>IF(F55="OK",'データ処理シート No. 3'!H57,"------")</f>
        <v>------</v>
      </c>
      <c r="H55" s="491" t="e">
        <f>AVERAGE(G55:G58)</f>
        <v>#DIV/0!</v>
      </c>
      <c r="I55" s="500" t="e">
        <f>H55/80</f>
        <v>#DIV/0!</v>
      </c>
      <c r="J55" s="518" t="e">
        <f>IF(I55&lt;10,10,IF(COUNT(I55),ROUND(I55,-1*(INT(LOG(ABS(I55)))-1)),""))</f>
        <v>#DIV/0!</v>
      </c>
      <c r="K55" s="528" t="e">
        <f>J55*2</f>
        <v>#DIV/0!</v>
      </c>
    </row>
    <row r="56" spans="1:11" ht="14.25" customHeight="1" x14ac:dyDescent="0.15">
      <c r="A56" s="496"/>
      <c r="B56" s="497"/>
      <c r="C56" s="497"/>
      <c r="D56" s="497"/>
      <c r="E56" s="114">
        <f>'1. 実験内容を入力するシート'!C22</f>
        <v>50</v>
      </c>
      <c r="F56" s="113" t="str">
        <f>IF(AND('データ処理シート No. 3'!I58="OK",'データ処理シート No. 3'!K58="OK"),"OK","NG")</f>
        <v>NG</v>
      </c>
      <c r="G56" s="229" t="str">
        <f>IF(F56="OK",'データ処理シート No. 3'!H58,"------")</f>
        <v>------</v>
      </c>
      <c r="H56" s="492"/>
      <c r="I56" s="501"/>
      <c r="J56" s="519"/>
      <c r="K56" s="537"/>
    </row>
    <row r="57" spans="1:11" ht="14.25" customHeight="1" x14ac:dyDescent="0.15">
      <c r="A57" s="496"/>
      <c r="B57" s="497"/>
      <c r="C57" s="497"/>
      <c r="D57" s="497"/>
      <c r="E57" s="114">
        <f>'1. 実験内容を入力するシート'!D22</f>
        <v>250</v>
      </c>
      <c r="F57" s="113" t="str">
        <f>IF(AND('データ処理シート No. 3'!I59="OK",'データ処理シート No. 3'!K59="OK"),"OK","NG")</f>
        <v>NG</v>
      </c>
      <c r="G57" s="229" t="str">
        <f>IF(F57="OK",'データ処理シート No. 3'!H59,"------")</f>
        <v>------</v>
      </c>
      <c r="H57" s="492"/>
      <c r="I57" s="501"/>
      <c r="J57" s="519"/>
      <c r="K57" s="537"/>
    </row>
    <row r="58" spans="1:11" ht="14.25" customHeight="1" thickBot="1" x14ac:dyDescent="0.2">
      <c r="A58" s="498"/>
      <c r="B58" s="499"/>
      <c r="C58" s="499"/>
      <c r="D58" s="499"/>
      <c r="E58" s="117">
        <f>'1. 実験内容を入力するシート'!E22</f>
        <v>1250</v>
      </c>
      <c r="F58" s="177" t="str">
        <f>IF(AND('データ処理シート No. 3'!I60="OK",'データ処理シート No. 3'!K60="OK"),"OK","NG")</f>
        <v>NG</v>
      </c>
      <c r="G58" s="118" t="str">
        <f>IF(F58="OK",'データ処理シート No. 3'!H60,"------")</f>
        <v>------</v>
      </c>
      <c r="H58" s="493"/>
      <c r="I58" s="502"/>
      <c r="J58" s="520"/>
      <c r="K58" s="538"/>
    </row>
    <row r="59" spans="1:11" ht="14.25" customHeight="1" x14ac:dyDescent="0.15">
      <c r="A59" s="494" t="str">
        <f>G121&amp;" (well: "&amp;'1. 実験内容を入力するシート'!F23&amp;")"</f>
        <v>0 (well: 9)</v>
      </c>
      <c r="B59" s="495"/>
      <c r="C59" s="495"/>
      <c r="D59" s="495"/>
      <c r="E59" s="115">
        <f>'1. 実験内容を入力するシート'!B23</f>
        <v>10</v>
      </c>
      <c r="F59" s="116" t="str">
        <f>IF(AND('データ処理シート No. 3'!I62="OK",'データ処理シート No. 3'!K62="OK"),"OK","NG")</f>
        <v>NG</v>
      </c>
      <c r="G59" s="228" t="str">
        <f>IF(F59="OK",'データ処理シート No. 3'!H62,"------")</f>
        <v>------</v>
      </c>
      <c r="H59" s="491" t="e">
        <f>AVERAGE(G59:G62)</f>
        <v>#DIV/0!</v>
      </c>
      <c r="I59" s="500" t="e">
        <f>H59/80</f>
        <v>#DIV/0!</v>
      </c>
      <c r="J59" s="518" t="e">
        <f>IF(I59&lt;10,10,IF(COUNT(I59),ROUND(I59,-1*(INT(LOG(ABS(I59)))-1)),""))</f>
        <v>#DIV/0!</v>
      </c>
      <c r="K59" s="528" t="e">
        <f>J59*2</f>
        <v>#DIV/0!</v>
      </c>
    </row>
    <row r="60" spans="1:11" ht="14.25" customHeight="1" x14ac:dyDescent="0.15">
      <c r="A60" s="496"/>
      <c r="B60" s="497"/>
      <c r="C60" s="497"/>
      <c r="D60" s="497"/>
      <c r="E60" s="114">
        <f>'1. 実験内容を入力するシート'!C23</f>
        <v>50</v>
      </c>
      <c r="F60" s="113" t="str">
        <f>IF(AND('データ処理シート No. 3'!I63="OK",'データ処理シート No. 3'!K63="OK"),"OK","NG")</f>
        <v>NG</v>
      </c>
      <c r="G60" s="229" t="str">
        <f>IF(F60="OK",'データ処理シート No. 3'!H63,"------")</f>
        <v>------</v>
      </c>
      <c r="H60" s="492"/>
      <c r="I60" s="501"/>
      <c r="J60" s="519"/>
      <c r="K60" s="537"/>
    </row>
    <row r="61" spans="1:11" ht="14.25" customHeight="1" x14ac:dyDescent="0.15">
      <c r="A61" s="496"/>
      <c r="B61" s="497"/>
      <c r="C61" s="497"/>
      <c r="D61" s="497"/>
      <c r="E61" s="114">
        <f>'1. 実験内容を入力するシート'!D23</f>
        <v>250</v>
      </c>
      <c r="F61" s="113" t="str">
        <f>IF(AND('データ処理シート No. 3'!I64="OK",'データ処理シート No. 3'!K64="OK"),"OK","NG")</f>
        <v>NG</v>
      </c>
      <c r="G61" s="229" t="str">
        <f>IF(F61="OK",'データ処理シート No. 3'!H64,"------")</f>
        <v>------</v>
      </c>
      <c r="H61" s="492"/>
      <c r="I61" s="501"/>
      <c r="J61" s="519"/>
      <c r="K61" s="537"/>
    </row>
    <row r="62" spans="1:11" ht="14.25" customHeight="1" thickBot="1" x14ac:dyDescent="0.2">
      <c r="A62" s="498"/>
      <c r="B62" s="499"/>
      <c r="C62" s="499"/>
      <c r="D62" s="499"/>
      <c r="E62" s="117">
        <f>'1. 実験内容を入力するシート'!E23</f>
        <v>1250</v>
      </c>
      <c r="F62" s="177" t="str">
        <f>IF(AND('データ処理シート No. 3'!I65="OK",'データ処理シート No. 3'!K65="OK"),"OK","NG")</f>
        <v>NG</v>
      </c>
      <c r="G62" s="118" t="str">
        <f>IF(F62="OK",'データ処理シート No. 3'!H65,"------")</f>
        <v>------</v>
      </c>
      <c r="H62" s="493"/>
      <c r="I62" s="502"/>
      <c r="J62" s="520"/>
      <c r="K62" s="538"/>
    </row>
    <row r="63" spans="1:11" ht="14.25" customHeight="1" x14ac:dyDescent="0.15">
      <c r="A63" s="482" t="str">
        <f>A134&amp;" (well: "&amp;'1. 実験内容を入力するシート'!A24&amp;")"</f>
        <v>0 (well: )</v>
      </c>
      <c r="B63" s="483"/>
      <c r="C63" s="483"/>
      <c r="D63" s="484"/>
      <c r="E63" s="115">
        <f>'1. 実験内容を入力するシート'!B24</f>
        <v>10</v>
      </c>
      <c r="F63" s="116" t="str">
        <f>IF(AND('データ処理シート No. 3'!I67="OK",'データ処理シート No. 3'!K67="OK"),"OK","NG")</f>
        <v>NG</v>
      </c>
      <c r="G63" s="228" t="str">
        <f>IF(F63="OK",'データ処理シート No. 3'!H67,"------")</f>
        <v>------</v>
      </c>
      <c r="H63" s="491" t="e">
        <f>AVERAGE(G63:G66)</f>
        <v>#DIV/0!</v>
      </c>
      <c r="I63" s="500" t="e">
        <f>H63/80</f>
        <v>#DIV/0!</v>
      </c>
      <c r="J63" s="518" t="e">
        <f>IF(I63&lt;10,10,IF(COUNT(I63),ROUND(I63,-1*(INT(LOG(ABS(I63)))-1)),""))</f>
        <v>#DIV/0!</v>
      </c>
      <c r="K63" s="528" t="e">
        <f>J63*2</f>
        <v>#DIV/0!</v>
      </c>
    </row>
    <row r="64" spans="1:11" ht="14.25" customHeight="1" x14ac:dyDescent="0.15">
      <c r="A64" s="485"/>
      <c r="B64" s="486"/>
      <c r="C64" s="486"/>
      <c r="D64" s="487"/>
      <c r="E64" s="114">
        <f>'1. 実験内容を入力するシート'!C24</f>
        <v>50</v>
      </c>
      <c r="F64" s="113" t="str">
        <f>IF(AND('データ処理シート No. 3'!I68="OK",'データ処理シート No. 3'!K68="OK"),"OK","NG")</f>
        <v>NG</v>
      </c>
      <c r="G64" s="229" t="str">
        <f>IF(F64="OK",'データ処理シート No. 3'!H68,"------")</f>
        <v>------</v>
      </c>
      <c r="H64" s="492"/>
      <c r="I64" s="501"/>
      <c r="J64" s="519"/>
      <c r="K64" s="529"/>
    </row>
    <row r="65" spans="1:11" ht="14.25" customHeight="1" x14ac:dyDescent="0.15">
      <c r="A65" s="485"/>
      <c r="B65" s="486"/>
      <c r="C65" s="486"/>
      <c r="D65" s="487"/>
      <c r="E65" s="114">
        <f>'1. 実験内容を入力するシート'!D24</f>
        <v>250</v>
      </c>
      <c r="F65" s="113" t="str">
        <f>IF(AND('データ処理シート No. 3'!I69="OK",'データ処理シート No. 3'!K69="OK"),"OK","NG")</f>
        <v>NG</v>
      </c>
      <c r="G65" s="229" t="str">
        <f>IF(F65="OK",'データ処理シート No. 3'!H69,"------")</f>
        <v>------</v>
      </c>
      <c r="H65" s="492"/>
      <c r="I65" s="501"/>
      <c r="J65" s="519"/>
      <c r="K65" s="529"/>
    </row>
    <row r="66" spans="1:11" ht="14.25" customHeight="1" thickBot="1" x14ac:dyDescent="0.2">
      <c r="A66" s="488"/>
      <c r="B66" s="489"/>
      <c r="C66" s="489"/>
      <c r="D66" s="490"/>
      <c r="E66" s="117">
        <f>'1. 実験内容を入力するシート'!E24</f>
        <v>1250</v>
      </c>
      <c r="F66" s="177" t="str">
        <f>IF(AND('データ処理シート No. 3'!I70="OK",'データ処理シート No. 3'!K70="OK"),"OK","NG")</f>
        <v>NG</v>
      </c>
      <c r="G66" s="397" t="str">
        <f>IF(F66="OK",'データ処理シート No. 3'!H70,"------")</f>
        <v>------</v>
      </c>
      <c r="H66" s="493"/>
      <c r="I66" s="502"/>
      <c r="J66" s="520"/>
      <c r="K66" s="530"/>
    </row>
    <row r="67" spans="1:11" ht="14.25" customHeight="1" thickBot="1" x14ac:dyDescent="0.2">
      <c r="A67" s="354"/>
      <c r="B67" s="354"/>
      <c r="C67" s="354"/>
      <c r="D67" s="354"/>
      <c r="E67" s="157"/>
      <c r="F67" s="391"/>
      <c r="G67" s="393"/>
      <c r="H67" s="394"/>
      <c r="I67" s="395"/>
      <c r="J67" s="396"/>
      <c r="K67" s="346"/>
    </row>
    <row r="68" spans="1:11" ht="25" customHeight="1" thickTop="1" thickBot="1" x14ac:dyDescent="0.2">
      <c r="A68" s="354"/>
      <c r="B68" s="354"/>
      <c r="C68" s="354"/>
      <c r="D68" s="354"/>
      <c r="E68" s="412" t="s">
        <v>286</v>
      </c>
      <c r="F68" s="375" t="s">
        <v>281</v>
      </c>
      <c r="G68" s="393"/>
      <c r="I68" s="401"/>
      <c r="K68" s="413" t="s">
        <v>278</v>
      </c>
    </row>
    <row r="69" spans="1:11" ht="14.25" customHeight="1" thickTop="1" thickBot="1" x14ac:dyDescent="0.2">
      <c r="A69" s="541" t="s">
        <v>269</v>
      </c>
      <c r="B69" s="542"/>
      <c r="C69" s="542"/>
      <c r="D69" s="542"/>
      <c r="E69" s="407">
        <v>40</v>
      </c>
      <c r="F69" s="409">
        <f>'データ処理シート No. 2'!BF68</f>
        <v>19.889520881373304</v>
      </c>
      <c r="G69" s="393"/>
      <c r="I69" s="395"/>
      <c r="J69" s="396"/>
      <c r="K69" s="414" t="str">
        <f>IF(OR('3. データを確認するシート'!G20="NG",'データ処理シート No. 3'!C82="NG",'データ処理シート No. 3'!C84="NG"),"NG","OK")</f>
        <v>OK</v>
      </c>
    </row>
    <row r="70" spans="1:11" ht="14.25" customHeight="1" thickTop="1" x14ac:dyDescent="0.15">
      <c r="A70" s="542"/>
      <c r="B70" s="542"/>
      <c r="C70" s="542"/>
      <c r="D70" s="542"/>
      <c r="E70" s="407">
        <v>80</v>
      </c>
      <c r="F70" s="409">
        <f>'データ処理シート No. 2'!BG68</f>
        <v>19.750474140140458</v>
      </c>
      <c r="G70" s="393"/>
      <c r="I70" s="346"/>
      <c r="J70" s="396"/>
      <c r="K70" s="346"/>
    </row>
    <row r="71" spans="1:11" ht="30" customHeight="1" x14ac:dyDescent="0.15">
      <c r="A71" s="354"/>
      <c r="B71" s="354"/>
      <c r="C71" s="354"/>
      <c r="D71" s="354"/>
      <c r="E71" s="264" t="s">
        <v>45</v>
      </c>
      <c r="F71" s="411" t="s">
        <v>288</v>
      </c>
      <c r="G71" s="404" t="s">
        <v>287</v>
      </c>
      <c r="H71" s="405" t="s">
        <v>282</v>
      </c>
      <c r="I71" s="406" t="s">
        <v>275</v>
      </c>
      <c r="J71" s="396"/>
      <c r="K71" s="346"/>
    </row>
    <row r="72" spans="1:11" ht="14.25" customHeight="1" x14ac:dyDescent="0.15">
      <c r="A72" s="541" t="s">
        <v>262</v>
      </c>
      <c r="B72" s="542"/>
      <c r="C72" s="542"/>
      <c r="D72" s="542"/>
      <c r="E72" s="407">
        <v>40</v>
      </c>
      <c r="F72" s="408" t="str">
        <f>'データ処理シート No. 3'!J77</f>
        <v>OK</v>
      </c>
      <c r="G72" s="409">
        <f>IF(F72="OK",'データ処理シート No. 3'!H77,"------")</f>
        <v>3486.5172812937185</v>
      </c>
      <c r="H72" s="409">
        <f>'データ処理シート No. 2'!BH69</f>
        <v>23.872711165855211</v>
      </c>
      <c r="I72" s="410">
        <f>'データ処理シート No. 3'!N77</f>
        <v>3197.5573621123967</v>
      </c>
      <c r="J72" s="396"/>
      <c r="K72" s="346"/>
    </row>
    <row r="73" spans="1:11" ht="14.25" customHeight="1" x14ac:dyDescent="0.15">
      <c r="A73" s="542"/>
      <c r="B73" s="542"/>
      <c r="C73" s="542"/>
      <c r="D73" s="542"/>
      <c r="E73" s="407">
        <v>80</v>
      </c>
      <c r="F73" s="408" t="str">
        <f>'データ処理シート No. 3'!J78</f>
        <v>OK</v>
      </c>
      <c r="G73" s="409">
        <f>IF(F73="OK",'データ処理シート No. 3'!H78,"------")</f>
        <v>3068.2406179069485</v>
      </c>
      <c r="H73" s="409">
        <f>'データ処理シート No. 2'!BI69</f>
        <v>12.44632956334981</v>
      </c>
      <c r="I73" s="410"/>
      <c r="J73" s="396"/>
      <c r="K73" s="346"/>
    </row>
    <row r="74" spans="1:11" ht="22" x14ac:dyDescent="0.15">
      <c r="A74" s="82" t="s">
        <v>251</v>
      </c>
    </row>
    <row r="75" spans="1:11" ht="15" thickBot="1" x14ac:dyDescent="0.2">
      <c r="A75" s="5"/>
    </row>
    <row r="76" spans="1:11" x14ac:dyDescent="0.15">
      <c r="A76" s="83" t="s">
        <v>164</v>
      </c>
      <c r="B76" s="84"/>
      <c r="C76" s="85"/>
      <c r="D76" s="97" t="str">
        <f>"Trolox "&amp;ROUND('1. 実験内容を入力するシート'!D32,2)&amp;" uM"</f>
        <v>Trolox 19.98 uM</v>
      </c>
      <c r="E76" s="84"/>
      <c r="F76" s="85"/>
      <c r="G76" s="97" t="str">
        <f>"Trolox "&amp;ROUND('1. 実験内容を入力するシート'!C32,2)&amp;" uM"</f>
        <v>Trolox 39.95 uM</v>
      </c>
      <c r="H76" s="84"/>
      <c r="I76" s="85"/>
    </row>
    <row r="77" spans="1:11" x14ac:dyDescent="0.15">
      <c r="A77" s="86"/>
      <c r="B77" s="42"/>
      <c r="C77" s="87"/>
      <c r="D77" s="86"/>
      <c r="E77" s="42"/>
      <c r="F77" s="87"/>
      <c r="G77" s="86"/>
      <c r="H77" s="42"/>
      <c r="I77" s="87"/>
    </row>
    <row r="78" spans="1:11" x14ac:dyDescent="0.15">
      <c r="A78" s="86"/>
      <c r="B78" s="42"/>
      <c r="C78" s="87"/>
      <c r="D78" s="86"/>
      <c r="E78" s="42"/>
      <c r="F78" s="87"/>
      <c r="G78" s="86"/>
      <c r="H78" s="42"/>
      <c r="I78" s="87"/>
    </row>
    <row r="79" spans="1:11" x14ac:dyDescent="0.15">
      <c r="A79" s="86"/>
      <c r="B79" s="42"/>
      <c r="C79" s="87"/>
      <c r="D79" s="86"/>
      <c r="E79" s="42"/>
      <c r="F79" s="87"/>
      <c r="G79" s="86"/>
      <c r="H79" s="42"/>
      <c r="I79" s="87"/>
    </row>
    <row r="80" spans="1:11" x14ac:dyDescent="0.15">
      <c r="A80" s="86"/>
      <c r="B80" s="42"/>
      <c r="C80" s="87"/>
      <c r="D80" s="86"/>
      <c r="E80" s="42"/>
      <c r="F80" s="87"/>
      <c r="G80" s="86"/>
      <c r="H80" s="42"/>
      <c r="I80" s="87"/>
    </row>
    <row r="81" spans="1:9" x14ac:dyDescent="0.15">
      <c r="A81" s="86"/>
      <c r="B81" s="42"/>
      <c r="C81" s="87"/>
      <c r="D81" s="86"/>
      <c r="E81" s="42"/>
      <c r="F81" s="87"/>
      <c r="G81" s="86"/>
      <c r="H81" s="42"/>
      <c r="I81" s="87"/>
    </row>
    <row r="82" spans="1:9" x14ac:dyDescent="0.15">
      <c r="A82" s="86"/>
      <c r="B82" s="42"/>
      <c r="C82" s="87"/>
      <c r="D82" s="86"/>
      <c r="E82" s="42"/>
      <c r="F82" s="87"/>
      <c r="G82" s="86"/>
      <c r="H82" s="42"/>
      <c r="I82" s="87"/>
    </row>
    <row r="83" spans="1:9" x14ac:dyDescent="0.15">
      <c r="A83" s="86"/>
      <c r="B83" s="42"/>
      <c r="C83" s="87"/>
      <c r="D83" s="86"/>
      <c r="E83" s="42"/>
      <c r="F83" s="87"/>
      <c r="G83" s="86"/>
      <c r="H83" s="42"/>
      <c r="I83" s="87"/>
    </row>
    <row r="84" spans="1:9" ht="15" thickBot="1" x14ac:dyDescent="0.2">
      <c r="A84" s="53"/>
      <c r="B84" s="77"/>
      <c r="C84" s="89"/>
      <c r="D84" s="88"/>
      <c r="E84" s="77"/>
      <c r="F84" s="89"/>
      <c r="G84" s="88"/>
      <c r="H84" s="77"/>
      <c r="I84" s="89"/>
    </row>
    <row r="85" spans="1:9" x14ac:dyDescent="0.15">
      <c r="A85" s="97" t="str">
        <f>"Trolox "&amp;ROUND('1. 実験内容を入力するシート'!B32,2)&amp;" uM"</f>
        <v>Trolox 79.91 uM</v>
      </c>
      <c r="B85" s="84"/>
      <c r="C85" s="84"/>
      <c r="D85" s="97" t="str">
        <f>"Trolox "&amp;ROUND('1. 実験内容を入力するシート'!A32,2)&amp;" uM"</f>
        <v>Trolox 159.81 uM</v>
      </c>
      <c r="E85" s="84"/>
      <c r="F85" s="85"/>
      <c r="G85" s="96" t="s">
        <v>23</v>
      </c>
      <c r="H85" s="84"/>
      <c r="I85" s="85"/>
    </row>
    <row r="86" spans="1:9" x14ac:dyDescent="0.15">
      <c r="A86" s="86"/>
      <c r="B86" s="42"/>
      <c r="C86" s="42"/>
      <c r="D86" s="86"/>
      <c r="E86" s="42"/>
      <c r="F86" s="87"/>
      <c r="G86" s="42"/>
      <c r="H86" s="42"/>
      <c r="I86" s="87"/>
    </row>
    <row r="87" spans="1:9" x14ac:dyDescent="0.15">
      <c r="A87" s="86"/>
      <c r="B87" s="42"/>
      <c r="C87" s="42"/>
      <c r="D87" s="86"/>
      <c r="E87" s="42"/>
      <c r="F87" s="87"/>
      <c r="G87" s="42"/>
      <c r="H87" s="42"/>
      <c r="I87" s="87"/>
    </row>
    <row r="88" spans="1:9" x14ac:dyDescent="0.15">
      <c r="A88" s="86"/>
      <c r="B88" s="42"/>
      <c r="C88" s="42"/>
      <c r="D88" s="86"/>
      <c r="E88" s="42"/>
      <c r="F88" s="87"/>
      <c r="G88" s="42"/>
      <c r="H88" s="42"/>
      <c r="I88" s="87"/>
    </row>
    <row r="89" spans="1:9" x14ac:dyDescent="0.15">
      <c r="A89" s="86"/>
      <c r="B89" s="42"/>
      <c r="C89" s="42"/>
      <c r="D89" s="86"/>
      <c r="E89" s="42"/>
      <c r="F89" s="87"/>
      <c r="G89" s="42"/>
      <c r="H89" s="42"/>
      <c r="I89" s="87"/>
    </row>
    <row r="90" spans="1:9" x14ac:dyDescent="0.15">
      <c r="A90" s="86"/>
      <c r="B90" s="42"/>
      <c r="C90" s="42"/>
      <c r="D90" s="86"/>
      <c r="E90" s="42"/>
      <c r="F90" s="87"/>
      <c r="G90" s="42"/>
      <c r="H90" s="42"/>
      <c r="I90" s="87"/>
    </row>
    <row r="91" spans="1:9" x14ac:dyDescent="0.15">
      <c r="A91" s="86"/>
      <c r="B91" s="42"/>
      <c r="C91" s="42"/>
      <c r="D91" s="86"/>
      <c r="E91" s="42"/>
      <c r="F91" s="87"/>
      <c r="G91" s="42"/>
      <c r="H91" s="42"/>
      <c r="I91" s="87"/>
    </row>
    <row r="92" spans="1:9" x14ac:dyDescent="0.15">
      <c r="A92" s="86"/>
      <c r="B92" s="42"/>
      <c r="C92" s="42"/>
      <c r="D92" s="86"/>
      <c r="E92" s="42"/>
      <c r="F92" s="87"/>
      <c r="G92" s="42"/>
      <c r="H92" s="42"/>
      <c r="I92" s="87"/>
    </row>
    <row r="93" spans="1:9" ht="15" thickBot="1" x14ac:dyDescent="0.2">
      <c r="A93" s="88"/>
      <c r="B93" s="77"/>
      <c r="C93" s="77"/>
      <c r="D93" s="88"/>
      <c r="E93" s="77"/>
      <c r="F93" s="89"/>
      <c r="G93" s="77"/>
      <c r="H93" s="77"/>
      <c r="I93" s="89"/>
    </row>
    <row r="94" spans="1:9" ht="15" thickBot="1" x14ac:dyDescent="0.2"/>
    <row r="95" spans="1:9" x14ac:dyDescent="0.15">
      <c r="A95" s="460" t="str">
        <f>'1. 実験内容を入力するシート'!A16</f>
        <v>キュウリ</v>
      </c>
      <c r="B95" s="461"/>
      <c r="C95" s="462"/>
      <c r="D95" s="460" t="str">
        <f>'1. 実験内容を入力するシート'!A17</f>
        <v>レタス</v>
      </c>
      <c r="E95" s="461"/>
      <c r="F95" s="462"/>
      <c r="G95" s="460">
        <f>'1. 実験内容を入力するシート'!A18</f>
        <v>0</v>
      </c>
      <c r="H95" s="461"/>
      <c r="I95" s="462"/>
    </row>
    <row r="96" spans="1:9" x14ac:dyDescent="0.15">
      <c r="A96" s="86"/>
      <c r="B96" s="42"/>
      <c r="C96" s="87"/>
      <c r="D96" s="86"/>
      <c r="E96" s="42"/>
      <c r="F96" s="87"/>
      <c r="G96" s="86"/>
      <c r="H96" s="42"/>
      <c r="I96" s="87"/>
    </row>
    <row r="97" spans="1:9" x14ac:dyDescent="0.15">
      <c r="A97" s="86"/>
      <c r="B97" s="42"/>
      <c r="C97" s="87"/>
      <c r="D97" s="86"/>
      <c r="E97" s="42"/>
      <c r="F97" s="87"/>
      <c r="G97" s="86"/>
      <c r="H97" s="42"/>
      <c r="I97" s="87"/>
    </row>
    <row r="98" spans="1:9" x14ac:dyDescent="0.15">
      <c r="A98" s="86"/>
      <c r="B98" s="42"/>
      <c r="C98" s="87"/>
      <c r="D98" s="86"/>
      <c r="E98" s="42"/>
      <c r="F98" s="87"/>
      <c r="G98" s="86"/>
      <c r="H98" s="42"/>
      <c r="I98" s="87"/>
    </row>
    <row r="99" spans="1:9" x14ac:dyDescent="0.15">
      <c r="A99" s="86"/>
      <c r="B99" s="42"/>
      <c r="C99" s="87"/>
      <c r="D99" s="86"/>
      <c r="E99" s="42"/>
      <c r="F99" s="87"/>
      <c r="G99" s="86"/>
      <c r="H99" s="42"/>
      <c r="I99" s="87"/>
    </row>
    <row r="100" spans="1:9" x14ac:dyDescent="0.15">
      <c r="A100" s="86"/>
      <c r="B100" s="42"/>
      <c r="C100" s="87"/>
      <c r="D100" s="86"/>
      <c r="E100" s="42"/>
      <c r="F100" s="87"/>
      <c r="G100" s="86"/>
      <c r="H100" s="42"/>
      <c r="I100" s="87"/>
    </row>
    <row r="101" spans="1:9" x14ac:dyDescent="0.15">
      <c r="A101" s="86"/>
      <c r="B101" s="42"/>
      <c r="C101" s="87"/>
      <c r="D101" s="86"/>
      <c r="E101" s="42"/>
      <c r="F101" s="87"/>
      <c r="G101" s="86"/>
      <c r="H101" s="42"/>
      <c r="I101" s="87"/>
    </row>
    <row r="102" spans="1:9" x14ac:dyDescent="0.15">
      <c r="A102" s="86"/>
      <c r="B102" s="42"/>
      <c r="C102" s="87"/>
      <c r="D102" s="86"/>
      <c r="E102" s="42"/>
      <c r="F102" s="87"/>
      <c r="G102" s="86"/>
      <c r="H102" s="42"/>
      <c r="I102" s="87"/>
    </row>
    <row r="103" spans="1:9" x14ac:dyDescent="0.15">
      <c r="A103" s="86"/>
      <c r="B103" s="42"/>
      <c r="C103" s="87"/>
      <c r="D103" s="86"/>
      <c r="E103" s="42"/>
      <c r="F103" s="87"/>
      <c r="G103" s="86"/>
      <c r="H103" s="42"/>
      <c r="I103" s="87"/>
    </row>
    <row r="104" spans="1:9" x14ac:dyDescent="0.15">
      <c r="A104" s="227" t="str">
        <f>'3. データを確認するシート'!A58</f>
        <v>x 10</v>
      </c>
      <c r="B104" s="344" t="str">
        <f>'3. データを確認するシート'!B58</f>
        <v>●</v>
      </c>
      <c r="C104" s="345" t="str">
        <f>'3. データを確認するシート'!C58</f>
        <v>↑</v>
      </c>
      <c r="D104" s="227" t="str">
        <f>'3. データを確認するシート'!D58</f>
        <v>x 10</v>
      </c>
      <c r="E104" s="344" t="str">
        <f>'3. データを確認するシート'!E58</f>
        <v>●</v>
      </c>
      <c r="F104" s="345" t="str">
        <f>'3. データを確認するシート'!F58</f>
        <v>↑</v>
      </c>
      <c r="G104" s="231" t="str">
        <f>'3. データを確認するシート'!G58</f>
        <v>x 10</v>
      </c>
      <c r="H104" s="344" t="str">
        <f>'3. データを確認するシート'!H58</f>
        <v>●</v>
      </c>
      <c r="I104" s="345" t="str">
        <f>'3. データを確認するシート'!I58</f>
        <v>↑↑</v>
      </c>
    </row>
    <row r="105" spans="1:9" x14ac:dyDescent="0.15">
      <c r="A105" s="230" t="str">
        <f>'3. データを確認するシート'!A59</f>
        <v>x 50</v>
      </c>
      <c r="B105" s="346" t="str">
        <f>'3. データを確認するシート'!B59</f>
        <v>○</v>
      </c>
      <c r="C105" s="347" t="str">
        <f>'3. データを確認するシート'!C59</f>
        <v>○</v>
      </c>
      <c r="D105" s="230" t="str">
        <f>'3. データを確認するシート'!D59</f>
        <v>x 50</v>
      </c>
      <c r="E105" s="346" t="str">
        <f>'3. データを確認するシート'!E59</f>
        <v>○</v>
      </c>
      <c r="F105" s="347" t="str">
        <f>'3. データを確認するシート'!F59</f>
        <v>○</v>
      </c>
      <c r="G105" s="232" t="str">
        <f>'3. データを確認するシート'!G59</f>
        <v>x 50</v>
      </c>
      <c r="H105" s="346" t="str">
        <f>'3. データを確認するシート'!H59</f>
        <v>○</v>
      </c>
      <c r="I105" s="347" t="str">
        <f>'3. データを確認するシート'!I59</f>
        <v>○</v>
      </c>
    </row>
    <row r="106" spans="1:9" x14ac:dyDescent="0.15">
      <c r="A106" s="230" t="str">
        <f>'3. データを確認するシート'!A60</f>
        <v>x 250</v>
      </c>
      <c r="B106" s="346">
        <f>'3. データを確認するシート'!B60</f>
        <v>0</v>
      </c>
      <c r="C106" s="347" t="str">
        <f>'3. データを確認するシート'!C60</f>
        <v>↓</v>
      </c>
      <c r="D106" s="230" t="str">
        <f>'3. データを確認するシート'!D60</f>
        <v>x 250</v>
      </c>
      <c r="E106" s="346">
        <f>'3. データを確認するシート'!E60</f>
        <v>0</v>
      </c>
      <c r="F106" s="347" t="str">
        <f>'3. データを確認するシート'!F60</f>
        <v>↓</v>
      </c>
      <c r="G106" s="232" t="str">
        <f>'3. データを確認するシート'!G60</f>
        <v>x 250</v>
      </c>
      <c r="H106" s="346">
        <f>'3. データを確認するシート'!H60</f>
        <v>0</v>
      </c>
      <c r="I106" s="347" t="str">
        <f>'3. データを確認するシート'!I60</f>
        <v>○</v>
      </c>
    </row>
    <row r="107" spans="1:9" ht="15" thickBot="1" x14ac:dyDescent="0.2">
      <c r="A107" s="230" t="str">
        <f>'3. データを確認するシート'!A61</f>
        <v>x 1250</v>
      </c>
      <c r="B107" s="346">
        <f>'3. データを確認するシート'!B61</f>
        <v>0</v>
      </c>
      <c r="C107" s="346" t="str">
        <f>'3. データを確認するシート'!C61</f>
        <v>↓</v>
      </c>
      <c r="D107" s="230" t="str">
        <f>'3. データを確認するシート'!D61</f>
        <v>x 1250</v>
      </c>
      <c r="E107" s="346">
        <f>'3. データを確認するシート'!E61</f>
        <v>0</v>
      </c>
      <c r="F107" s="346" t="str">
        <f>'3. データを確認するシート'!F61</f>
        <v>↓</v>
      </c>
      <c r="G107" s="233" t="str">
        <f>'3. データを確認するシート'!G61</f>
        <v>x 1250</v>
      </c>
      <c r="H107" s="348">
        <f>'3. データを確認するシート'!H61</f>
        <v>0</v>
      </c>
      <c r="I107" s="349" t="str">
        <f>'3. データを確認するシート'!I61</f>
        <v>↓</v>
      </c>
    </row>
    <row r="108" spans="1:9" x14ac:dyDescent="0.15">
      <c r="A108" s="460">
        <f>'1. 実験内容を入力するシート'!A19</f>
        <v>0</v>
      </c>
      <c r="B108" s="539"/>
      <c r="C108" s="540"/>
      <c r="D108" s="460">
        <f>'1. 実験内容を入力するシート'!A20</f>
        <v>0</v>
      </c>
      <c r="E108" s="539"/>
      <c r="F108" s="540"/>
      <c r="G108" s="46"/>
      <c r="H108" s="42"/>
      <c r="I108" s="42"/>
    </row>
    <row r="109" spans="1:9" ht="13" customHeight="1" x14ac:dyDescent="0.15">
      <c r="A109" s="86"/>
      <c r="B109" s="42"/>
      <c r="C109" s="87"/>
      <c r="D109" s="86"/>
      <c r="E109" s="42"/>
      <c r="F109" s="87"/>
      <c r="G109" s="72"/>
      <c r="H109" s="95"/>
      <c r="I109" s="42"/>
    </row>
    <row r="110" spans="1:9" ht="13" customHeight="1" x14ac:dyDescent="0.15">
      <c r="A110" s="86"/>
      <c r="B110" s="42"/>
      <c r="C110" s="87"/>
      <c r="D110" s="86"/>
      <c r="E110" s="42"/>
      <c r="F110" s="87"/>
      <c r="G110" s="72"/>
      <c r="H110" s="95"/>
      <c r="I110" s="42"/>
    </row>
    <row r="111" spans="1:9" ht="13" customHeight="1" x14ac:dyDescent="0.15">
      <c r="A111" s="86"/>
      <c r="B111" s="42"/>
      <c r="C111" s="87"/>
      <c r="D111" s="86"/>
      <c r="E111" s="42"/>
      <c r="F111" s="87"/>
      <c r="G111" s="72"/>
      <c r="H111" s="95"/>
      <c r="I111" s="42"/>
    </row>
    <row r="112" spans="1:9" ht="13" customHeight="1" x14ac:dyDescent="0.15">
      <c r="A112" s="86"/>
      <c r="B112" s="42"/>
      <c r="C112" s="87"/>
      <c r="D112" s="86"/>
      <c r="E112" s="42"/>
      <c r="F112" s="87"/>
      <c r="G112" s="72"/>
      <c r="H112" s="95"/>
      <c r="I112" s="72"/>
    </row>
    <row r="113" spans="1:9" ht="13" customHeight="1" x14ac:dyDescent="0.15">
      <c r="A113" s="86"/>
      <c r="B113" s="42"/>
      <c r="C113" s="87"/>
      <c r="D113" s="86"/>
      <c r="E113" s="42"/>
      <c r="F113" s="87"/>
      <c r="G113" s="72"/>
      <c r="H113" s="95"/>
      <c r="I113" s="72"/>
    </row>
    <row r="114" spans="1:9" ht="13" customHeight="1" x14ac:dyDescent="0.15">
      <c r="A114" s="86"/>
      <c r="B114" s="42"/>
      <c r="C114" s="87"/>
      <c r="D114" s="86"/>
      <c r="E114" s="42"/>
      <c r="F114" s="87"/>
      <c r="G114" s="42"/>
      <c r="H114" s="346"/>
      <c r="I114" s="72"/>
    </row>
    <row r="115" spans="1:9" ht="13" customHeight="1" x14ac:dyDescent="0.15">
      <c r="A115" s="86"/>
      <c r="B115" s="42"/>
      <c r="C115" s="87"/>
      <c r="D115" s="86"/>
      <c r="E115" s="42"/>
      <c r="F115" s="87"/>
      <c r="G115" s="98"/>
      <c r="H115" s="346"/>
      <c r="I115" s="72"/>
    </row>
    <row r="116" spans="1:9" ht="13" customHeight="1" x14ac:dyDescent="0.15">
      <c r="A116" s="86"/>
      <c r="B116" s="42"/>
      <c r="C116" s="87"/>
      <c r="D116" s="86"/>
      <c r="E116" s="42"/>
      <c r="F116" s="87"/>
      <c r="G116" s="72"/>
      <c r="H116" s="95"/>
      <c r="I116" s="42"/>
    </row>
    <row r="117" spans="1:9" x14ac:dyDescent="0.15">
      <c r="A117" s="227" t="str">
        <f>'3. データを確認するシート'!A71</f>
        <v>x 10</v>
      </c>
      <c r="B117" s="344" t="str">
        <f>'3. データを確認するシート'!B71</f>
        <v>●</v>
      </c>
      <c r="C117" s="345" t="str">
        <f>'3. データを確認するシート'!C71</f>
        <v>↑↑</v>
      </c>
      <c r="D117" s="227" t="str">
        <f>'3. データを確認するシート'!D71</f>
        <v>x 10</v>
      </c>
      <c r="E117" s="344" t="str">
        <f>'3. データを確認するシート'!E71</f>
        <v>●</v>
      </c>
      <c r="F117" s="345" t="str">
        <f>'3. データを確認するシート'!F71</f>
        <v>↑↑</v>
      </c>
      <c r="G117" s="72"/>
      <c r="H117" s="95"/>
      <c r="I117" s="42"/>
    </row>
    <row r="118" spans="1:9" x14ac:dyDescent="0.15">
      <c r="A118" s="230" t="str">
        <f>'3. データを確認するシート'!A72</f>
        <v>x 50</v>
      </c>
      <c r="B118" s="346" t="str">
        <f>'3. データを確認するシート'!B72</f>
        <v>○</v>
      </c>
      <c r="C118" s="347" t="str">
        <f>'3. データを確認するシート'!C72</f>
        <v>○</v>
      </c>
      <c r="D118" s="230" t="str">
        <f>'3. データを確認するシート'!D72</f>
        <v>x 50</v>
      </c>
      <c r="E118" s="346" t="str">
        <f>'3. データを確認するシート'!E72</f>
        <v>○</v>
      </c>
      <c r="F118" s="347" t="str">
        <f>'3. データを確認するシート'!F72</f>
        <v>↑↑</v>
      </c>
      <c r="G118" s="72"/>
      <c r="H118" s="95"/>
      <c r="I118" s="42"/>
    </row>
    <row r="119" spans="1:9" x14ac:dyDescent="0.15">
      <c r="A119" s="230" t="str">
        <f>'3. データを確認するシート'!A73</f>
        <v>x 250</v>
      </c>
      <c r="B119" s="346">
        <f>'3. データを確認するシート'!B73</f>
        <v>0</v>
      </c>
      <c r="C119" s="347" t="str">
        <f>'3. データを確認するシート'!C73</f>
        <v>○</v>
      </c>
      <c r="D119" s="230" t="str">
        <f>'3. データを確認するシート'!D73</f>
        <v>x 250</v>
      </c>
      <c r="E119" s="346">
        <f>'3. データを確認するシート'!E73</f>
        <v>0</v>
      </c>
      <c r="F119" s="347" t="str">
        <f>'3. データを確認するシート'!F73</f>
        <v>○</v>
      </c>
      <c r="G119" s="42"/>
      <c r="H119" s="42"/>
      <c r="I119" s="42"/>
    </row>
    <row r="120" spans="1:9" ht="15" thickBot="1" x14ac:dyDescent="0.2">
      <c r="A120" s="230" t="str">
        <f>'3. データを確認するシート'!A74</f>
        <v>x 1250</v>
      </c>
      <c r="B120" s="346">
        <f>'3. データを確認するシート'!B74</f>
        <v>0</v>
      </c>
      <c r="C120" s="346" t="str">
        <f>'3. データを確認するシート'!C74</f>
        <v>↓</v>
      </c>
      <c r="D120" s="230" t="str">
        <f>'3. データを確認するシート'!D74</f>
        <v>x 1250</v>
      </c>
      <c r="E120" s="346">
        <f>'3. データを確認するシート'!E74</f>
        <v>0</v>
      </c>
      <c r="F120" s="349" t="str">
        <f>'3. データを確認するシート'!F74</f>
        <v>↓</v>
      </c>
      <c r="G120" s="77"/>
      <c r="H120" s="77"/>
      <c r="I120" s="77"/>
    </row>
    <row r="121" spans="1:9" x14ac:dyDescent="0.15">
      <c r="A121" s="481">
        <f>'1. 実験内容を入力するシート'!A21</f>
        <v>0</v>
      </c>
      <c r="B121" s="461"/>
      <c r="C121" s="462"/>
      <c r="D121" s="481">
        <f>'1. 実験内容を入力するシート'!A22</f>
        <v>0</v>
      </c>
      <c r="E121" s="461"/>
      <c r="F121" s="462"/>
      <c r="G121" s="481">
        <f>'1. 実験内容を入力するシート'!A23</f>
        <v>0</v>
      </c>
      <c r="H121" s="461"/>
      <c r="I121" s="462"/>
    </row>
    <row r="122" spans="1:9" x14ac:dyDescent="0.15">
      <c r="A122" s="86"/>
      <c r="B122" s="42"/>
      <c r="C122" s="87"/>
      <c r="D122" s="86"/>
      <c r="E122" s="42"/>
      <c r="F122" s="87"/>
      <c r="G122" s="86"/>
      <c r="H122" s="42"/>
      <c r="I122" s="87"/>
    </row>
    <row r="123" spans="1:9" x14ac:dyDescent="0.15">
      <c r="A123" s="86"/>
      <c r="B123" s="42"/>
      <c r="C123" s="87"/>
      <c r="D123" s="86"/>
      <c r="E123" s="42"/>
      <c r="F123" s="87"/>
      <c r="G123" s="86"/>
      <c r="H123" s="42"/>
      <c r="I123" s="87"/>
    </row>
    <row r="124" spans="1:9" x14ac:dyDescent="0.15">
      <c r="A124" s="86"/>
      <c r="B124" s="42"/>
      <c r="C124" s="87"/>
      <c r="D124" s="86"/>
      <c r="E124" s="42"/>
      <c r="F124" s="87"/>
      <c r="G124" s="86"/>
      <c r="H124" s="42"/>
      <c r="I124" s="87"/>
    </row>
    <row r="125" spans="1:9" x14ac:dyDescent="0.15">
      <c r="A125" s="86"/>
      <c r="B125" s="42"/>
      <c r="C125" s="87"/>
      <c r="D125" s="86"/>
      <c r="E125" s="42"/>
      <c r="F125" s="87"/>
      <c r="G125" s="86"/>
      <c r="H125" s="42"/>
      <c r="I125" s="87"/>
    </row>
    <row r="126" spans="1:9" x14ac:dyDescent="0.15">
      <c r="A126" s="86"/>
      <c r="B126" s="42"/>
      <c r="C126" s="87"/>
      <c r="D126" s="86"/>
      <c r="E126" s="42"/>
      <c r="F126" s="87"/>
      <c r="G126" s="86"/>
      <c r="H126" s="42"/>
      <c r="I126" s="87"/>
    </row>
    <row r="127" spans="1:9" x14ac:dyDescent="0.15">
      <c r="A127" s="86"/>
      <c r="B127" s="42"/>
      <c r="C127" s="87"/>
      <c r="D127" s="86"/>
      <c r="E127" s="42"/>
      <c r="F127" s="87"/>
      <c r="G127" s="86"/>
      <c r="H127" s="42"/>
      <c r="I127" s="87"/>
    </row>
    <row r="128" spans="1:9" x14ac:dyDescent="0.15">
      <c r="A128" s="86"/>
      <c r="B128" s="42"/>
      <c r="C128" s="87"/>
      <c r="D128" s="86"/>
      <c r="E128" s="42"/>
      <c r="F128" s="87"/>
      <c r="G128" s="86"/>
      <c r="H128" s="42"/>
      <c r="I128" s="87"/>
    </row>
    <row r="129" spans="1:9" x14ac:dyDescent="0.15">
      <c r="A129" s="86"/>
      <c r="B129" s="42"/>
      <c r="C129" s="87"/>
      <c r="D129" s="86"/>
      <c r="E129" s="42"/>
      <c r="F129" s="87"/>
      <c r="G129" s="86"/>
      <c r="H129" s="42"/>
      <c r="I129" s="87"/>
    </row>
    <row r="130" spans="1:9" x14ac:dyDescent="0.15">
      <c r="A130" s="227" t="str">
        <f>'3. データを確認するシート'!G71</f>
        <v>x 10</v>
      </c>
      <c r="B130" s="344" t="str">
        <f>'3. データを確認するシート'!H71</f>
        <v>●</v>
      </c>
      <c r="C130" s="345" t="str">
        <f>'3. データを確認するシート'!I71</f>
        <v>↑↑</v>
      </c>
      <c r="D130" s="227" t="str">
        <f>'3. データを確認するシート'!A84</f>
        <v>x 10</v>
      </c>
      <c r="E130" s="344" t="str">
        <f>'3. データを確認するシート'!B84</f>
        <v>●</v>
      </c>
      <c r="F130" s="345" t="str">
        <f>'3. データを確認するシート'!C84</f>
        <v>↑</v>
      </c>
      <c r="G130" s="231" t="str">
        <f>'3. データを確認するシート'!D84</f>
        <v>x 10</v>
      </c>
      <c r="H130" s="344" t="str">
        <f>'3. データを確認するシート'!E84</f>
        <v>●</v>
      </c>
      <c r="I130" s="345" t="str">
        <f>'3. データを確認するシート'!F84</f>
        <v>↑</v>
      </c>
    </row>
    <row r="131" spans="1:9" x14ac:dyDescent="0.15">
      <c r="A131" s="230" t="str">
        <f>'3. データを確認するシート'!G72</f>
        <v>x 50</v>
      </c>
      <c r="B131" s="346" t="str">
        <f>'3. データを確認するシート'!H72</f>
        <v>○</v>
      </c>
      <c r="C131" s="347" t="str">
        <f>'3. データを確認するシート'!I72</f>
        <v>↑↑</v>
      </c>
      <c r="D131" s="230" t="str">
        <f>'3. データを確認するシート'!A85</f>
        <v>x 50</v>
      </c>
      <c r="E131" s="346" t="str">
        <f>'3. データを確認するシート'!B85</f>
        <v>○</v>
      </c>
      <c r="F131" s="347" t="str">
        <f>'3. データを確認するシート'!C85</f>
        <v>○</v>
      </c>
      <c r="G131" s="232" t="str">
        <f>'3. データを確認するシート'!D85</f>
        <v>x 50</v>
      </c>
      <c r="H131" s="346" t="str">
        <f>'3. データを確認するシート'!E85</f>
        <v>○</v>
      </c>
      <c r="I131" s="347" t="str">
        <f>'3. データを確認するシート'!F85</f>
        <v>○</v>
      </c>
    </row>
    <row r="132" spans="1:9" x14ac:dyDescent="0.15">
      <c r="A132" s="230" t="str">
        <f>'3. データを確認するシート'!G73</f>
        <v>x 250</v>
      </c>
      <c r="B132" s="346">
        <f>'3. データを確認するシート'!H73</f>
        <v>0</v>
      </c>
      <c r="C132" s="347" t="str">
        <f>'3. データを確認するシート'!I73</f>
        <v>○</v>
      </c>
      <c r="D132" s="230" t="str">
        <f>'3. データを確認するシート'!A86</f>
        <v>x 250</v>
      </c>
      <c r="E132" s="346">
        <f>'3. データを確認するシート'!B86</f>
        <v>0</v>
      </c>
      <c r="F132" s="347" t="str">
        <f>'3. データを確認するシート'!C86</f>
        <v>↓</v>
      </c>
      <c r="G132" s="232" t="str">
        <f>'3. データを確認するシート'!D86</f>
        <v>x 250</v>
      </c>
      <c r="H132" s="346">
        <f>'3. データを確認するシート'!E86</f>
        <v>0</v>
      </c>
      <c r="I132" s="347" t="str">
        <f>'3. データを確認するシート'!F86</f>
        <v>↓</v>
      </c>
    </row>
    <row r="133" spans="1:9" ht="15" thickBot="1" x14ac:dyDescent="0.2">
      <c r="A133" s="230" t="str">
        <f>'3. データを確認するシート'!G74</f>
        <v>x 1250</v>
      </c>
      <c r="B133" s="346">
        <f>'3. データを確認するシート'!H74</f>
        <v>0</v>
      </c>
      <c r="C133" s="346" t="str">
        <f>'3. データを確認するシート'!I74</f>
        <v>↓</v>
      </c>
      <c r="D133" s="230" t="str">
        <f>'3. データを確認するシート'!A87</f>
        <v>x 1250</v>
      </c>
      <c r="E133" s="346">
        <f>'3. データを確認するシート'!B87</f>
        <v>0</v>
      </c>
      <c r="F133" s="346" t="str">
        <f>'3. データを確認するシート'!C87</f>
        <v>↓</v>
      </c>
      <c r="G133" s="233" t="str">
        <f>'3. データを確認するシート'!D87</f>
        <v>x 1250</v>
      </c>
      <c r="H133" s="348">
        <f>'3. データを確認するシート'!E87</f>
        <v>0</v>
      </c>
      <c r="I133" s="349" t="str">
        <f>'3. データを確認するシート'!F87</f>
        <v>↓</v>
      </c>
    </row>
    <row r="134" spans="1:9" x14ac:dyDescent="0.15">
      <c r="A134" s="481">
        <f>'1. 実験内容を入力するシート'!A24</f>
        <v>0</v>
      </c>
      <c r="B134" s="545"/>
      <c r="C134" s="546"/>
      <c r="D134" s="481" t="s">
        <v>265</v>
      </c>
      <c r="E134" s="539"/>
      <c r="F134" s="540"/>
      <c r="G134" s="481" t="s">
        <v>262</v>
      </c>
      <c r="H134" s="539"/>
      <c r="I134" s="540"/>
    </row>
    <row r="135" spans="1:9" ht="13" customHeight="1" x14ac:dyDescent="0.15">
      <c r="A135" s="86"/>
      <c r="B135" s="42"/>
      <c r="C135" s="87"/>
      <c r="D135" s="86"/>
      <c r="E135" s="42"/>
      <c r="F135" s="87"/>
      <c r="G135" s="86"/>
      <c r="H135" s="42"/>
      <c r="I135" s="87"/>
    </row>
    <row r="136" spans="1:9" ht="13" customHeight="1" x14ac:dyDescent="0.15">
      <c r="A136" s="86"/>
      <c r="B136" s="42"/>
      <c r="C136" s="87"/>
      <c r="D136" s="86"/>
      <c r="E136" s="42"/>
      <c r="F136" s="87"/>
      <c r="G136" s="86"/>
      <c r="H136" s="42"/>
      <c r="I136" s="87"/>
    </row>
    <row r="137" spans="1:9" ht="13" customHeight="1" x14ac:dyDescent="0.15">
      <c r="A137" s="86"/>
      <c r="B137" s="42"/>
      <c r="C137" s="87"/>
      <c r="D137" s="86"/>
      <c r="E137" s="42"/>
      <c r="F137" s="87"/>
      <c r="G137" s="86"/>
      <c r="H137" s="42"/>
      <c r="I137" s="87"/>
    </row>
    <row r="138" spans="1:9" ht="13" customHeight="1" x14ac:dyDescent="0.15">
      <c r="A138" s="86"/>
      <c r="B138" s="42"/>
      <c r="C138" s="87"/>
      <c r="D138" s="86"/>
      <c r="E138" s="42"/>
      <c r="F138" s="87"/>
      <c r="G138" s="86"/>
      <c r="H138" s="42"/>
      <c r="I138" s="87"/>
    </row>
    <row r="139" spans="1:9" ht="13" customHeight="1" x14ac:dyDescent="0.15">
      <c r="A139" s="86"/>
      <c r="B139" s="42"/>
      <c r="C139" s="87"/>
      <c r="D139" s="86"/>
      <c r="E139" s="42"/>
      <c r="F139" s="87"/>
      <c r="G139" s="86"/>
      <c r="H139" s="42"/>
      <c r="I139" s="87"/>
    </row>
    <row r="140" spans="1:9" ht="13" customHeight="1" x14ac:dyDescent="0.15">
      <c r="A140" s="86"/>
      <c r="B140" s="42"/>
      <c r="C140" s="87"/>
      <c r="D140" s="86"/>
      <c r="E140" s="42"/>
      <c r="F140" s="87"/>
      <c r="G140" s="86"/>
      <c r="H140" s="42"/>
      <c r="I140" s="87"/>
    </row>
    <row r="141" spans="1:9" ht="13" customHeight="1" x14ac:dyDescent="0.15">
      <c r="A141" s="86"/>
      <c r="B141" s="42"/>
      <c r="C141" s="87"/>
      <c r="D141" s="86"/>
      <c r="E141" s="42"/>
      <c r="F141" s="87"/>
      <c r="G141" s="86"/>
      <c r="H141" s="42"/>
      <c r="I141" s="87"/>
    </row>
    <row r="142" spans="1:9" ht="13" customHeight="1" x14ac:dyDescent="0.15">
      <c r="A142" s="86"/>
      <c r="B142" s="42"/>
      <c r="C142" s="87"/>
      <c r="D142" s="86"/>
      <c r="E142" s="42"/>
      <c r="F142" s="87"/>
      <c r="G142" s="86"/>
      <c r="H142" s="42"/>
      <c r="I142" s="87"/>
    </row>
    <row r="143" spans="1:9" ht="16" customHeight="1" x14ac:dyDescent="0.15">
      <c r="A143" s="227" t="str">
        <f>'3. データを確認するシート'!G84</f>
        <v>x 10</v>
      </c>
      <c r="B143" s="344" t="str">
        <f>'3. データを確認するシート'!H84</f>
        <v>●</v>
      </c>
      <c r="C143" s="345" t="str">
        <f>'3. データを確認するシート'!I84</f>
        <v>↓</v>
      </c>
      <c r="D143" s="227" t="str">
        <f>'3. データを確認するシート'!A97</f>
        <v>x 40</v>
      </c>
      <c r="E143" s="344" t="str">
        <f>'3. データを確認するシート'!B97</f>
        <v>●</v>
      </c>
      <c r="F143" s="345" t="str">
        <f>'3. データを確認するシート'!C97</f>
        <v>↓</v>
      </c>
      <c r="G143" s="227" t="str">
        <f>'3. データを確認するシート'!D97</f>
        <v>x 40</v>
      </c>
      <c r="H143" s="344" t="str">
        <f>'3. データを確認するシート'!E97</f>
        <v>●</v>
      </c>
      <c r="I143" s="345" t="str">
        <f>'3. データを確認するシート'!F97</f>
        <v>○</v>
      </c>
    </row>
    <row r="144" spans="1:9" ht="16" customHeight="1" thickBot="1" x14ac:dyDescent="0.2">
      <c r="A144" s="230" t="str">
        <f>'3. データを確認するシート'!G85</f>
        <v>x 50</v>
      </c>
      <c r="B144" s="346" t="str">
        <f>'3. データを確認するシート'!H85</f>
        <v>○</v>
      </c>
      <c r="C144" s="347">
        <f>'3. データを確認するシート'!I85</f>
        <v>0</v>
      </c>
      <c r="D144" s="233" t="str">
        <f>'3. データを確認するシート'!A98</f>
        <v>x 80</v>
      </c>
      <c r="E144" s="348" t="str">
        <f>'3. データを確認するシート'!B98</f>
        <v>○</v>
      </c>
      <c r="F144" s="349" t="str">
        <f>'3. データを確認するシート'!C98</f>
        <v>↓</v>
      </c>
      <c r="G144" s="233" t="str">
        <f>'3. データを確認するシート'!D98</f>
        <v>x 80</v>
      </c>
      <c r="H144" s="348" t="str">
        <f>'3. データを確認するシート'!E98</f>
        <v>○</v>
      </c>
      <c r="I144" s="349" t="str">
        <f>'3. データを確認するシート'!F98</f>
        <v>○</v>
      </c>
    </row>
    <row r="145" spans="1:13" ht="16" customHeight="1" x14ac:dyDescent="0.15">
      <c r="A145" s="230" t="str">
        <f>'3. データを確認するシート'!G86</f>
        <v>x 250</v>
      </c>
      <c r="B145" s="346">
        <f>'3. データを確認するシート'!H86</f>
        <v>0</v>
      </c>
      <c r="C145" s="347">
        <f>'3. データを確認するシート'!I86</f>
        <v>0</v>
      </c>
      <c r="D145" s="232"/>
      <c r="E145" s="346"/>
      <c r="F145" s="346"/>
      <c r="G145" s="42"/>
      <c r="H145" s="42"/>
      <c r="I145" s="42"/>
    </row>
    <row r="146" spans="1:13" ht="16" customHeight="1" thickBot="1" x14ac:dyDescent="0.2">
      <c r="A146" s="233" t="str">
        <f>'3. データを確認するシート'!G87</f>
        <v>x 1250</v>
      </c>
      <c r="B146" s="348">
        <f>'3. データを確認するシート'!H87</f>
        <v>0</v>
      </c>
      <c r="C146" s="349">
        <f>'3. データを確認するシート'!I87</f>
        <v>0</v>
      </c>
      <c r="D146" s="232"/>
      <c r="E146" s="346"/>
      <c r="F146" s="346"/>
      <c r="G146" s="42"/>
      <c r="H146" s="42"/>
      <c r="I146" s="42"/>
    </row>
    <row r="148" spans="1:13" ht="18" x14ac:dyDescent="0.15">
      <c r="A148" s="134" t="s">
        <v>238</v>
      </c>
      <c r="B148" s="350"/>
      <c r="C148" s="125"/>
      <c r="D148" s="125"/>
      <c r="E148" s="125"/>
      <c r="F148" s="125"/>
      <c r="G148" s="125"/>
      <c r="H148" s="125"/>
      <c r="I148" s="125"/>
      <c r="J148" s="125"/>
      <c r="K148" s="125"/>
      <c r="L148" s="125"/>
      <c r="M148" s="125"/>
    </row>
    <row r="149" spans="1:13" x14ac:dyDescent="0.15">
      <c r="A149" s="125"/>
      <c r="B149" s="350"/>
      <c r="C149" s="125"/>
      <c r="D149" s="125"/>
      <c r="E149" s="125"/>
      <c r="F149" s="125"/>
      <c r="G149" s="125"/>
      <c r="H149" s="125"/>
      <c r="I149" s="125"/>
      <c r="J149" s="125"/>
      <c r="K149" s="125"/>
      <c r="L149" s="125"/>
      <c r="M149" s="125"/>
    </row>
    <row r="150" spans="1:13" x14ac:dyDescent="0.15">
      <c r="A150" s="126" t="s">
        <v>239</v>
      </c>
      <c r="B150" s="350"/>
      <c r="C150" s="125"/>
      <c r="D150" s="125"/>
      <c r="E150" s="125"/>
      <c r="F150" s="125"/>
      <c r="G150" s="125"/>
      <c r="H150" s="125"/>
      <c r="I150" s="125"/>
      <c r="J150" s="125"/>
      <c r="K150" s="125"/>
      <c r="L150" s="125"/>
      <c r="M150" s="125"/>
    </row>
    <row r="151" spans="1:13" x14ac:dyDescent="0.15">
      <c r="A151" s="350" t="s">
        <v>254</v>
      </c>
      <c r="B151" s="350"/>
      <c r="C151" s="125"/>
      <c r="D151" s="125"/>
      <c r="E151" s="125"/>
      <c r="F151" s="125"/>
      <c r="G151" s="125"/>
      <c r="H151" s="125"/>
      <c r="I151" s="125"/>
      <c r="J151" s="125"/>
      <c r="K151" s="125"/>
      <c r="L151" s="125"/>
      <c r="M151" s="125"/>
    </row>
    <row r="152" spans="1:13" x14ac:dyDescent="0.15">
      <c r="A152" s="350" t="s">
        <v>255</v>
      </c>
      <c r="B152" s="350"/>
      <c r="C152" s="125"/>
      <c r="D152" s="125"/>
      <c r="E152" s="125"/>
      <c r="F152" s="125"/>
      <c r="G152" s="125"/>
      <c r="H152" s="125"/>
      <c r="I152" s="125"/>
      <c r="J152" s="125"/>
      <c r="K152" s="125"/>
      <c r="L152" s="125"/>
      <c r="M152" s="125"/>
    </row>
    <row r="153" spans="1:13" x14ac:dyDescent="0.15">
      <c r="A153" s="293" t="s">
        <v>103</v>
      </c>
      <c r="B153" s="294" t="str">
        <f>O31</f>
        <v>キュウリ</v>
      </c>
      <c r="C153" s="294" t="str">
        <f>O32</f>
        <v>レタス</v>
      </c>
      <c r="D153" s="294">
        <f>O33</f>
        <v>0</v>
      </c>
      <c r="E153" s="294">
        <f>O34</f>
        <v>0</v>
      </c>
      <c r="F153" s="294">
        <f>O35</f>
        <v>0</v>
      </c>
      <c r="G153" s="295">
        <f>O36</f>
        <v>0</v>
      </c>
      <c r="H153" s="295">
        <f>O37</f>
        <v>0</v>
      </c>
      <c r="I153" s="295">
        <f>O38</f>
        <v>0</v>
      </c>
      <c r="J153" s="295">
        <f>O39</f>
        <v>0</v>
      </c>
      <c r="K153" s="125"/>
      <c r="L153" s="125"/>
    </row>
    <row r="154" spans="1:13" x14ac:dyDescent="0.15">
      <c r="A154" s="296" t="s">
        <v>45</v>
      </c>
      <c r="B154" s="297">
        <f>J31</f>
        <v>62</v>
      </c>
      <c r="C154" s="297">
        <f>J35</f>
        <v>45</v>
      </c>
      <c r="D154" s="297" t="e">
        <f>J39</f>
        <v>#DIV/0!</v>
      </c>
      <c r="E154" s="297" t="e">
        <f>J43</f>
        <v>#DIV/0!</v>
      </c>
      <c r="F154" s="297" t="e">
        <f>J47</f>
        <v>#DIV/0!</v>
      </c>
      <c r="G154" s="297" t="e">
        <f>J51</f>
        <v>#DIV/0!</v>
      </c>
      <c r="H154" s="297" t="e">
        <f>J55</f>
        <v>#DIV/0!</v>
      </c>
      <c r="I154" s="297" t="e">
        <f>J59</f>
        <v>#DIV/0!</v>
      </c>
      <c r="J154" s="297" t="e">
        <f>J63</f>
        <v>#DIV/0!</v>
      </c>
      <c r="K154" s="125"/>
      <c r="L154" s="125"/>
    </row>
    <row r="155" spans="1:13" ht="28" x14ac:dyDescent="0.15">
      <c r="A155" s="298"/>
      <c r="B155" s="299" t="str">
        <f>E31&amp;" 希釈溶液"</f>
        <v>10 希釈溶液</v>
      </c>
      <c r="C155" s="299" t="str">
        <f>E35&amp;" 希釈溶液"</f>
        <v>10 希釈溶液</v>
      </c>
      <c r="D155" s="299" t="str">
        <f>E39&amp;" 希釈溶液"</f>
        <v>10 希釈溶液</v>
      </c>
      <c r="E155" s="299" t="str">
        <f>E43&amp;" 希釈溶液"</f>
        <v>10 希釈溶液</v>
      </c>
      <c r="F155" s="299" t="str">
        <f>E47&amp;" 希釈溶液"</f>
        <v>10 希釈溶液</v>
      </c>
      <c r="G155" s="299" t="str">
        <f>E51&amp;" 希釈溶液"</f>
        <v>10 希釈溶液</v>
      </c>
      <c r="H155" s="299" t="str">
        <f>E55&amp;" 希釈溶液"</f>
        <v>10 希釈溶液</v>
      </c>
      <c r="I155" s="299" t="str">
        <f>E59&amp;" 希釈溶液"</f>
        <v>10 希釈溶液</v>
      </c>
      <c r="J155" s="299" t="str">
        <f>E63&amp;" 希釈溶液"</f>
        <v>10 希釈溶液</v>
      </c>
      <c r="K155" s="125"/>
      <c r="L155" s="125"/>
    </row>
    <row r="156" spans="1:13" x14ac:dyDescent="0.15">
      <c r="A156" s="300"/>
      <c r="B156" s="301">
        <f>IF(J31&gt;100,IF(J31&gt;1000,40,50),ROUND(500/(J31/10),-1))</f>
        <v>80</v>
      </c>
      <c r="C156" s="301">
        <f>IF(J35&gt;100,IF(J35&gt;1000,40,50),ROUND(500/(J35/10),-1))</f>
        <v>110</v>
      </c>
      <c r="D156" s="301" t="e">
        <f>IF(J39&gt;100,IF(J39&gt;1000,40,50),ROUND(500/(J39/10),-1))</f>
        <v>#DIV/0!</v>
      </c>
      <c r="E156" s="301" t="e">
        <f>IF(J43&gt;100,IF(J43&gt;1000,40,50),ROUND(500/(J43/10),-1))</f>
        <v>#DIV/0!</v>
      </c>
      <c r="F156" s="301" t="e">
        <f>IF(J47&gt;100,IF(J47&gt;1000,40,50),ROUND(500/(J47/10),-1))</f>
        <v>#DIV/0!</v>
      </c>
      <c r="G156" s="301" t="e">
        <f>IF(J51&gt;100,IF(J51&gt;1000,40,50),ROUND(500/(J51/10),-1))</f>
        <v>#DIV/0!</v>
      </c>
      <c r="H156" s="301" t="e">
        <f>IF(J55&gt;100,IF(J55&gt;1000,40,50),ROUND(500/(J55/10),-1))</f>
        <v>#DIV/0!</v>
      </c>
      <c r="I156" s="301" t="e">
        <f>IF(J59&gt;100,IF(J59&gt;1000,40,50),ROUND(500/(J59/10),-1))</f>
        <v>#DIV/0!</v>
      </c>
      <c r="J156" s="301" t="e">
        <f>IF(J63&gt;100,IF(J63&gt;1000,40,50),ROUND(500/(J63/10),-1))</f>
        <v>#DIV/0!</v>
      </c>
      <c r="K156" s="125"/>
      <c r="L156" s="125"/>
    </row>
    <row r="157" spans="1:13" ht="28" x14ac:dyDescent="0.15">
      <c r="A157" s="302" t="s">
        <v>240</v>
      </c>
      <c r="B157" s="301">
        <f>B156*(B154/E31-1)</f>
        <v>416</v>
      </c>
      <c r="C157" s="301">
        <f>C156*(C154/E35-1)</f>
        <v>385</v>
      </c>
      <c r="D157" s="301" t="e">
        <f>D156*(D154/E39-1)</f>
        <v>#DIV/0!</v>
      </c>
      <c r="E157" s="301" t="e">
        <f>E156*(E154/E43-1)</f>
        <v>#DIV/0!</v>
      </c>
      <c r="F157" s="301" t="e">
        <f>F156*(F154/E47-1)</f>
        <v>#DIV/0!</v>
      </c>
      <c r="G157" s="301" t="e">
        <f>G156*(G154/E51-1)</f>
        <v>#DIV/0!</v>
      </c>
      <c r="H157" s="301" t="e">
        <f>H156*(H154/E55-1)</f>
        <v>#DIV/0!</v>
      </c>
      <c r="I157" s="301" t="e">
        <f>I156*(I154/E59-1)</f>
        <v>#DIV/0!</v>
      </c>
      <c r="J157" s="301" t="e">
        <f>J156*(J154/E63-1)</f>
        <v>#DIV/0!</v>
      </c>
      <c r="K157" s="125"/>
      <c r="L157" s="125"/>
    </row>
    <row r="158" spans="1:13" x14ac:dyDescent="0.15">
      <c r="A158" s="303"/>
      <c r="B158" s="129"/>
      <c r="C158" s="129"/>
      <c r="D158" s="129"/>
      <c r="E158" s="129"/>
      <c r="F158" s="129"/>
      <c r="G158" s="129"/>
      <c r="H158" s="129"/>
      <c r="I158" s="129"/>
      <c r="J158" s="129"/>
      <c r="K158" s="129"/>
      <c r="L158" s="125"/>
      <c r="M158" s="125"/>
    </row>
    <row r="159" spans="1:13" x14ac:dyDescent="0.15">
      <c r="A159" s="125"/>
      <c r="B159" s="125"/>
      <c r="C159" s="125"/>
      <c r="D159" s="125"/>
      <c r="E159" s="125"/>
      <c r="F159" s="125"/>
      <c r="G159" s="125"/>
      <c r="H159" s="125"/>
      <c r="I159" s="125"/>
      <c r="J159" s="125"/>
      <c r="K159" s="125"/>
      <c r="L159" s="125"/>
      <c r="M159" s="125"/>
    </row>
    <row r="160" spans="1:13" x14ac:dyDescent="0.15">
      <c r="A160" s="304" t="s">
        <v>241</v>
      </c>
      <c r="B160" s="125"/>
      <c r="C160" s="125"/>
      <c r="D160" s="125"/>
      <c r="E160" s="125"/>
      <c r="F160" s="125"/>
      <c r="G160" s="125"/>
      <c r="H160" s="125"/>
      <c r="I160" s="125"/>
      <c r="J160" s="125"/>
      <c r="K160" s="125"/>
      <c r="L160" s="125"/>
      <c r="M160" s="125"/>
    </row>
    <row r="161" spans="1:13" ht="7" customHeight="1" x14ac:dyDescent="0.15">
      <c r="A161" s="351"/>
      <c r="B161" s="197"/>
      <c r="C161" s="197"/>
      <c r="D161" s="125"/>
      <c r="E161" s="125"/>
      <c r="F161" s="125"/>
      <c r="G161" s="125"/>
      <c r="H161" s="125"/>
      <c r="I161" s="125"/>
      <c r="J161" s="125"/>
      <c r="K161" s="125"/>
      <c r="L161" s="125"/>
      <c r="M161" s="125"/>
    </row>
    <row r="162" spans="1:13" x14ac:dyDescent="0.15">
      <c r="A162" s="543" t="s">
        <v>242</v>
      </c>
      <c r="B162" s="544"/>
      <c r="C162" s="352" t="s">
        <v>261</v>
      </c>
    </row>
    <row r="163" spans="1:13" x14ac:dyDescent="0.15">
      <c r="A163" s="543" t="s">
        <v>243</v>
      </c>
      <c r="B163" s="544"/>
      <c r="C163" s="352" t="s">
        <v>276</v>
      </c>
    </row>
  </sheetData>
  <sheetProtection password="BD4D" sheet="1" objects="1" scenarios="1"/>
  <mergeCells count="76">
    <mergeCell ref="G134:I134"/>
    <mergeCell ref="A69:D70"/>
    <mergeCell ref="A72:D73"/>
    <mergeCell ref="A162:B162"/>
    <mergeCell ref="A163:B163"/>
    <mergeCell ref="A121:C121"/>
    <mergeCell ref="D121:F121"/>
    <mergeCell ref="G121:I121"/>
    <mergeCell ref="A134:C134"/>
    <mergeCell ref="D134:F134"/>
    <mergeCell ref="A108:C108"/>
    <mergeCell ref="D108:F108"/>
    <mergeCell ref="H29:H30"/>
    <mergeCell ref="O29:O30"/>
    <mergeCell ref="J63:J66"/>
    <mergeCell ref="J51:J54"/>
    <mergeCell ref="K63:K66"/>
    <mergeCell ref="J55:J58"/>
    <mergeCell ref="I29:I30"/>
    <mergeCell ref="J59:J62"/>
    <mergeCell ref="J43:J46"/>
    <mergeCell ref="J47:J50"/>
    <mergeCell ref="K55:K58"/>
    <mergeCell ref="K59:K62"/>
    <mergeCell ref="K43:K46"/>
    <mergeCell ref="K47:K50"/>
    <mergeCell ref="K51:K54"/>
    <mergeCell ref="I51:I54"/>
    <mergeCell ref="P29:P30"/>
    <mergeCell ref="Q29:R29"/>
    <mergeCell ref="O41:R43"/>
    <mergeCell ref="J39:J42"/>
    <mergeCell ref="J29:K29"/>
    <mergeCell ref="K31:K34"/>
    <mergeCell ref="K35:K38"/>
    <mergeCell ref="K39:K42"/>
    <mergeCell ref="B10:E10"/>
    <mergeCell ref="A3:F4"/>
    <mergeCell ref="G4:J4"/>
    <mergeCell ref="H43:H46"/>
    <mergeCell ref="A35:D38"/>
    <mergeCell ref="B18:E21"/>
    <mergeCell ref="B23:E26"/>
    <mergeCell ref="H39:H42"/>
    <mergeCell ref="A29:D30"/>
    <mergeCell ref="A43:D46"/>
    <mergeCell ref="A39:D42"/>
    <mergeCell ref="G29:G30"/>
    <mergeCell ref="F29:F30"/>
    <mergeCell ref="H35:H38"/>
    <mergeCell ref="J31:J34"/>
    <mergeCell ref="J35:J38"/>
    <mergeCell ref="A31:D34"/>
    <mergeCell ref="E29:E30"/>
    <mergeCell ref="H31:H34"/>
    <mergeCell ref="G95:I95"/>
    <mergeCell ref="H47:H50"/>
    <mergeCell ref="A95:C95"/>
    <mergeCell ref="D95:F95"/>
    <mergeCell ref="A47:D50"/>
    <mergeCell ref="I55:I58"/>
    <mergeCell ref="I59:I62"/>
    <mergeCell ref="I63:I66"/>
    <mergeCell ref="I31:I34"/>
    <mergeCell ref="I35:I38"/>
    <mergeCell ref="I39:I42"/>
    <mergeCell ref="I43:I46"/>
    <mergeCell ref="I47:I50"/>
    <mergeCell ref="A63:D66"/>
    <mergeCell ref="H63:H66"/>
    <mergeCell ref="A51:D54"/>
    <mergeCell ref="H51:H54"/>
    <mergeCell ref="A55:D58"/>
    <mergeCell ref="H55:H58"/>
    <mergeCell ref="A59:D62"/>
    <mergeCell ref="H59:H62"/>
  </mergeCells>
  <phoneticPr fontId="3"/>
  <conditionalFormatting sqref="B155:J156">
    <cfRule type="cellIs" dxfId="0" priority="1" stopIfTrue="1" operator="notEqual">
      <formula>50</formula>
    </cfRule>
  </conditionalFormatting>
  <pageMargins left="0.7" right="0.7" top="0.75" bottom="0.75" header="0.51200000000000001" footer="0.51200000000000001"/>
  <pageSetup paperSize="9" scale="49" fitToHeight="2" orientation="portrait" verticalDpi="1200" r:id="rId1"/>
  <rowBreaks count="1" manualBreakCount="1">
    <brk id="73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/>
  <dimension ref="A1:M210"/>
  <sheetViews>
    <sheetView workbookViewId="0">
      <pane ySplit="3" topLeftCell="A4" activePane="bottomLeft" state="frozen"/>
      <selection pane="bottomLeft" activeCell="I32" sqref="I32"/>
    </sheetView>
  </sheetViews>
  <sheetFormatPr baseColWidth="12" defaultColWidth="9" defaultRowHeight="14" x14ac:dyDescent="0.15"/>
  <cols>
    <col min="1" max="1" width="4.5" style="1" bestFit="1" customWidth="1"/>
    <col min="2" max="2" width="72.33203125" style="1" customWidth="1"/>
    <col min="3" max="3" width="11.1640625" style="1" bestFit="1" customWidth="1"/>
    <col min="4" max="4" width="9" style="1"/>
    <col min="5" max="5" width="12.33203125" style="1" bestFit="1" customWidth="1"/>
    <col min="6" max="6" width="8.33203125" style="1" bestFit="1" customWidth="1"/>
    <col min="7" max="8" width="9" style="1"/>
    <col min="9" max="9" width="36.5" style="1" bestFit="1" customWidth="1"/>
    <col min="10" max="16384" width="9" style="1"/>
  </cols>
  <sheetData>
    <row r="1" spans="1:13" ht="18" x14ac:dyDescent="0.15">
      <c r="A1" s="2" t="s">
        <v>109</v>
      </c>
    </row>
    <row r="3" spans="1:13" x14ac:dyDescent="0.15">
      <c r="A3"/>
      <c r="B3" s="120" t="s">
        <v>106</v>
      </c>
      <c r="C3"/>
      <c r="E3" s="120" t="s">
        <v>77</v>
      </c>
      <c r="G3" s="120" t="s">
        <v>107</v>
      </c>
      <c r="I3" s="120" t="s">
        <v>127</v>
      </c>
      <c r="K3" s="120" t="s">
        <v>94</v>
      </c>
      <c r="M3" s="120" t="s">
        <v>258</v>
      </c>
    </row>
    <row r="4" spans="1:13" x14ac:dyDescent="0.15">
      <c r="A4"/>
      <c r="B4" s="185" t="s">
        <v>299</v>
      </c>
      <c r="C4"/>
      <c r="E4" s="111" t="s">
        <v>307</v>
      </c>
      <c r="G4" s="109" t="s">
        <v>108</v>
      </c>
      <c r="I4" s="121" t="s">
        <v>95</v>
      </c>
      <c r="K4" s="122" t="s">
        <v>234</v>
      </c>
      <c r="M4" s="353" t="s">
        <v>259</v>
      </c>
    </row>
    <row r="5" spans="1:13" x14ac:dyDescent="0.15">
      <c r="A5"/>
      <c r="B5" s="185" t="s">
        <v>300</v>
      </c>
      <c r="C5"/>
      <c r="E5" s="111" t="s">
        <v>308</v>
      </c>
      <c r="G5" s="110"/>
      <c r="I5" s="122" t="s">
        <v>96</v>
      </c>
      <c r="K5" s="111" t="s">
        <v>235</v>
      </c>
      <c r="M5" s="111" t="s">
        <v>260</v>
      </c>
    </row>
    <row r="6" spans="1:13" x14ac:dyDescent="0.15">
      <c r="A6"/>
      <c r="B6" s="111"/>
      <c r="C6"/>
      <c r="E6" s="122"/>
      <c r="I6" s="111" t="s">
        <v>97</v>
      </c>
      <c r="K6" s="122"/>
      <c r="M6" s="122"/>
    </row>
    <row r="7" spans="1:13" x14ac:dyDescent="0.15">
      <c r="A7"/>
      <c r="B7" s="185"/>
      <c r="C7"/>
      <c r="E7" s="111"/>
      <c r="I7" s="111" t="s">
        <v>46</v>
      </c>
      <c r="K7" s="111"/>
      <c r="M7" s="111"/>
    </row>
    <row r="8" spans="1:13" x14ac:dyDescent="0.15">
      <c r="A8"/>
      <c r="B8" s="185"/>
      <c r="C8"/>
      <c r="E8" s="111"/>
      <c r="I8" s="111" t="s">
        <v>47</v>
      </c>
      <c r="K8" s="122"/>
      <c r="M8" s="122"/>
    </row>
    <row r="9" spans="1:13" x14ac:dyDescent="0.15">
      <c r="A9"/>
      <c r="B9" s="185"/>
      <c r="C9"/>
      <c r="E9" s="122"/>
      <c r="I9" s="111" t="s">
        <v>48</v>
      </c>
      <c r="K9" s="111"/>
      <c r="M9" s="111"/>
    </row>
    <row r="10" spans="1:13" x14ac:dyDescent="0.15">
      <c r="A10"/>
      <c r="B10" s="185"/>
      <c r="C10"/>
      <c r="E10" s="111"/>
      <c r="I10" s="111" t="s">
        <v>309</v>
      </c>
      <c r="K10" s="111"/>
      <c r="M10" s="111"/>
    </row>
    <row r="11" spans="1:13" x14ac:dyDescent="0.15">
      <c r="A11"/>
      <c r="B11" s="185"/>
      <c r="C11"/>
      <c r="E11" s="122"/>
      <c r="I11" s="111" t="s">
        <v>318</v>
      </c>
      <c r="K11" s="122"/>
      <c r="M11" s="122"/>
    </row>
    <row r="12" spans="1:13" x14ac:dyDescent="0.15">
      <c r="A12"/>
      <c r="B12" s="185"/>
      <c r="C12"/>
      <c r="E12" s="111"/>
      <c r="I12" s="111"/>
      <c r="K12" s="111"/>
      <c r="M12" s="111"/>
    </row>
    <row r="13" spans="1:13" x14ac:dyDescent="0.15">
      <c r="A13"/>
      <c r="B13" s="185"/>
      <c r="C13"/>
      <c r="E13" s="122"/>
      <c r="I13" s="122"/>
      <c r="K13" s="122"/>
      <c r="M13" s="122"/>
    </row>
    <row r="14" spans="1:13" x14ac:dyDescent="0.15">
      <c r="A14"/>
      <c r="B14" s="185"/>
      <c r="C14"/>
      <c r="E14" s="353"/>
      <c r="I14" s="111"/>
      <c r="K14" s="111"/>
      <c r="M14" s="111"/>
    </row>
    <row r="15" spans="1:13" x14ac:dyDescent="0.15">
      <c r="A15"/>
      <c r="B15" s="122"/>
      <c r="C15"/>
      <c r="E15" s="122"/>
      <c r="I15" s="122"/>
      <c r="K15" s="112"/>
      <c r="M15" s="112"/>
    </row>
    <row r="16" spans="1:13" x14ac:dyDescent="0.15">
      <c r="A16"/>
      <c r="B16" s="421"/>
      <c r="C16"/>
      <c r="E16" s="111"/>
      <c r="I16" s="111"/>
    </row>
    <row r="17" spans="1:9" x14ac:dyDescent="0.15">
      <c r="A17"/>
      <c r="B17" s="421"/>
      <c r="C17"/>
      <c r="E17" s="421"/>
      <c r="I17" s="111"/>
    </row>
    <row r="18" spans="1:9" x14ac:dyDescent="0.15">
      <c r="A18"/>
      <c r="B18" s="109"/>
      <c r="C18"/>
      <c r="E18" s="421"/>
      <c r="I18" s="122"/>
    </row>
    <row r="19" spans="1:9" x14ac:dyDescent="0.15">
      <c r="A19"/>
      <c r="B19" s="122"/>
      <c r="C19"/>
      <c r="E19" s="109"/>
      <c r="I19" s="111"/>
    </row>
    <row r="20" spans="1:9" x14ac:dyDescent="0.15">
      <c r="A20"/>
      <c r="B20" s="111"/>
      <c r="C20"/>
      <c r="E20" s="122"/>
      <c r="I20" s="122"/>
    </row>
    <row r="21" spans="1:9" x14ac:dyDescent="0.15">
      <c r="A21"/>
      <c r="B21" s="122"/>
      <c r="C21"/>
      <c r="E21" s="111"/>
      <c r="I21" s="111"/>
    </row>
    <row r="22" spans="1:9" x14ac:dyDescent="0.15">
      <c r="A22"/>
      <c r="B22" s="111"/>
      <c r="C22"/>
      <c r="E22" s="111"/>
      <c r="I22" s="112"/>
    </row>
    <row r="23" spans="1:9" x14ac:dyDescent="0.15">
      <c r="A23"/>
      <c r="B23" s="111"/>
      <c r="C23"/>
      <c r="E23" s="122"/>
    </row>
    <row r="24" spans="1:9" x14ac:dyDescent="0.15">
      <c r="A24"/>
      <c r="B24" s="122"/>
      <c r="C24"/>
      <c r="E24" s="111"/>
      <c r="I24" s="1" t="s">
        <v>310</v>
      </c>
    </row>
    <row r="25" spans="1:9" x14ac:dyDescent="0.15">
      <c r="A25"/>
      <c r="B25" s="111"/>
      <c r="C25"/>
      <c r="E25" s="122"/>
      <c r="I25" s="1" t="s">
        <v>311</v>
      </c>
    </row>
    <row r="26" spans="1:9" x14ac:dyDescent="0.15">
      <c r="A26"/>
      <c r="B26" s="122"/>
      <c r="C26"/>
      <c r="E26" s="111"/>
      <c r="I26" s="1" t="s">
        <v>312</v>
      </c>
    </row>
    <row r="27" spans="1:9" x14ac:dyDescent="0.15">
      <c r="A27"/>
      <c r="B27" s="111"/>
      <c r="C27"/>
      <c r="E27" s="112"/>
    </row>
    <row r="28" spans="1:9" x14ac:dyDescent="0.15">
      <c r="A28"/>
      <c r="B28" s="112"/>
      <c r="C28"/>
    </row>
    <row r="29" spans="1:9" x14ac:dyDescent="0.15">
      <c r="A29"/>
      <c r="B29"/>
      <c r="C29"/>
      <c r="E29" s="1" t="s">
        <v>304</v>
      </c>
    </row>
    <row r="30" spans="1:9" x14ac:dyDescent="0.15">
      <c r="A30"/>
      <c r="B30" s="1" t="s">
        <v>301</v>
      </c>
      <c r="C30"/>
      <c r="E30" s="1" t="s">
        <v>305</v>
      </c>
    </row>
    <row r="31" spans="1:9" x14ac:dyDescent="0.15">
      <c r="A31"/>
      <c r="B31" s="1" t="s">
        <v>302</v>
      </c>
      <c r="C31"/>
      <c r="E31" s="1" t="s">
        <v>306</v>
      </c>
    </row>
    <row r="32" spans="1:9" x14ac:dyDescent="0.15">
      <c r="A32"/>
      <c r="B32" s="1" t="s">
        <v>303</v>
      </c>
      <c r="C32"/>
    </row>
    <row r="33" spans="1:3" x14ac:dyDescent="0.15">
      <c r="A33"/>
      <c r="B33"/>
      <c r="C33"/>
    </row>
    <row r="34" spans="1:3" x14ac:dyDescent="0.15">
      <c r="A34"/>
      <c r="B34"/>
      <c r="C34"/>
    </row>
    <row r="35" spans="1:3" x14ac:dyDescent="0.15">
      <c r="A35"/>
      <c r="B35"/>
      <c r="C35"/>
    </row>
    <row r="36" spans="1:3" x14ac:dyDescent="0.15">
      <c r="A36"/>
      <c r="B36"/>
      <c r="C36"/>
    </row>
    <row r="37" spans="1:3" x14ac:dyDescent="0.15">
      <c r="A37"/>
      <c r="B37"/>
      <c r="C37"/>
    </row>
    <row r="38" spans="1:3" x14ac:dyDescent="0.15">
      <c r="A38"/>
      <c r="B38"/>
      <c r="C38"/>
    </row>
    <row r="39" spans="1:3" x14ac:dyDescent="0.15">
      <c r="A39"/>
      <c r="B39"/>
      <c r="C39"/>
    </row>
    <row r="40" spans="1:3" x14ac:dyDescent="0.15">
      <c r="A40"/>
      <c r="B40"/>
      <c r="C40"/>
    </row>
    <row r="41" spans="1:3" x14ac:dyDescent="0.15">
      <c r="A41"/>
      <c r="B41"/>
      <c r="C41"/>
    </row>
    <row r="42" spans="1:3" x14ac:dyDescent="0.15">
      <c r="A42"/>
      <c r="B42"/>
      <c r="C42"/>
    </row>
    <row r="43" spans="1:3" x14ac:dyDescent="0.15">
      <c r="A43"/>
      <c r="B43"/>
      <c r="C43"/>
    </row>
    <row r="44" spans="1:3" x14ac:dyDescent="0.15">
      <c r="A44"/>
      <c r="B44"/>
      <c r="C44"/>
    </row>
    <row r="45" spans="1:3" x14ac:dyDescent="0.15">
      <c r="A45"/>
      <c r="B45"/>
      <c r="C45"/>
    </row>
    <row r="46" spans="1:3" x14ac:dyDescent="0.15">
      <c r="A46"/>
      <c r="B46"/>
      <c r="C46"/>
    </row>
    <row r="47" spans="1:3" x14ac:dyDescent="0.15">
      <c r="A47"/>
      <c r="B47"/>
      <c r="C47"/>
    </row>
    <row r="48" spans="1:3" x14ac:dyDescent="0.15">
      <c r="A48"/>
      <c r="B48"/>
      <c r="C48"/>
    </row>
    <row r="49" spans="1:3" x14ac:dyDescent="0.15">
      <c r="A49"/>
      <c r="B49"/>
      <c r="C49"/>
    </row>
    <row r="50" spans="1:3" x14ac:dyDescent="0.15">
      <c r="A50"/>
      <c r="B50"/>
      <c r="C50"/>
    </row>
    <row r="51" spans="1:3" x14ac:dyDescent="0.15">
      <c r="A51"/>
      <c r="B51"/>
      <c r="C51"/>
    </row>
    <row r="52" spans="1:3" x14ac:dyDescent="0.15">
      <c r="A52"/>
      <c r="B52"/>
      <c r="C52"/>
    </row>
    <row r="53" spans="1:3" x14ac:dyDescent="0.15">
      <c r="A53"/>
      <c r="B53"/>
      <c r="C53"/>
    </row>
    <row r="54" spans="1:3" x14ac:dyDescent="0.15">
      <c r="A54"/>
      <c r="B54"/>
      <c r="C54"/>
    </row>
    <row r="55" spans="1:3" x14ac:dyDescent="0.15">
      <c r="A55"/>
      <c r="B55"/>
      <c r="C55"/>
    </row>
    <row r="56" spans="1:3" x14ac:dyDescent="0.15">
      <c r="A56"/>
      <c r="B56"/>
      <c r="C56"/>
    </row>
    <row r="57" spans="1:3" x14ac:dyDescent="0.15">
      <c r="A57"/>
      <c r="B57"/>
      <c r="C57"/>
    </row>
    <row r="58" spans="1:3" x14ac:dyDescent="0.15">
      <c r="A58"/>
      <c r="B58"/>
      <c r="C58"/>
    </row>
    <row r="59" spans="1:3" x14ac:dyDescent="0.15">
      <c r="A59"/>
      <c r="B59"/>
      <c r="C59"/>
    </row>
    <row r="60" spans="1:3" x14ac:dyDescent="0.15">
      <c r="A60"/>
      <c r="B60"/>
      <c r="C60"/>
    </row>
    <row r="61" spans="1:3" x14ac:dyDescent="0.15">
      <c r="A61"/>
      <c r="B61"/>
      <c r="C61"/>
    </row>
    <row r="62" spans="1:3" x14ac:dyDescent="0.15">
      <c r="A62"/>
      <c r="B62"/>
      <c r="C62"/>
    </row>
    <row r="63" spans="1:3" x14ac:dyDescent="0.15">
      <c r="A63"/>
      <c r="B63"/>
      <c r="C63"/>
    </row>
    <row r="64" spans="1:3" x14ac:dyDescent="0.15">
      <c r="A64"/>
      <c r="B64"/>
      <c r="C64"/>
    </row>
    <row r="65" spans="1:3" x14ac:dyDescent="0.15">
      <c r="A65"/>
      <c r="B65"/>
      <c r="C65"/>
    </row>
    <row r="66" spans="1:3" x14ac:dyDescent="0.15">
      <c r="A66"/>
      <c r="B66"/>
      <c r="C66"/>
    </row>
    <row r="67" spans="1:3" x14ac:dyDescent="0.15">
      <c r="A67"/>
      <c r="B67"/>
      <c r="C67"/>
    </row>
    <row r="68" spans="1:3" x14ac:dyDescent="0.15">
      <c r="A68"/>
      <c r="B68"/>
      <c r="C68"/>
    </row>
    <row r="69" spans="1:3" x14ac:dyDescent="0.15">
      <c r="A69"/>
      <c r="B69"/>
      <c r="C69"/>
    </row>
    <row r="70" spans="1:3" x14ac:dyDescent="0.15">
      <c r="A70"/>
      <c r="B70"/>
      <c r="C70"/>
    </row>
    <row r="71" spans="1:3" x14ac:dyDescent="0.15">
      <c r="A71"/>
      <c r="B71"/>
      <c r="C71"/>
    </row>
    <row r="72" spans="1:3" x14ac:dyDescent="0.15">
      <c r="A72"/>
      <c r="B72"/>
      <c r="C72"/>
    </row>
    <row r="73" spans="1:3" x14ac:dyDescent="0.15">
      <c r="A73"/>
      <c r="B73"/>
      <c r="C73"/>
    </row>
    <row r="74" spans="1:3" x14ac:dyDescent="0.15">
      <c r="A74"/>
      <c r="B74"/>
      <c r="C74"/>
    </row>
    <row r="75" spans="1:3" x14ac:dyDescent="0.15">
      <c r="A75"/>
      <c r="B75"/>
      <c r="C75"/>
    </row>
    <row r="76" spans="1:3" x14ac:dyDescent="0.15">
      <c r="A76"/>
      <c r="B76"/>
      <c r="C76"/>
    </row>
    <row r="77" spans="1:3" x14ac:dyDescent="0.15">
      <c r="C77" s="108"/>
    </row>
    <row r="78" spans="1:3" x14ac:dyDescent="0.15">
      <c r="C78" s="108"/>
    </row>
    <row r="79" spans="1:3" x14ac:dyDescent="0.15">
      <c r="C79" s="108"/>
    </row>
    <row r="80" spans="1:3" x14ac:dyDescent="0.15">
      <c r="C80" s="108"/>
    </row>
    <row r="81" spans="3:3" x14ac:dyDescent="0.15">
      <c r="C81" s="108"/>
    </row>
    <row r="82" spans="3:3" x14ac:dyDescent="0.15">
      <c r="C82" s="108"/>
    </row>
    <row r="83" spans="3:3" x14ac:dyDescent="0.15">
      <c r="C83" s="108"/>
    </row>
    <row r="84" spans="3:3" x14ac:dyDescent="0.15">
      <c r="C84" s="108"/>
    </row>
    <row r="85" spans="3:3" x14ac:dyDescent="0.15">
      <c r="C85" s="108"/>
    </row>
    <row r="86" spans="3:3" x14ac:dyDescent="0.15">
      <c r="C86" s="108"/>
    </row>
    <row r="87" spans="3:3" x14ac:dyDescent="0.15">
      <c r="C87" s="108"/>
    </row>
    <row r="88" spans="3:3" x14ac:dyDescent="0.15">
      <c r="C88" s="108"/>
    </row>
    <row r="89" spans="3:3" x14ac:dyDescent="0.15">
      <c r="C89" s="108"/>
    </row>
    <row r="90" spans="3:3" x14ac:dyDescent="0.15">
      <c r="C90" s="108"/>
    </row>
    <row r="91" spans="3:3" x14ac:dyDescent="0.15">
      <c r="C91" s="108"/>
    </row>
    <row r="92" spans="3:3" x14ac:dyDescent="0.15">
      <c r="C92" s="108"/>
    </row>
    <row r="93" spans="3:3" x14ac:dyDescent="0.15">
      <c r="C93" s="108"/>
    </row>
    <row r="94" spans="3:3" x14ac:dyDescent="0.15">
      <c r="C94" s="108"/>
    </row>
    <row r="95" spans="3:3" x14ac:dyDescent="0.15">
      <c r="C95" s="108"/>
    </row>
    <row r="96" spans="3:3" x14ac:dyDescent="0.15">
      <c r="C96" s="108"/>
    </row>
    <row r="97" spans="3:3" x14ac:dyDescent="0.15">
      <c r="C97" s="108"/>
    </row>
    <row r="98" spans="3:3" x14ac:dyDescent="0.15">
      <c r="C98" s="108"/>
    </row>
    <row r="99" spans="3:3" x14ac:dyDescent="0.15">
      <c r="C99" s="108"/>
    </row>
    <row r="100" spans="3:3" x14ac:dyDescent="0.15">
      <c r="C100" s="108"/>
    </row>
    <row r="101" spans="3:3" x14ac:dyDescent="0.15">
      <c r="C101" s="108"/>
    </row>
    <row r="102" spans="3:3" x14ac:dyDescent="0.15">
      <c r="C102" s="108"/>
    </row>
    <row r="103" spans="3:3" x14ac:dyDescent="0.15">
      <c r="C103" s="108"/>
    </row>
    <row r="104" spans="3:3" x14ac:dyDescent="0.15">
      <c r="C104" s="108"/>
    </row>
    <row r="105" spans="3:3" x14ac:dyDescent="0.15">
      <c r="C105" s="108"/>
    </row>
    <row r="106" spans="3:3" x14ac:dyDescent="0.15">
      <c r="C106" s="108"/>
    </row>
    <row r="107" spans="3:3" x14ac:dyDescent="0.15">
      <c r="C107" s="108"/>
    </row>
    <row r="108" spans="3:3" x14ac:dyDescent="0.15">
      <c r="C108" s="108"/>
    </row>
    <row r="109" spans="3:3" x14ac:dyDescent="0.15">
      <c r="C109" s="108"/>
    </row>
    <row r="110" spans="3:3" x14ac:dyDescent="0.15">
      <c r="C110" s="108"/>
    </row>
    <row r="111" spans="3:3" x14ac:dyDescent="0.15">
      <c r="C111" s="108"/>
    </row>
    <row r="112" spans="3:3" x14ac:dyDescent="0.15">
      <c r="C112" s="108"/>
    </row>
    <row r="113" spans="3:3" x14ac:dyDescent="0.15">
      <c r="C113" s="108"/>
    </row>
    <row r="114" spans="3:3" x14ac:dyDescent="0.15">
      <c r="C114" s="108"/>
    </row>
    <row r="115" spans="3:3" x14ac:dyDescent="0.15">
      <c r="C115" s="108"/>
    </row>
    <row r="116" spans="3:3" x14ac:dyDescent="0.15">
      <c r="C116" s="108"/>
    </row>
    <row r="117" spans="3:3" x14ac:dyDescent="0.15">
      <c r="C117" s="108"/>
    </row>
    <row r="118" spans="3:3" x14ac:dyDescent="0.15">
      <c r="C118" s="108"/>
    </row>
    <row r="119" spans="3:3" x14ac:dyDescent="0.15">
      <c r="C119" s="108"/>
    </row>
    <row r="120" spans="3:3" x14ac:dyDescent="0.15">
      <c r="C120" s="108"/>
    </row>
    <row r="121" spans="3:3" x14ac:dyDescent="0.15">
      <c r="C121" s="108"/>
    </row>
    <row r="122" spans="3:3" x14ac:dyDescent="0.15">
      <c r="C122" s="108"/>
    </row>
    <row r="123" spans="3:3" x14ac:dyDescent="0.15">
      <c r="C123" s="108"/>
    </row>
    <row r="124" spans="3:3" x14ac:dyDescent="0.15">
      <c r="C124" s="108"/>
    </row>
    <row r="125" spans="3:3" x14ac:dyDescent="0.15">
      <c r="C125" s="108"/>
    </row>
    <row r="126" spans="3:3" x14ac:dyDescent="0.15">
      <c r="C126" s="108"/>
    </row>
    <row r="127" spans="3:3" x14ac:dyDescent="0.15">
      <c r="C127" s="108"/>
    </row>
    <row r="128" spans="3:3" x14ac:dyDescent="0.15">
      <c r="C128" s="108"/>
    </row>
    <row r="129" spans="3:3" x14ac:dyDescent="0.15">
      <c r="C129" s="108"/>
    </row>
    <row r="130" spans="3:3" x14ac:dyDescent="0.15">
      <c r="C130" s="108"/>
    </row>
    <row r="131" spans="3:3" x14ac:dyDescent="0.15">
      <c r="C131" s="108"/>
    </row>
    <row r="132" spans="3:3" x14ac:dyDescent="0.15">
      <c r="C132" s="108"/>
    </row>
    <row r="133" spans="3:3" x14ac:dyDescent="0.15">
      <c r="C133" s="108"/>
    </row>
    <row r="134" spans="3:3" x14ac:dyDescent="0.15">
      <c r="C134" s="108"/>
    </row>
    <row r="135" spans="3:3" x14ac:dyDescent="0.15">
      <c r="C135" s="108"/>
    </row>
    <row r="136" spans="3:3" x14ac:dyDescent="0.15">
      <c r="C136" s="108"/>
    </row>
    <row r="137" spans="3:3" x14ac:dyDescent="0.15">
      <c r="C137" s="108"/>
    </row>
    <row r="138" spans="3:3" x14ac:dyDescent="0.15">
      <c r="C138" s="108"/>
    </row>
    <row r="139" spans="3:3" x14ac:dyDescent="0.15">
      <c r="C139" s="108"/>
    </row>
    <row r="140" spans="3:3" x14ac:dyDescent="0.15">
      <c r="C140" s="108"/>
    </row>
    <row r="141" spans="3:3" x14ac:dyDescent="0.15">
      <c r="C141" s="108"/>
    </row>
    <row r="142" spans="3:3" x14ac:dyDescent="0.15">
      <c r="C142" s="108"/>
    </row>
    <row r="143" spans="3:3" x14ac:dyDescent="0.15">
      <c r="C143" s="108"/>
    </row>
    <row r="144" spans="3:3" x14ac:dyDescent="0.15">
      <c r="C144" s="108"/>
    </row>
    <row r="145" spans="3:3" x14ac:dyDescent="0.15">
      <c r="C145" s="108"/>
    </row>
    <row r="146" spans="3:3" x14ac:dyDescent="0.15">
      <c r="C146" s="108"/>
    </row>
    <row r="147" spans="3:3" x14ac:dyDescent="0.15">
      <c r="C147" s="108"/>
    </row>
    <row r="148" spans="3:3" x14ac:dyDescent="0.15">
      <c r="C148" s="108"/>
    </row>
    <row r="149" spans="3:3" x14ac:dyDescent="0.15">
      <c r="C149" s="108"/>
    </row>
    <row r="150" spans="3:3" x14ac:dyDescent="0.15">
      <c r="C150" s="108"/>
    </row>
    <row r="151" spans="3:3" x14ac:dyDescent="0.15">
      <c r="C151" s="108"/>
    </row>
    <row r="152" spans="3:3" x14ac:dyDescent="0.15">
      <c r="C152" s="108"/>
    </row>
    <row r="153" spans="3:3" x14ac:dyDescent="0.15">
      <c r="C153" s="108"/>
    </row>
    <row r="154" spans="3:3" x14ac:dyDescent="0.15">
      <c r="C154" s="108"/>
    </row>
    <row r="155" spans="3:3" x14ac:dyDescent="0.15">
      <c r="C155" s="108"/>
    </row>
    <row r="156" spans="3:3" x14ac:dyDescent="0.15">
      <c r="C156" s="108"/>
    </row>
    <row r="157" spans="3:3" x14ac:dyDescent="0.15">
      <c r="C157" s="108"/>
    </row>
    <row r="158" spans="3:3" x14ac:dyDescent="0.15">
      <c r="C158" s="108"/>
    </row>
    <row r="159" spans="3:3" x14ac:dyDescent="0.15">
      <c r="C159" s="108"/>
    </row>
    <row r="160" spans="3:3" x14ac:dyDescent="0.15">
      <c r="C160" s="108"/>
    </row>
    <row r="161" spans="3:3" x14ac:dyDescent="0.15">
      <c r="C161" s="108"/>
    </row>
    <row r="162" spans="3:3" x14ac:dyDescent="0.15">
      <c r="C162" s="108"/>
    </row>
    <row r="163" spans="3:3" x14ac:dyDescent="0.15">
      <c r="C163" s="108"/>
    </row>
    <row r="164" spans="3:3" x14ac:dyDescent="0.15">
      <c r="C164" s="108"/>
    </row>
    <row r="165" spans="3:3" x14ac:dyDescent="0.15">
      <c r="C165" s="108"/>
    </row>
    <row r="166" spans="3:3" x14ac:dyDescent="0.15">
      <c r="C166" s="108"/>
    </row>
    <row r="167" spans="3:3" x14ac:dyDescent="0.15">
      <c r="C167" s="108"/>
    </row>
    <row r="168" spans="3:3" x14ac:dyDescent="0.15">
      <c r="C168" s="108"/>
    </row>
    <row r="169" spans="3:3" x14ac:dyDescent="0.15">
      <c r="C169" s="108"/>
    </row>
    <row r="170" spans="3:3" x14ac:dyDescent="0.15">
      <c r="C170" s="108"/>
    </row>
    <row r="171" spans="3:3" x14ac:dyDescent="0.15">
      <c r="C171" s="108"/>
    </row>
    <row r="172" spans="3:3" x14ac:dyDescent="0.15">
      <c r="C172" s="108"/>
    </row>
    <row r="173" spans="3:3" x14ac:dyDescent="0.15">
      <c r="C173" s="108"/>
    </row>
    <row r="174" spans="3:3" x14ac:dyDescent="0.15">
      <c r="C174" s="108"/>
    </row>
    <row r="175" spans="3:3" x14ac:dyDescent="0.15">
      <c r="C175" s="108"/>
    </row>
    <row r="176" spans="3:3" x14ac:dyDescent="0.15">
      <c r="C176" s="108"/>
    </row>
    <row r="177" spans="3:3" x14ac:dyDescent="0.15">
      <c r="C177" s="108"/>
    </row>
    <row r="178" spans="3:3" x14ac:dyDescent="0.15">
      <c r="C178" s="108"/>
    </row>
    <row r="179" spans="3:3" x14ac:dyDescent="0.15">
      <c r="C179" s="108"/>
    </row>
    <row r="180" spans="3:3" x14ac:dyDescent="0.15">
      <c r="C180" s="108"/>
    </row>
    <row r="181" spans="3:3" x14ac:dyDescent="0.15">
      <c r="C181" s="108"/>
    </row>
    <row r="182" spans="3:3" x14ac:dyDescent="0.15">
      <c r="C182" s="108"/>
    </row>
    <row r="183" spans="3:3" x14ac:dyDescent="0.15">
      <c r="C183" s="108"/>
    </row>
    <row r="184" spans="3:3" x14ac:dyDescent="0.15">
      <c r="C184" s="108"/>
    </row>
    <row r="185" spans="3:3" x14ac:dyDescent="0.15">
      <c r="C185" s="108"/>
    </row>
    <row r="186" spans="3:3" x14ac:dyDescent="0.15">
      <c r="C186" s="108"/>
    </row>
    <row r="187" spans="3:3" x14ac:dyDescent="0.15">
      <c r="C187" s="108"/>
    </row>
    <row r="188" spans="3:3" x14ac:dyDescent="0.15">
      <c r="C188" s="108"/>
    </row>
    <row r="189" spans="3:3" x14ac:dyDescent="0.15">
      <c r="C189" s="108"/>
    </row>
    <row r="190" spans="3:3" x14ac:dyDescent="0.15">
      <c r="C190" s="108"/>
    </row>
    <row r="191" spans="3:3" x14ac:dyDescent="0.15">
      <c r="C191" s="108"/>
    </row>
    <row r="192" spans="3:3" x14ac:dyDescent="0.15">
      <c r="C192" s="108"/>
    </row>
    <row r="193" spans="3:3" x14ac:dyDescent="0.15">
      <c r="C193" s="108"/>
    </row>
    <row r="194" spans="3:3" x14ac:dyDescent="0.15">
      <c r="C194" s="108"/>
    </row>
    <row r="195" spans="3:3" x14ac:dyDescent="0.15">
      <c r="C195" s="108"/>
    </row>
    <row r="196" spans="3:3" x14ac:dyDescent="0.15">
      <c r="C196" s="108"/>
    </row>
    <row r="197" spans="3:3" x14ac:dyDescent="0.15">
      <c r="C197" s="108"/>
    </row>
    <row r="198" spans="3:3" x14ac:dyDescent="0.15">
      <c r="C198" s="108"/>
    </row>
    <row r="199" spans="3:3" x14ac:dyDescent="0.15">
      <c r="C199" s="108"/>
    </row>
    <row r="200" spans="3:3" x14ac:dyDescent="0.15">
      <c r="C200" s="108"/>
    </row>
    <row r="201" spans="3:3" x14ac:dyDescent="0.15">
      <c r="C201" s="108"/>
    </row>
    <row r="202" spans="3:3" x14ac:dyDescent="0.15">
      <c r="C202" s="108"/>
    </row>
    <row r="203" spans="3:3" x14ac:dyDescent="0.15">
      <c r="C203" s="108"/>
    </row>
    <row r="204" spans="3:3" x14ac:dyDescent="0.15">
      <c r="C204" s="108"/>
    </row>
    <row r="205" spans="3:3" x14ac:dyDescent="0.15">
      <c r="C205" s="108"/>
    </row>
    <row r="206" spans="3:3" x14ac:dyDescent="0.15">
      <c r="C206" s="108"/>
    </row>
    <row r="207" spans="3:3" x14ac:dyDescent="0.15">
      <c r="C207" s="108"/>
    </row>
    <row r="208" spans="3:3" x14ac:dyDescent="0.15">
      <c r="C208" s="108"/>
    </row>
    <row r="209" spans="3:3" x14ac:dyDescent="0.15">
      <c r="C209" s="108"/>
    </row>
    <row r="210" spans="3:3" x14ac:dyDescent="0.15">
      <c r="C210" s="108"/>
    </row>
  </sheetData>
  <phoneticPr fontId="3"/>
  <pageMargins left="0.7" right="0.7" top="0.75" bottom="0.75" header="0.51200000000000001" footer="0.51200000000000001"/>
  <pageSetup paperSize="9" orientation="portrait" horizontalDpi="4294967292" verticalDpi="429496729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/>
  <dimension ref="A1"/>
  <sheetViews>
    <sheetView workbookViewId="0">
      <selection activeCell="J26" sqref="J26"/>
    </sheetView>
  </sheetViews>
  <sheetFormatPr baseColWidth="12" defaultColWidth="8.83203125" defaultRowHeight="14" x14ac:dyDescent="0.15"/>
  <sheetData/>
  <phoneticPr fontId="3"/>
  <pageMargins left="0.7" right="0.7" top="0.75" bottom="0.75" header="0.51200000000000001" footer="0.5120000000000000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BI79"/>
  <sheetViews>
    <sheetView zoomScale="75" zoomScaleNormal="75" zoomScalePageLayoutView="75" workbookViewId="0">
      <pane xSplit="1" ySplit="6" topLeftCell="B15" activePane="bottomRight" state="frozen"/>
      <selection pane="topRight" activeCell="B1" sqref="B1"/>
      <selection pane="bottomLeft" activeCell="A7" sqref="A7"/>
      <selection pane="bottomRight" activeCell="BF4" sqref="BF4:BI5"/>
    </sheetView>
  </sheetViews>
  <sheetFormatPr baseColWidth="12" defaultColWidth="9" defaultRowHeight="14" x14ac:dyDescent="0.15"/>
  <cols>
    <col min="1" max="1" width="15.6640625" style="1" customWidth="1"/>
    <col min="2" max="2" width="9.6640625" style="1" bestFit="1" customWidth="1"/>
    <col min="3" max="4" width="9.1640625" style="1" customWidth="1"/>
    <col min="5" max="7" width="9.6640625" style="1" bestFit="1" customWidth="1"/>
    <col min="8" max="9" width="9.1640625" style="1" customWidth="1"/>
    <col min="10" max="11" width="9.6640625" style="1" bestFit="1" customWidth="1"/>
    <col min="12" max="13" width="9.5" style="1" customWidth="1"/>
    <col min="14" max="15" width="9.6640625" style="1" bestFit="1" customWidth="1"/>
    <col min="16" max="19" width="9.5" style="1" customWidth="1"/>
    <col min="20" max="26" width="9.5" style="1" bestFit="1" customWidth="1"/>
    <col min="27" max="29" width="9.1640625" style="1" bestFit="1" customWidth="1"/>
    <col min="30" max="33" width="9.5" style="1" bestFit="1" customWidth="1"/>
    <col min="34" max="37" width="9.1640625" style="1" bestFit="1" customWidth="1"/>
    <col min="38" max="39" width="9.5" style="1" bestFit="1" customWidth="1"/>
    <col min="40" max="45" width="9.1640625" style="1" bestFit="1" customWidth="1"/>
    <col min="46" max="47" width="9.5" style="1" bestFit="1" customWidth="1"/>
    <col min="48" max="53" width="9.1640625" style="1" bestFit="1" customWidth="1"/>
    <col min="54" max="55" width="9.5" style="1" bestFit="1" customWidth="1"/>
    <col min="56" max="61" width="9.1640625" style="1" bestFit="1" customWidth="1"/>
    <col min="62" max="16384" width="9" style="1"/>
  </cols>
  <sheetData>
    <row r="1" spans="1:61" ht="18" x14ac:dyDescent="0.15">
      <c r="A1" s="2" t="s">
        <v>99</v>
      </c>
    </row>
    <row r="3" spans="1:61" ht="21" thickBot="1" x14ac:dyDescent="0.2">
      <c r="A3" s="3" t="s">
        <v>37</v>
      </c>
    </row>
    <row r="4" spans="1:61" x14ac:dyDescent="0.15">
      <c r="A4" s="551" t="s">
        <v>168</v>
      </c>
      <c r="B4" s="442" t="s">
        <v>164</v>
      </c>
      <c r="C4" s="443"/>
      <c r="D4" s="443"/>
      <c r="E4" s="444"/>
      <c r="F4" s="448" t="s">
        <v>170</v>
      </c>
      <c r="G4" s="449"/>
      <c r="H4" s="449"/>
      <c r="I4" s="449"/>
      <c r="J4" s="449"/>
      <c r="K4" s="449"/>
      <c r="L4" s="449"/>
      <c r="M4" s="449"/>
      <c r="N4" s="449"/>
      <c r="O4" s="449"/>
      <c r="P4" s="449"/>
      <c r="Q4" s="449"/>
      <c r="R4" s="449"/>
      <c r="S4" s="449"/>
      <c r="T4" s="449"/>
      <c r="U4" s="450"/>
      <c r="V4" s="434" t="str">
        <f>'1. 実験内容を入力するシート'!A16</f>
        <v>キュウリ</v>
      </c>
      <c r="W4" s="435"/>
      <c r="X4" s="435"/>
      <c r="Y4" s="436"/>
      <c r="Z4" s="434" t="str">
        <f>'1. 実験内容を入力するシート'!A17</f>
        <v>レタス</v>
      </c>
      <c r="AA4" s="435"/>
      <c r="AB4" s="435"/>
      <c r="AC4" s="436"/>
      <c r="AD4" s="434">
        <f>'1. 実験内容を入力するシート'!A18</f>
        <v>0</v>
      </c>
      <c r="AE4" s="435"/>
      <c r="AF4" s="435"/>
      <c r="AG4" s="436"/>
      <c r="AH4" s="434">
        <f>'1. 実験内容を入力するシート'!A19</f>
        <v>0</v>
      </c>
      <c r="AI4" s="435"/>
      <c r="AJ4" s="435"/>
      <c r="AK4" s="436"/>
      <c r="AL4" s="434">
        <f>'1. 実験内容を入力するシート'!A20</f>
        <v>0</v>
      </c>
      <c r="AM4" s="435"/>
      <c r="AN4" s="435"/>
      <c r="AO4" s="436"/>
      <c r="AP4" s="434">
        <f>'1. 実験内容を入力するシート'!A21</f>
        <v>0</v>
      </c>
      <c r="AQ4" s="435"/>
      <c r="AR4" s="435"/>
      <c r="AS4" s="436"/>
      <c r="AT4" s="434">
        <f>'1. 実験内容を入力するシート'!A22</f>
        <v>0</v>
      </c>
      <c r="AU4" s="435"/>
      <c r="AV4" s="435"/>
      <c r="AW4" s="436"/>
      <c r="AX4" s="434">
        <f>'1. 実験内容を入力するシート'!A23</f>
        <v>0</v>
      </c>
      <c r="AY4" s="435"/>
      <c r="AZ4" s="435"/>
      <c r="BA4" s="436"/>
      <c r="BB4" s="434">
        <f>'1. 実験内容を入力するシート'!A24</f>
        <v>0</v>
      </c>
      <c r="BC4" s="435"/>
      <c r="BD4" s="435"/>
      <c r="BE4" s="435"/>
      <c r="BF4" s="437" t="s">
        <v>269</v>
      </c>
      <c r="BG4" s="438"/>
      <c r="BH4" s="547" t="s">
        <v>262</v>
      </c>
      <c r="BI4" s="438"/>
    </row>
    <row r="5" spans="1:61" ht="14.25" customHeight="1" x14ac:dyDescent="0.15">
      <c r="A5" s="552"/>
      <c r="B5" s="445"/>
      <c r="C5" s="446"/>
      <c r="D5" s="446"/>
      <c r="E5" s="447"/>
      <c r="F5" s="451" t="str">
        <f>ROUND('1. 実験内容を入力するシート'!D32,2)&amp;"uM"</f>
        <v>19.98uM</v>
      </c>
      <c r="G5" s="452"/>
      <c r="H5" s="452"/>
      <c r="I5" s="455"/>
      <c r="J5" s="451" t="str">
        <f>ROUND('1. 実験内容を入力するシート'!C32,2)&amp;"uM"</f>
        <v>39.95uM</v>
      </c>
      <c r="K5" s="452"/>
      <c r="L5" s="452"/>
      <c r="M5" s="455"/>
      <c r="N5" s="452" t="str">
        <f>ROUND('1. 実験内容を入力するシート'!B32,2)&amp;"uM"</f>
        <v>79.91uM</v>
      </c>
      <c r="O5" s="452"/>
      <c r="P5" s="452"/>
      <c r="Q5" s="455"/>
      <c r="R5" s="452" t="str">
        <f>ROUND('1. 実験内容を入力するシート'!A32,2)&amp;"uM"</f>
        <v>159.81uM</v>
      </c>
      <c r="S5" s="452"/>
      <c r="T5" s="452"/>
      <c r="U5" s="455"/>
      <c r="V5" s="192">
        <f>'1. 実験内容を入力するシート'!B16</f>
        <v>10</v>
      </c>
      <c r="W5" s="193">
        <f>'1. 実験内容を入力するシート'!C16</f>
        <v>50</v>
      </c>
      <c r="X5" s="194">
        <f>'1. 実験内容を入力するシート'!D16</f>
        <v>250</v>
      </c>
      <c r="Y5" s="195">
        <f>'1. 実験内容を入力するシート'!E16</f>
        <v>1250</v>
      </c>
      <c r="Z5" s="192">
        <f>'1. 実験内容を入力するシート'!B17</f>
        <v>10</v>
      </c>
      <c r="AA5" s="193">
        <f>'1. 実験内容を入力するシート'!C17</f>
        <v>50</v>
      </c>
      <c r="AB5" s="194">
        <f>'1. 実験内容を入力するシート'!D17</f>
        <v>250</v>
      </c>
      <c r="AC5" s="195">
        <f>'1. 実験内容を入力するシート'!E17</f>
        <v>1250</v>
      </c>
      <c r="AD5" s="192">
        <f>'1. 実験内容を入力するシート'!B18</f>
        <v>10</v>
      </c>
      <c r="AE5" s="193">
        <f>'1. 実験内容を入力するシート'!C18</f>
        <v>50</v>
      </c>
      <c r="AF5" s="194">
        <f>'1. 実験内容を入力するシート'!D18</f>
        <v>250</v>
      </c>
      <c r="AG5" s="195">
        <f>'1. 実験内容を入力するシート'!E18</f>
        <v>1250</v>
      </c>
      <c r="AH5" s="192">
        <f>'1. 実験内容を入力するシート'!B19</f>
        <v>10</v>
      </c>
      <c r="AI5" s="193">
        <f>'1. 実験内容を入力するシート'!C19</f>
        <v>50</v>
      </c>
      <c r="AJ5" s="194">
        <f>'1. 実験内容を入力するシート'!D19</f>
        <v>250</v>
      </c>
      <c r="AK5" s="195">
        <f>'1. 実験内容を入力するシート'!E19</f>
        <v>1250</v>
      </c>
      <c r="AL5" s="192">
        <f>'1. 実験内容を入力するシート'!B20</f>
        <v>10</v>
      </c>
      <c r="AM5" s="193">
        <f>'1. 実験内容を入力するシート'!C20</f>
        <v>50</v>
      </c>
      <c r="AN5" s="194">
        <f>'1. 実験内容を入力するシート'!D20</f>
        <v>250</v>
      </c>
      <c r="AO5" s="195">
        <f>'1. 実験内容を入力するシート'!E20</f>
        <v>1250</v>
      </c>
      <c r="AP5" s="192">
        <f>'1. 実験内容を入力するシート'!B21</f>
        <v>10</v>
      </c>
      <c r="AQ5" s="193">
        <f>'1. 実験内容を入力するシート'!C21</f>
        <v>50</v>
      </c>
      <c r="AR5" s="194">
        <f>'1. 実験内容を入力するシート'!D21</f>
        <v>250</v>
      </c>
      <c r="AS5" s="195">
        <f>'1. 実験内容を入力するシート'!E21</f>
        <v>1250</v>
      </c>
      <c r="AT5" s="192">
        <f>'1. 実験内容を入力するシート'!B22</f>
        <v>10</v>
      </c>
      <c r="AU5" s="193">
        <f>'1. 実験内容を入力するシート'!C22</f>
        <v>50</v>
      </c>
      <c r="AV5" s="194">
        <f>'1. 実験内容を入力するシート'!D22</f>
        <v>250</v>
      </c>
      <c r="AW5" s="195">
        <f>'1. 実験内容を入力するシート'!E22</f>
        <v>1250</v>
      </c>
      <c r="AX5" s="192">
        <f>'1. 実験内容を入力するシート'!B23</f>
        <v>10</v>
      </c>
      <c r="AY5" s="193">
        <f>'1. 実験内容を入力するシート'!C23</f>
        <v>50</v>
      </c>
      <c r="AZ5" s="194">
        <f>'1. 実験内容を入力するシート'!D23</f>
        <v>250</v>
      </c>
      <c r="BA5" s="195">
        <f>'1. 実験内容を入力するシート'!E23</f>
        <v>1250</v>
      </c>
      <c r="BB5" s="192">
        <f>'1. 実験内容を入力するシート'!B24</f>
        <v>10</v>
      </c>
      <c r="BC5" s="193">
        <f>'1. 実験内容を入力するシート'!C24</f>
        <v>50</v>
      </c>
      <c r="BD5" s="194">
        <f>'1. 実験内容を入力するシート'!D24</f>
        <v>250</v>
      </c>
      <c r="BE5" s="365">
        <f>'1. 実験内容を入力するシート'!E24</f>
        <v>1250</v>
      </c>
      <c r="BF5" s="192">
        <v>40</v>
      </c>
      <c r="BG5" s="195">
        <v>80</v>
      </c>
      <c r="BH5" s="192">
        <v>40</v>
      </c>
      <c r="BI5" s="195">
        <v>80</v>
      </c>
    </row>
    <row r="6" spans="1:61" s="5" customFormat="1" x14ac:dyDescent="0.15">
      <c r="A6" s="553"/>
      <c r="B6" s="13" t="s">
        <v>34</v>
      </c>
      <c r="C6" s="15" t="s">
        <v>53</v>
      </c>
      <c r="D6" s="14" t="s">
        <v>54</v>
      </c>
      <c r="E6" s="8" t="s">
        <v>55</v>
      </c>
      <c r="F6" s="245" t="s">
        <v>35</v>
      </c>
      <c r="G6" s="244" t="s">
        <v>163</v>
      </c>
      <c r="H6" s="4" t="s">
        <v>51</v>
      </c>
      <c r="I6" s="10" t="s">
        <v>52</v>
      </c>
      <c r="J6" s="9" t="s">
        <v>165</v>
      </c>
      <c r="K6" s="4" t="s">
        <v>166</v>
      </c>
      <c r="L6" s="4" t="s">
        <v>56</v>
      </c>
      <c r="M6" s="10" t="s">
        <v>50</v>
      </c>
      <c r="N6" s="244" t="s">
        <v>69</v>
      </c>
      <c r="O6" s="4" t="s">
        <v>70</v>
      </c>
      <c r="P6" s="4" t="s">
        <v>245</v>
      </c>
      <c r="Q6" s="10" t="s">
        <v>246</v>
      </c>
      <c r="R6" s="244" t="s">
        <v>248</v>
      </c>
      <c r="S6" s="4" t="s">
        <v>128</v>
      </c>
      <c r="T6" s="250" t="s">
        <v>129</v>
      </c>
      <c r="U6" s="10" t="s">
        <v>92</v>
      </c>
      <c r="V6" s="237" t="s">
        <v>57</v>
      </c>
      <c r="W6" s="235" t="s">
        <v>13</v>
      </c>
      <c r="X6" s="212" t="s">
        <v>80</v>
      </c>
      <c r="Y6" s="213" t="s">
        <v>81</v>
      </c>
      <c r="Z6" s="237" t="s">
        <v>82</v>
      </c>
      <c r="AA6" s="235" t="s">
        <v>83</v>
      </c>
      <c r="AB6" s="212" t="s">
        <v>84</v>
      </c>
      <c r="AC6" s="213" t="s">
        <v>85</v>
      </c>
      <c r="AD6" s="237" t="s">
        <v>86</v>
      </c>
      <c r="AE6" s="235" t="s">
        <v>87</v>
      </c>
      <c r="AF6" s="212" t="s">
        <v>88</v>
      </c>
      <c r="AG6" s="213" t="s">
        <v>89</v>
      </c>
      <c r="AH6" s="237" t="s">
        <v>90</v>
      </c>
      <c r="AI6" s="235" t="s">
        <v>91</v>
      </c>
      <c r="AJ6" s="212" t="s">
        <v>197</v>
      </c>
      <c r="AK6" s="213" t="s">
        <v>198</v>
      </c>
      <c r="AL6" s="237" t="s">
        <v>199</v>
      </c>
      <c r="AM6" s="235" t="s">
        <v>200</v>
      </c>
      <c r="AN6" s="212" t="s">
        <v>201</v>
      </c>
      <c r="AO6" s="213" t="s">
        <v>202</v>
      </c>
      <c r="AP6" s="237" t="s">
        <v>203</v>
      </c>
      <c r="AQ6" s="235" t="s">
        <v>204</v>
      </c>
      <c r="AR6" s="212" t="s">
        <v>205</v>
      </c>
      <c r="AS6" s="213" t="s">
        <v>206</v>
      </c>
      <c r="AT6" s="237" t="s">
        <v>207</v>
      </c>
      <c r="AU6" s="235" t="s">
        <v>208</v>
      </c>
      <c r="AV6" s="212" t="s">
        <v>209</v>
      </c>
      <c r="AW6" s="213" t="s">
        <v>210</v>
      </c>
      <c r="AX6" s="237" t="s">
        <v>211</v>
      </c>
      <c r="AY6" s="235" t="s">
        <v>212</v>
      </c>
      <c r="AZ6" s="212" t="s">
        <v>213</v>
      </c>
      <c r="BA6" s="213" t="s">
        <v>214</v>
      </c>
      <c r="BB6" s="237" t="s">
        <v>215</v>
      </c>
      <c r="BC6" s="235" t="s">
        <v>216</v>
      </c>
      <c r="BD6" s="212" t="s">
        <v>217</v>
      </c>
      <c r="BE6" s="366" t="s">
        <v>218</v>
      </c>
      <c r="BF6" s="237" t="s">
        <v>219</v>
      </c>
      <c r="BG6" s="369" t="s">
        <v>220</v>
      </c>
      <c r="BH6" s="210" t="s">
        <v>221</v>
      </c>
      <c r="BI6" s="213" t="s">
        <v>222</v>
      </c>
    </row>
    <row r="7" spans="1:61" x14ac:dyDescent="0.15">
      <c r="A7" s="6">
        <v>0</v>
      </c>
      <c r="B7" s="242">
        <f>'3. データシート'!B7/'3. データシート'!B$7</f>
        <v>1</v>
      </c>
      <c r="C7" s="240">
        <f>'3. データシート'!C7/'3. データシート'!C$7</f>
        <v>1</v>
      </c>
      <c r="D7" s="240">
        <f>'3. データシート'!D7/'3. データシート'!D$7</f>
        <v>1</v>
      </c>
      <c r="E7" s="236">
        <f>'3. データシート'!E7/'3. データシート'!E$7</f>
        <v>1</v>
      </c>
      <c r="F7" s="238">
        <f>'3. データシート'!F7/'3. データシート'!F$7</f>
        <v>1</v>
      </c>
      <c r="G7" s="246">
        <f>'3. データシート'!G7/'3. データシート'!G$7</f>
        <v>1</v>
      </c>
      <c r="H7" s="246">
        <f>'3. データシート'!H7/'3. データシート'!H$7</f>
        <v>1</v>
      </c>
      <c r="I7" s="253">
        <f>'3. データシート'!I7/'3. データシート'!I$7</f>
        <v>1</v>
      </c>
      <c r="J7" s="247">
        <f>'3. データシート'!J7/'3. データシート'!J$7</f>
        <v>1</v>
      </c>
      <c r="K7" s="246">
        <f>'3. データシート'!K7/'3. データシート'!K$7</f>
        <v>1</v>
      </c>
      <c r="L7" s="246">
        <f>'3. データシート'!L7/'3. データシート'!L$7</f>
        <v>1</v>
      </c>
      <c r="M7" s="253">
        <f>'3. データシート'!M7/'3. データシート'!M$7</f>
        <v>1</v>
      </c>
      <c r="N7" s="251">
        <f>'3. データシート'!N7/'3. データシート'!N$7</f>
        <v>1</v>
      </c>
      <c r="O7" s="246">
        <f>'3. データシート'!O7/'3. データシート'!O$7</f>
        <v>1</v>
      </c>
      <c r="P7" s="246">
        <f>'3. データシート'!P7/'3. データシート'!P$7</f>
        <v>1</v>
      </c>
      <c r="Q7" s="253">
        <f>'3. データシート'!Q7/'3. データシート'!Q$7</f>
        <v>1</v>
      </c>
      <c r="R7" s="251">
        <f>'3. データシート'!R7/'3. データシート'!R$7</f>
        <v>1</v>
      </c>
      <c r="S7" s="248">
        <f>'3. データシート'!S7/'3. データシート'!S$7</f>
        <v>1</v>
      </c>
      <c r="T7" s="240">
        <f>'3. データシート'!T7/'3. データシート'!T$7</f>
        <v>1</v>
      </c>
      <c r="U7" s="236">
        <f>'3. データシート'!U7/'3. データシート'!U$7</f>
        <v>1</v>
      </c>
      <c r="V7" s="238">
        <f>'3. データシート'!V7/'3. データシート'!V$7</f>
        <v>1</v>
      </c>
      <c r="W7" s="236">
        <f>'3. データシート'!W7/'3. データシート'!W$7</f>
        <v>1</v>
      </c>
      <c r="X7" s="240">
        <f>'3. データシート'!X7/'3. データシート'!X$7</f>
        <v>1</v>
      </c>
      <c r="Y7" s="236">
        <f>'3. データシート'!Y7/'3. データシート'!Y$7</f>
        <v>1</v>
      </c>
      <c r="Z7" s="238">
        <f>'3. データシート'!Z7/'3. データシート'!Z$7</f>
        <v>1</v>
      </c>
      <c r="AA7" s="236">
        <f>'3. データシート'!AA7/'3. データシート'!AA$7</f>
        <v>1</v>
      </c>
      <c r="AB7" s="240">
        <f>'3. データシート'!AB7/'3. データシート'!AB$7</f>
        <v>1</v>
      </c>
      <c r="AC7" s="236">
        <f>'3. データシート'!AC7/'3. データシート'!AC$7</f>
        <v>1</v>
      </c>
      <c r="AD7" s="238">
        <f>'3. データシート'!AD7/'3. データシート'!AD$7</f>
        <v>1</v>
      </c>
      <c r="AE7" s="236">
        <f>'3. データシート'!AE7/'3. データシート'!AE$7</f>
        <v>1</v>
      </c>
      <c r="AF7" s="240">
        <f>'3. データシート'!AF7/'3. データシート'!AF$7</f>
        <v>1</v>
      </c>
      <c r="AG7" s="236">
        <f>'3. データシート'!AG7/'3. データシート'!AG$7</f>
        <v>1</v>
      </c>
      <c r="AH7" s="238">
        <f>'3. データシート'!AH7/'3. データシート'!AH$7</f>
        <v>1</v>
      </c>
      <c r="AI7" s="236">
        <f>'3. データシート'!AI7/'3. データシート'!AI$7</f>
        <v>1</v>
      </c>
      <c r="AJ7" s="240">
        <f>'3. データシート'!AJ7/'3. データシート'!AJ$7</f>
        <v>1</v>
      </c>
      <c r="AK7" s="236">
        <f>'3. データシート'!AK7/'3. データシート'!AK$7</f>
        <v>1</v>
      </c>
      <c r="AL7" s="238">
        <f>'3. データシート'!AL7/'3. データシート'!AL$7</f>
        <v>1</v>
      </c>
      <c r="AM7" s="236">
        <f>'3. データシート'!AM7/'3. データシート'!AM$7</f>
        <v>1</v>
      </c>
      <c r="AN7" s="240">
        <f>'3. データシート'!AN7/'3. データシート'!AN$7</f>
        <v>1</v>
      </c>
      <c r="AO7" s="236">
        <f>'3. データシート'!AO7/'3. データシート'!AO$7</f>
        <v>1</v>
      </c>
      <c r="AP7" s="238">
        <f>'3. データシート'!AP7/'3. データシート'!AP$7</f>
        <v>1</v>
      </c>
      <c r="AQ7" s="236">
        <f>'3. データシート'!AQ7/'3. データシート'!AQ$7</f>
        <v>1</v>
      </c>
      <c r="AR7" s="240">
        <f>'3. データシート'!AR7/'3. データシート'!AR$7</f>
        <v>1</v>
      </c>
      <c r="AS7" s="236">
        <f>'3. データシート'!AS7/'3. データシート'!AS$7</f>
        <v>1</v>
      </c>
      <c r="AT7" s="238">
        <f>'3. データシート'!AT7/'3. データシート'!AT$7</f>
        <v>1</v>
      </c>
      <c r="AU7" s="236">
        <f>'3. データシート'!AU7/'3. データシート'!AU$7</f>
        <v>1</v>
      </c>
      <c r="AV7" s="240">
        <f>'3. データシート'!AV7/'3. データシート'!AV$7</f>
        <v>1</v>
      </c>
      <c r="AW7" s="236">
        <f>'3. データシート'!AW7/'3. データシート'!AW$7</f>
        <v>1</v>
      </c>
      <c r="AX7" s="238">
        <f>'3. データシート'!AX7/'3. データシート'!AX$7</f>
        <v>1</v>
      </c>
      <c r="AY7" s="236">
        <f>'3. データシート'!AY7/'3. データシート'!AY$7</f>
        <v>1</v>
      </c>
      <c r="AZ7" s="240">
        <f>'3. データシート'!AZ7/'3. データシート'!AZ$7</f>
        <v>1</v>
      </c>
      <c r="BA7" s="236">
        <f>'3. データシート'!BA7/'3. データシート'!BA$7</f>
        <v>1</v>
      </c>
      <c r="BB7" s="238">
        <f>'3. データシート'!BB7/'3. データシート'!BB$7</f>
        <v>1</v>
      </c>
      <c r="BC7" s="236">
        <f>'3. データシート'!BC7/'3. データシート'!BC$7</f>
        <v>1</v>
      </c>
      <c r="BD7" s="240">
        <f>'3. データシート'!BD7/'3. データシート'!BD$7</f>
        <v>1</v>
      </c>
      <c r="BE7" s="236">
        <f>'3. データシート'!BE7/'3. データシート'!BE$7</f>
        <v>1</v>
      </c>
      <c r="BF7" s="238">
        <f>'3. データシート'!BF7/'3. データシート'!BF$7</f>
        <v>1</v>
      </c>
      <c r="BG7" s="253">
        <f>'3. データシート'!BG7/'3. データシート'!BG$7</f>
        <v>1</v>
      </c>
      <c r="BH7" s="242">
        <f>'3. データシート'!BH7/'3. データシート'!BH$7</f>
        <v>1</v>
      </c>
      <c r="BI7" s="253">
        <f>'3. データシート'!BI7/'3. データシート'!BI$7</f>
        <v>1</v>
      </c>
    </row>
    <row r="8" spans="1:61" x14ac:dyDescent="0.15">
      <c r="A8" s="6">
        <v>2</v>
      </c>
      <c r="B8" s="238">
        <f>'3. データシート'!B8/'3. データシート'!B$7</f>
        <v>0.95438632619439867</v>
      </c>
      <c r="C8" s="241">
        <f>'3. データシート'!C8/'3. データシート'!C$7</f>
        <v>0.95357538072403436</v>
      </c>
      <c r="D8" s="241">
        <f>'3. データシート'!D8/'3. データシート'!D$7</f>
        <v>0.94893236562532868</v>
      </c>
      <c r="E8" s="236">
        <f>'3. データシート'!E8/'3. データシート'!E$7</f>
        <v>0.94133783498628398</v>
      </c>
      <c r="F8" s="238">
        <f>'3. データシート'!F8/'3. データシート'!F$7</f>
        <v>0.97190604304635764</v>
      </c>
      <c r="G8" s="241">
        <f>'3. データシート'!G8/'3. データシート'!G$7</f>
        <v>0.96645559683918569</v>
      </c>
      <c r="H8" s="241">
        <f>'3. データシート'!H8/'3. データシート'!H$7</f>
        <v>0.97179862126592853</v>
      </c>
      <c r="I8" s="236">
        <f>'3. データシート'!I8/'3. データシート'!I$7</f>
        <v>0.97178666946352721</v>
      </c>
      <c r="J8" s="238">
        <f>'3. データシート'!J8/'3. データシート'!J$7</f>
        <v>0.97081821434047122</v>
      </c>
      <c r="K8" s="241">
        <f>'3. データシート'!K8/'3. データシート'!K$7</f>
        <v>0.97250679489859926</v>
      </c>
      <c r="L8" s="241">
        <f>'3. データシート'!L8/'3. データシート'!L$7</f>
        <v>0.96792987612849046</v>
      </c>
      <c r="M8" s="236">
        <f>'3. データシート'!M8/'3. データシート'!M$7</f>
        <v>0.97054956613200105</v>
      </c>
      <c r="N8" s="238">
        <f>'3. データシート'!N8/'3. データシート'!N$7</f>
        <v>0.97170984455958553</v>
      </c>
      <c r="O8" s="241">
        <f>'3. データシート'!O8/'3. データシート'!O$7</f>
        <v>0.9771099345998131</v>
      </c>
      <c r="P8" s="241">
        <f>'3. データシート'!P8/'3. データシート'!P$7</f>
        <v>0.97134475352297134</v>
      </c>
      <c r="Q8" s="253">
        <f>'3. データシート'!Q8/'3. データシート'!Q$7</f>
        <v>0.9763700617121156</v>
      </c>
      <c r="R8" s="252">
        <f>'3. データシート'!R8/'3. データシート'!R$7</f>
        <v>0.97823834196891191</v>
      </c>
      <c r="S8" s="249">
        <f>'3. データシート'!S8/'3. データシート'!S$7</f>
        <v>0.97554333595181986</v>
      </c>
      <c r="T8" s="241">
        <f>'3. データシート'!T8/'3. データシート'!T$7</f>
        <v>0.97300426248487082</v>
      </c>
      <c r="U8" s="236">
        <f>'3. データシート'!U8/'3. データシート'!U$7</f>
        <v>0.96999580360889637</v>
      </c>
      <c r="V8" s="238">
        <f>'3. データシート'!V8/'3. データシート'!V$7</f>
        <v>0.95862109329275436</v>
      </c>
      <c r="W8" s="236">
        <f>'3. データシート'!W8/'3. データシート'!W$7</f>
        <v>0.96797823357053159</v>
      </c>
      <c r="X8" s="241">
        <f>'3. データシート'!X8/'3. データシート'!X$7</f>
        <v>0.95745656493605746</v>
      </c>
      <c r="Y8" s="236">
        <f>'3. データシート'!Y8/'3. データシート'!Y$7</f>
        <v>0.95215851342333557</v>
      </c>
      <c r="Z8" s="238">
        <f>'3. データシート'!Z8/'3. データシート'!Z$7</f>
        <v>0.96089385474860334</v>
      </c>
      <c r="AA8" s="236">
        <f>'3. データシート'!AA8/'3. データシート'!AA$7</f>
        <v>0.96568703674907996</v>
      </c>
      <c r="AB8" s="241">
        <f>'3. データシート'!AB8/'3. データシート'!AB$7</f>
        <v>0.95510828025477712</v>
      </c>
      <c r="AC8" s="236">
        <f>'3. データシート'!AC8/'3. データシート'!AC$7</f>
        <v>0.94909444387598485</v>
      </c>
      <c r="AD8" s="238">
        <f>'3. データシート'!AD8/'3. データシート'!AD$7</f>
        <v>0.94687641352967788</v>
      </c>
      <c r="AE8" s="236">
        <f>'3. データシート'!AE8/'3. データシート'!AE$7</f>
        <v>0.9505344270444942</v>
      </c>
      <c r="AF8" s="241">
        <f>'3. データシート'!AF8/'3. データシート'!AF$7</f>
        <v>0.94344915838173049</v>
      </c>
      <c r="AG8" s="236">
        <f>'3. データシート'!AG8/'3. データシート'!AG$7</f>
        <v>0.94651660773865842</v>
      </c>
      <c r="AH8" s="238">
        <f>'3. データシート'!AH8/'3. データシート'!AH$7</f>
        <v>0.94997242969572404</v>
      </c>
      <c r="AI8" s="236">
        <f>'3. データシート'!AI8/'3. データシート'!AI$7</f>
        <v>0.94625043426472777</v>
      </c>
      <c r="AJ8" s="241">
        <f>'3. データシート'!AJ8/'3. データシート'!AJ$7</f>
        <v>0.94320146194497956</v>
      </c>
      <c r="AK8" s="236">
        <f>'3. データシート'!AK8/'3. データシート'!AK$7</f>
        <v>0.93988387225948544</v>
      </c>
      <c r="AL8" s="238">
        <f>'3. データシート'!AL8/'3. データシート'!AL$7</f>
        <v>0.94417646467691685</v>
      </c>
      <c r="AM8" s="236">
        <f>'3. データシート'!AM8/'3. データシート'!AM$7</f>
        <v>0.94504628717746697</v>
      </c>
      <c r="AN8" s="241">
        <f>'3. データシート'!AN8/'3. データシート'!AN$7</f>
        <v>0.94798983709460471</v>
      </c>
      <c r="AO8" s="236">
        <f>'3. データシート'!AO8/'3. データシート'!AO$7</f>
        <v>0.94316496985272313</v>
      </c>
      <c r="AP8" s="238">
        <f>'3. データシート'!AP8/'3. データシート'!AP$7</f>
        <v>0.94894985428600143</v>
      </c>
      <c r="AQ8" s="236">
        <f>'3. データシート'!AQ8/'3. データシート'!AQ$7</f>
        <v>0.94401921056581117</v>
      </c>
      <c r="AR8" s="241">
        <f>'3. データシート'!AR8/'3. データシート'!AR$7</f>
        <v>0.94317163064050202</v>
      </c>
      <c r="AS8" s="236">
        <f>'3. データシート'!AS8/'3. データシート'!AS$7</f>
        <v>0.94623059866962311</v>
      </c>
      <c r="AT8" s="238">
        <f>'3. データシート'!AT8/'3. データシート'!AT$7</f>
        <v>0.94887081291365638</v>
      </c>
      <c r="AU8" s="236">
        <f>'3. データシート'!AU8/'3. データシート'!AU$7</f>
        <v>0.9557137807402919</v>
      </c>
      <c r="AV8" s="241">
        <f>'3. データシート'!AV8/'3. データシート'!AV$7</f>
        <v>0.95023188550341597</v>
      </c>
      <c r="AW8" s="236">
        <f>'3. データシート'!AW8/'3. データシート'!AW$7</f>
        <v>0.94123803827751196</v>
      </c>
      <c r="AX8" s="238">
        <f>'3. データシート'!AX8/'3. データシート'!AX$7</f>
        <v>0.94559363833106846</v>
      </c>
      <c r="AY8" s="236">
        <f>'3. データシート'!AY8/'3. データシート'!AY$7</f>
        <v>0.94730269730269734</v>
      </c>
      <c r="AZ8" s="241">
        <f>'3. データシート'!AZ8/'3. データシート'!AZ$7</f>
        <v>0.94737901197303553</v>
      </c>
      <c r="BA8" s="236">
        <f>'3. データシート'!BA8/'3. データシート'!BA$7</f>
        <v>0.94727512155591576</v>
      </c>
      <c r="BB8" s="238">
        <f>'3. データシート'!BB8/'3. データシート'!BB$7</f>
        <v>0.94889704034973121</v>
      </c>
      <c r="BC8" s="236">
        <f>'3. データシート'!BC8/'3. データシート'!BC$7</f>
        <v>0.94755031510469612</v>
      </c>
      <c r="BD8" s="241">
        <f>'3. データシート'!BD8/'3. データシート'!BD$7</f>
        <v>0.9456538285888263</v>
      </c>
      <c r="BE8" s="236">
        <f>'3. データシート'!BE8/'3. データシート'!BE$7</f>
        <v>0.9459349178822809</v>
      </c>
      <c r="BF8" s="238">
        <f>'3. データシート'!BF8/'3. データシート'!BF$7</f>
        <v>0.95162695362541638</v>
      </c>
      <c r="BG8" s="253">
        <f>'3. データシート'!BG8/'3. データシート'!BG$7</f>
        <v>0.95432877133630634</v>
      </c>
      <c r="BH8" s="238">
        <f>'3. データシート'!BH8/'3. データシート'!BH$7</f>
        <v>0.97137140218562412</v>
      </c>
      <c r="BI8" s="255">
        <f>'3. データシート'!BI8/'3. データシート'!BI$7</f>
        <v>0.96381443298969072</v>
      </c>
    </row>
    <row r="9" spans="1:61" x14ac:dyDescent="0.15">
      <c r="A9" s="6">
        <v>4</v>
      </c>
      <c r="B9" s="238">
        <f>'3. データシート'!B9/'3. データシート'!B$7</f>
        <v>0.93631589785831959</v>
      </c>
      <c r="C9" s="241">
        <f>'3. データシート'!C9/'3. データシート'!C$7</f>
        <v>0.93386731306318171</v>
      </c>
      <c r="D9" s="241">
        <f>'3. データシート'!D9/'3. データシート'!D$7</f>
        <v>0.9276322709582413</v>
      </c>
      <c r="E9" s="236">
        <f>'3. データシート'!E9/'3. データシート'!E$7</f>
        <v>0.9211859041991981</v>
      </c>
      <c r="F9" s="238">
        <f>'3. データシート'!F9/'3. データシート'!F$7</f>
        <v>0.97169908940397354</v>
      </c>
      <c r="G9" s="241">
        <f>'3. データシート'!G9/'3. データシート'!G$7</f>
        <v>0.967659218169449</v>
      </c>
      <c r="H9" s="241">
        <f>'3. データシート'!H9/'3. データシート'!H$7</f>
        <v>0.9725297681219971</v>
      </c>
      <c r="I9" s="236">
        <f>'3. データシート'!I9/'3. データシート'!I$7</f>
        <v>0.97288793329487655</v>
      </c>
      <c r="J9" s="238">
        <f>'3. データシート'!J9/'3. データシート'!J$7</f>
        <v>0.9713803853426688</v>
      </c>
      <c r="K9" s="241">
        <f>'3. データシート'!K9/'3. データシート'!K$7</f>
        <v>0.97287267405394107</v>
      </c>
      <c r="L9" s="241">
        <f>'3. データシート'!L9/'3. データシート'!L$7</f>
        <v>0.96960948981734196</v>
      </c>
      <c r="M9" s="236">
        <f>'3. データシート'!M9/'3. データシート'!M$7</f>
        <v>0.97065474625295822</v>
      </c>
      <c r="N9" s="238">
        <f>'3. データシート'!N9/'3. データシート'!N$7</f>
        <v>0.97336787564766836</v>
      </c>
      <c r="O9" s="241">
        <f>'3. データシート'!O9/'3. データシート'!O$7</f>
        <v>0.97576040693449595</v>
      </c>
      <c r="P9" s="241">
        <f>'3. データシート'!P9/'3. データシート'!P$7</f>
        <v>0.97391167688197389</v>
      </c>
      <c r="Q9" s="236">
        <f>'3. データシート'!Q9/'3. データシート'!Q$7</f>
        <v>0.97415475499762649</v>
      </c>
      <c r="R9" s="238">
        <f>'3. データシート'!R9/'3. データシート'!R$7</f>
        <v>0.9770984455958549</v>
      </c>
      <c r="S9" s="241">
        <f>'3. データシート'!S9/'3. データシート'!S$7</f>
        <v>0.97528148730034037</v>
      </c>
      <c r="T9" s="241">
        <f>'3. データシート'!T9/'3. データシート'!T$7</f>
        <v>0.97263589959480079</v>
      </c>
      <c r="U9" s="236">
        <f>'3. データシート'!U9/'3. データシート'!U$7</f>
        <v>0.97156945027276542</v>
      </c>
      <c r="V9" s="238">
        <f>'3. データシート'!V9/'3. データシート'!V$7</f>
        <v>0.95756759920402668</v>
      </c>
      <c r="W9" s="236">
        <f>'3. データシート'!W9/'3. データシート'!W$7</f>
        <v>0.96237965676015069</v>
      </c>
      <c r="X9" s="241">
        <f>'3. データシート'!X9/'3. データシート'!X$7</f>
        <v>0.94721557038773119</v>
      </c>
      <c r="Y9" s="236">
        <f>'3. データシート'!Y9/'3. データシート'!Y$7</f>
        <v>0.93491093886350807</v>
      </c>
      <c r="Z9" s="238">
        <f>'3. データシート'!Z9/'3. データシート'!Z$7</f>
        <v>0.96439252863833869</v>
      </c>
      <c r="AA9" s="236">
        <f>'3. データシート'!AA9/'3. データシート'!AA$7</f>
        <v>0.96439122997978544</v>
      </c>
      <c r="AB9" s="241">
        <f>'3. データシート'!AB9/'3. データシート'!AB$7</f>
        <v>0.94242038216560509</v>
      </c>
      <c r="AC9" s="236">
        <f>'3. データシート'!AC9/'3. データシート'!AC$7</f>
        <v>0.93256932364678191</v>
      </c>
      <c r="AD9" s="238">
        <f>'3. データシート'!AD9/'3. データシート'!AD$7</f>
        <v>0.93094436347188014</v>
      </c>
      <c r="AE9" s="236">
        <f>'3. データシート'!AE9/'3. データシート'!AE$7</f>
        <v>0.93049962714392243</v>
      </c>
      <c r="AF9" s="241">
        <f>'3. データシート'!AF9/'3. データシート'!AF$7</f>
        <v>0.92961905699379865</v>
      </c>
      <c r="AG9" s="236">
        <f>'3. データシート'!AG9/'3. データシート'!AG$7</f>
        <v>0.92998356655545045</v>
      </c>
      <c r="AH9" s="238">
        <f>'3. データシート'!AH9/'3. データシート'!AH$7</f>
        <v>0.93317960800040101</v>
      </c>
      <c r="AI9" s="236">
        <f>'3. データシート'!AI9/'3. データシート'!AI$7</f>
        <v>0.93041838304630498</v>
      </c>
      <c r="AJ9" s="241">
        <f>'3. データシート'!AJ9/'3. データシート'!AJ$7</f>
        <v>0.92527287993282958</v>
      </c>
      <c r="AK9" s="236">
        <f>'3. データシート'!AK9/'3. データシート'!AK$7</f>
        <v>0.92596856542196415</v>
      </c>
      <c r="AL9" s="238">
        <f>'3. データシート'!AL9/'3. データシート'!AL$7</f>
        <v>0.9297558034368405</v>
      </c>
      <c r="AM9" s="236">
        <f>'3. データシート'!AM9/'3. データシート'!AM$7</f>
        <v>0.92928895016742175</v>
      </c>
      <c r="AN9" s="241">
        <f>'3. データシート'!AN9/'3. データシート'!AN$7</f>
        <v>0.93145020674537937</v>
      </c>
      <c r="AO9" s="236">
        <f>'3. データシート'!AO9/'3. データシート'!AO$7</f>
        <v>0.92912918849461301</v>
      </c>
      <c r="AP9" s="238">
        <f>'3. データシート'!AP9/'3. データシート'!AP$7</f>
        <v>0.93186614410612001</v>
      </c>
      <c r="AQ9" s="236">
        <f>'3. データシート'!AQ9/'3. データシート'!AQ$7</f>
        <v>0.92856070838961424</v>
      </c>
      <c r="AR9" s="241">
        <f>'3. データシート'!AR9/'3. データシート'!AR$7</f>
        <v>0.92842912640701269</v>
      </c>
      <c r="AS9" s="236">
        <f>'3. データシート'!AS9/'3. データシート'!AS$7</f>
        <v>0.92788752267687968</v>
      </c>
      <c r="AT9" s="238">
        <f>'3. データシート'!AT9/'3. データシート'!AT$7</f>
        <v>0.93144040822513008</v>
      </c>
      <c r="AU9" s="236">
        <f>'3. データシート'!AU9/'3. データシート'!AU$7</f>
        <v>0.93622178457809424</v>
      </c>
      <c r="AV9" s="241">
        <f>'3. データシート'!AV9/'3. データシート'!AV$7</f>
        <v>0.93512192689373164</v>
      </c>
      <c r="AW9" s="236">
        <f>'3. データシート'!AW9/'3. データシート'!AW$7</f>
        <v>0.92274720893141948</v>
      </c>
      <c r="AX9" s="238">
        <f>'3. データシート'!AX9/'3. データシート'!AX$7</f>
        <v>0.93130001509889782</v>
      </c>
      <c r="AY9" s="236">
        <f>'3. データシート'!AY9/'3. データシート'!AY$7</f>
        <v>0.93261738261738258</v>
      </c>
      <c r="AZ9" s="241">
        <f>'3. データシート'!AZ9/'3. データシート'!AZ$7</f>
        <v>0.92952007244189561</v>
      </c>
      <c r="BA9" s="236">
        <f>'3. データシート'!BA9/'3. データシート'!BA$7</f>
        <v>0.93035858995137766</v>
      </c>
      <c r="BB9" s="238">
        <f>'3. データシート'!BB9/'3. データシート'!BB$7</f>
        <v>0.93377217225265063</v>
      </c>
      <c r="BC9" s="236">
        <f>'3. データシート'!BC9/'3. データシート'!BC$7</f>
        <v>0.93215084366741208</v>
      </c>
      <c r="BD9" s="241">
        <f>'3. データシート'!BD9/'3. データシート'!BD$7</f>
        <v>0.93053229816816363</v>
      </c>
      <c r="BE9" s="236">
        <f>'3. データシート'!BE9/'3. データシート'!BE$7</f>
        <v>0.9280322350300928</v>
      </c>
      <c r="BF9" s="238">
        <f>'3. データシート'!BF9/'3. データシート'!BF$7</f>
        <v>0.93727901614142972</v>
      </c>
      <c r="BG9" s="253">
        <f>'3. データシート'!BG9/'3. データシート'!BG$7</f>
        <v>0.93751601824798814</v>
      </c>
      <c r="BH9" s="238">
        <f>'3. データシート'!BH9/'3. データシート'!BH$7</f>
        <v>0.97008875891437074</v>
      </c>
      <c r="BI9" s="255">
        <f>'3. データシート'!BI9/'3. データシート'!BI$7</f>
        <v>0.96427835051546396</v>
      </c>
    </row>
    <row r="10" spans="1:61" x14ac:dyDescent="0.15">
      <c r="A10" s="6">
        <v>6</v>
      </c>
      <c r="B10" s="238">
        <f>'3. データシート'!B10/'3. データシート'!B$7</f>
        <v>0.91237644151565078</v>
      </c>
      <c r="C10" s="241">
        <f>'3. データシート'!C10/'3. データシート'!C$7</f>
        <v>0.90593876798229434</v>
      </c>
      <c r="D10" s="241">
        <f>'3. データシート'!D10/'3. データシート'!D$7</f>
        <v>0.89733880298727253</v>
      </c>
      <c r="E10" s="236">
        <f>'3. データシート'!E10/'3. データシート'!E$7</f>
        <v>0.89312091158472251</v>
      </c>
      <c r="F10" s="238">
        <f>'3. データシート'!F10/'3. データシート'!F$7</f>
        <v>0.97180256622516559</v>
      </c>
      <c r="G10" s="241">
        <f>'3. データシート'!G10/'3. データシート'!G$7</f>
        <v>0.96833952587785865</v>
      </c>
      <c r="H10" s="241">
        <f>'3. データシート'!H10/'3. データシート'!H$7</f>
        <v>0.97299979110089829</v>
      </c>
      <c r="I10" s="236">
        <f>'3. データシート'!I10/'3. データシート'!I$7</f>
        <v>0.97173422832870104</v>
      </c>
      <c r="J10" s="238">
        <f>'3. データシート'!J10/'3. データシート'!J$7</f>
        <v>0.9736290693514591</v>
      </c>
      <c r="K10" s="241">
        <f>'3. データシート'!K10/'3. データシート'!K$7</f>
        <v>0.97579970729667576</v>
      </c>
      <c r="L10" s="241">
        <f>'3. データシート'!L10/'3. データシート'!L$7</f>
        <v>0.96987192945622502</v>
      </c>
      <c r="M10" s="236">
        <f>'3. データシート'!M10/'3. データシート'!M$7</f>
        <v>0.96813042334998689</v>
      </c>
      <c r="N10" s="238">
        <f>'3. データシート'!N10/'3. データシート'!N$7</f>
        <v>0.97284974093264254</v>
      </c>
      <c r="O10" s="241">
        <f>'3. データシート'!O10/'3. データシート'!O$7</f>
        <v>0.97934184573860683</v>
      </c>
      <c r="P10" s="241">
        <f>'3. データシート'!P10/'3. データシート'!P$7</f>
        <v>0.97448792498297454</v>
      </c>
      <c r="Q10" s="236">
        <f>'3. データシート'!Q10/'3. データシート'!Q$7</f>
        <v>0.97568437153858323</v>
      </c>
      <c r="R10" s="238">
        <f>'3. データシート'!R10/'3. データシート'!R$7</f>
        <v>0.97834196891191705</v>
      </c>
      <c r="S10" s="241">
        <f>'3. データシート'!S10/'3. データシート'!S$7</f>
        <v>0.97559570568211573</v>
      </c>
      <c r="T10" s="241">
        <f>'3. データシート'!T10/'3. データシート'!T$7</f>
        <v>0.97363574172499079</v>
      </c>
      <c r="U10" s="236">
        <f>'3. データシート'!U10/'3. データシート'!U$7</f>
        <v>0.97356273604699961</v>
      </c>
      <c r="V10" s="238">
        <f>'3. データシート'!V10/'3. データシート'!V$7</f>
        <v>0.96020133442584576</v>
      </c>
      <c r="W10" s="236">
        <f>'3. データシート'!W10/'3. データシート'!W$7</f>
        <v>0.95688572624529089</v>
      </c>
      <c r="X10" s="241">
        <f>'3. データシート'!X10/'3. データシート'!X$7</f>
        <v>0.93269475722219397</v>
      </c>
      <c r="Y10" s="236">
        <f>'3. データシート'!Y10/'3. データシート'!Y$7</f>
        <v>0.90975822596375955</v>
      </c>
      <c r="Z10" s="238">
        <f>'3. データシート'!Z10/'3. データシート'!Z$7</f>
        <v>0.96190959878110716</v>
      </c>
      <c r="AA10" s="236">
        <f>'3. データシート'!AA10/'3. データシート'!AA$7</f>
        <v>0.95666822163478982</v>
      </c>
      <c r="AB10" s="241">
        <f>'3. データシート'!AB10/'3. データシート'!AB$7</f>
        <v>0.92856050955414016</v>
      </c>
      <c r="AC10" s="236">
        <f>'3. データシート'!AC10/'3. データシート'!AC$7</f>
        <v>0.90796070807326312</v>
      </c>
      <c r="AD10" s="238">
        <f>'3. データシート'!AD10/'3. データシート'!AD$7</f>
        <v>0.90757400613157757</v>
      </c>
      <c r="AE10" s="236">
        <f>'3. データシート'!AE10/'3. データシート'!AE$7</f>
        <v>0.90981854337559032</v>
      </c>
      <c r="AF10" s="241">
        <f>'3. データシート'!AF10/'3. データシート'!AF$7</f>
        <v>0.90673294615611777</v>
      </c>
      <c r="AG10" s="236">
        <f>'3. データシート'!AG10/'3. データシート'!AG$7</f>
        <v>0.90752452567103237</v>
      </c>
      <c r="AH10" s="238">
        <f>'3. データシート'!AH10/'3. データシート'!AH$7</f>
        <v>0.91042157501629151</v>
      </c>
      <c r="AI10" s="236">
        <f>'3. データシート'!AI10/'3. データシート'!AI$7</f>
        <v>0.90679438185517891</v>
      </c>
      <c r="AJ10" s="241">
        <f>'3. データシート'!AJ10/'3. データシート'!AJ$7</f>
        <v>0.89998518299007257</v>
      </c>
      <c r="AK10" s="236">
        <f>'3. データシート'!AK10/'3. データシート'!AK$7</f>
        <v>0.90509560516568222</v>
      </c>
      <c r="AL10" s="238">
        <f>'3. データシート'!AL10/'3. データシート'!AL$7</f>
        <v>0.90387900713496128</v>
      </c>
      <c r="AM10" s="236">
        <f>'3. データシート'!AM10/'3. データシート'!AM$7</f>
        <v>0.90649005318101239</v>
      </c>
      <c r="AN10" s="241">
        <f>'3. データシート'!AN10/'3. データシート'!AN$7</f>
        <v>0.90723857918597117</v>
      </c>
      <c r="AO10" s="236">
        <f>'3. データシート'!AO10/'3. データシート'!AO$7</f>
        <v>0.90535731936344765</v>
      </c>
      <c r="AP10" s="238">
        <f>'3. データシート'!AP10/'3. データシート'!AP$7</f>
        <v>0.9082504270927545</v>
      </c>
      <c r="AQ10" s="236">
        <f>'3. データシート'!AQ10/'3. データシート'!AQ$7</f>
        <v>0.90699884936715192</v>
      </c>
      <c r="AR10" s="241">
        <f>'3. データシート'!AR10/'3. データシート'!AR$7</f>
        <v>0.90412391672477344</v>
      </c>
      <c r="AS10" s="236">
        <f>'3. データシート'!AS10/'3. データシート'!AS$7</f>
        <v>0.9061177182019754</v>
      </c>
      <c r="AT10" s="238">
        <f>'3. データシート'!AT10/'3. データシート'!AT$7</f>
        <v>0.90804829990400648</v>
      </c>
      <c r="AU10" s="236">
        <f>'3. データシート'!AU10/'3. データシート'!AU$7</f>
        <v>0.91531586123314645</v>
      </c>
      <c r="AV10" s="241">
        <f>'3. データシート'!AV10/'3. データシート'!AV$7</f>
        <v>0.9098389268438638</v>
      </c>
      <c r="AW10" s="236">
        <f>'3. データシート'!AW10/'3. データシート'!AW$7</f>
        <v>0.89867424242424243</v>
      </c>
      <c r="AX10" s="238">
        <f>'3. データシート'!AX10/'3. データシート'!AX$7</f>
        <v>0.90779606422064518</v>
      </c>
      <c r="AY10" s="236">
        <f>'3. データシート'!AY10/'3. データシート'!AY$7</f>
        <v>0.90524475524475523</v>
      </c>
      <c r="AZ10" s="241">
        <f>'3. データシート'!AZ10/'3. データシート'!AZ$7</f>
        <v>0.90768689002917802</v>
      </c>
      <c r="BA10" s="236">
        <f>'3. データシート'!BA10/'3. データシート'!BA$7</f>
        <v>0.90513573743922204</v>
      </c>
      <c r="BB10" s="238">
        <f>'3. データシート'!BB10/'3. データシート'!BB$7</f>
        <v>0.91070800462288326</v>
      </c>
      <c r="BC10" s="236">
        <f>'3. データシート'!BC10/'3. データシート'!BC$7</f>
        <v>0.90790811140475702</v>
      </c>
      <c r="BD10" s="241">
        <f>'3. データシート'!BD10/'3. データシート'!BD$7</f>
        <v>0.90647993098898871</v>
      </c>
      <c r="BE10" s="236">
        <f>'3. データシート'!BE10/'3. データシート'!BE$7</f>
        <v>0.90339691931041521</v>
      </c>
      <c r="BF10" s="238">
        <f>'3. データシート'!BF10/'3. データシート'!BF$7</f>
        <v>0.91637202152190622</v>
      </c>
      <c r="BG10" s="253">
        <f>'3. データシート'!BG10/'3. データシート'!BG$7</f>
        <v>0.91229688861551084</v>
      </c>
      <c r="BH10" s="238">
        <f>'3. データシート'!BH10/'3. データシート'!BH$7</f>
        <v>0.97275665691857782</v>
      </c>
      <c r="BI10" s="255">
        <f>'3. データシート'!BI10/'3. データシート'!BI$7</f>
        <v>0.96572164948453609</v>
      </c>
    </row>
    <row r="11" spans="1:61" x14ac:dyDescent="0.15">
      <c r="A11" s="6">
        <v>8</v>
      </c>
      <c r="B11" s="238">
        <f>'3. データシート'!B11/'3. データシート'!B$7</f>
        <v>0.87772858319604607</v>
      </c>
      <c r="C11" s="241">
        <f>'3. データシート'!C11/'3. データシート'!C$7</f>
        <v>0.86894661959213781</v>
      </c>
      <c r="D11" s="241">
        <f>'3. データシート'!D11/'3. データシート'!D$7</f>
        <v>0.86273272325654782</v>
      </c>
      <c r="E11" s="236">
        <f>'3. データシート'!E11/'3. データシート'!E$7</f>
        <v>0.8545051698670606</v>
      </c>
      <c r="F11" s="238">
        <f>'3. データシート'!F11/'3. データシート'!F$7</f>
        <v>0.97087127483443714</v>
      </c>
      <c r="G11" s="241">
        <f>'3. データシート'!G11/'3. データシート'!G$7</f>
        <v>0.96949081584593644</v>
      </c>
      <c r="H11" s="241">
        <f>'3. データシート'!H11/'3. データシート'!H$7</f>
        <v>0.97273866722373092</v>
      </c>
      <c r="I11" s="236">
        <f>'3. データシート'!I11/'3. データシート'!I$7</f>
        <v>0.96837799569982697</v>
      </c>
      <c r="J11" s="238">
        <f>'3. データシート'!J11/'3. データシート'!J$7</f>
        <v>0.97194255634486637</v>
      </c>
      <c r="K11" s="241">
        <f>'3. データシート'!K11/'3. データシート'!K$7</f>
        <v>0.9766360025088856</v>
      </c>
      <c r="L11" s="241">
        <f>'3. データシート'!L11/'3. データシート'!L$7</f>
        <v>0.96892714675624603</v>
      </c>
      <c r="M11" s="236">
        <f>'3. データシート'!M11/'3. データシート'!M$7</f>
        <v>0.97065474625295822</v>
      </c>
      <c r="N11" s="238">
        <f>'3. データシート'!N11/'3. データシート'!N$7</f>
        <v>0.97487046632124352</v>
      </c>
      <c r="O11" s="241">
        <f>'3. データシート'!O11/'3. データシート'!O$7</f>
        <v>0.97788850825288076</v>
      </c>
      <c r="P11" s="241">
        <f>'3. データシート'!P11/'3. データシート'!P$7</f>
        <v>0.97600712452197602</v>
      </c>
      <c r="Q11" s="236">
        <f>'3. データシート'!Q11/'3. データシート'!Q$7</f>
        <v>0.977161242681576</v>
      </c>
      <c r="R11" s="238">
        <f>'3. データシート'!R11/'3. データシート'!R$7</f>
        <v>0.97989637305699484</v>
      </c>
      <c r="S11" s="241">
        <f>'3. データシート'!S11/'3. データシート'!S$7</f>
        <v>0.97643362136684997</v>
      </c>
      <c r="T11" s="241">
        <f>'3. データシート'!T11/'3. データシート'!T$7</f>
        <v>0.97326737883492076</v>
      </c>
      <c r="U11" s="236">
        <f>'3. データシート'!U11/'3. データシート'!U$7</f>
        <v>0.96994334872010068</v>
      </c>
      <c r="V11" s="238">
        <f>'3. データシート'!V11/'3. データシート'!V$7</f>
        <v>0.96008427952709818</v>
      </c>
      <c r="W11" s="236">
        <f>'3. データシート'!W11/'3. データシート'!W$7</f>
        <v>0.94731059020510677</v>
      </c>
      <c r="X11" s="241">
        <f>'3. データシート'!X11/'3. データシート'!X$7</f>
        <v>0.91027665970346971</v>
      </c>
      <c r="Y11" s="236">
        <f>'3. データシート'!Y11/'3. データシート'!Y$7</f>
        <v>0.88142292490118579</v>
      </c>
      <c r="Z11" s="238">
        <f>'3. データシート'!Z11/'3. データシート'!Z$7</f>
        <v>0.96111957564471528</v>
      </c>
      <c r="AA11" s="236">
        <f>'3. データシート'!AA11/'3. データシート'!AA$7</f>
        <v>0.94775307106204321</v>
      </c>
      <c r="AB11" s="241">
        <f>'3. データシート'!AB11/'3. データシート'!AB$7</f>
        <v>0.90522292993630571</v>
      </c>
      <c r="AC11" s="236">
        <f>'3. データシート'!AC11/'3. データシート'!AC$7</f>
        <v>0.87890105392407658</v>
      </c>
      <c r="AD11" s="238">
        <f>'3. データシート'!AD11/'3. データシート'!AD$7</f>
        <v>0.87661456500980051</v>
      </c>
      <c r="AE11" s="236">
        <f>'3. データシート'!AE11/'3. データシート'!AE$7</f>
        <v>0.87725577926920206</v>
      </c>
      <c r="AF11" s="241">
        <f>'3. データシート'!AF11/'3. データシート'!AF$7</f>
        <v>0.87474160842602622</v>
      </c>
      <c r="AG11" s="236">
        <f>'3. データシート'!AG11/'3. データシート'!AG$7</f>
        <v>0.87311388875056029</v>
      </c>
      <c r="AH11" s="238">
        <f>'3. データシート'!AH11/'3. データシート'!AH$7</f>
        <v>0.87838989423028724</v>
      </c>
      <c r="AI11" s="236">
        <f>'3. データシート'!AI11/'3. データシート'!AI$7</f>
        <v>0.87349248101642762</v>
      </c>
      <c r="AJ11" s="241">
        <f>'3. データシート'!AJ11/'3. データシート'!AJ$7</f>
        <v>0.86812861164616983</v>
      </c>
      <c r="AK11" s="236">
        <f>'3. データシート'!AK11/'3. データシート'!AK$7</f>
        <v>0.87436179797777558</v>
      </c>
      <c r="AL11" s="238">
        <f>'3. データシート'!AL11/'3. データシート'!AL$7</f>
        <v>0.8749874384483971</v>
      </c>
      <c r="AM11" s="236">
        <f>'3. データシート'!AM11/'3. データシート'!AM$7</f>
        <v>0.8746306874138271</v>
      </c>
      <c r="AN11" s="241">
        <f>'3. データシート'!AN11/'3. データシート'!AN$7</f>
        <v>0.87684949932745482</v>
      </c>
      <c r="AO11" s="236">
        <f>'3. データシート'!AO11/'3. データシート'!AO$7</f>
        <v>0.87091034891766339</v>
      </c>
      <c r="AP11" s="238">
        <f>'3. データシート'!AP11/'3. データシート'!AP$7</f>
        <v>0.87805245703949353</v>
      </c>
      <c r="AQ11" s="236">
        <f>'3. データシート'!AQ11/'3. データシート'!AQ$7</f>
        <v>0.87428085446995851</v>
      </c>
      <c r="AR11" s="241">
        <f>'3. データシート'!AR11/'3. データシート'!AR$7</f>
        <v>0.87369259886442874</v>
      </c>
      <c r="AS11" s="236">
        <f>'3. データシート'!AS11/'3. データシート'!AS$7</f>
        <v>0.87341261842370488</v>
      </c>
      <c r="AT11" s="238">
        <f>'3. データシート'!AT11/'3. データシート'!AT$7</f>
        <v>0.87667357146465918</v>
      </c>
      <c r="AU11" s="236">
        <f>'3. データシート'!AU11/'3. データシート'!AU$7</f>
        <v>0.88355299702065349</v>
      </c>
      <c r="AV11" s="241">
        <f>'3. データシート'!AV11/'3. データシート'!AV$7</f>
        <v>0.88061636662843468</v>
      </c>
      <c r="AW11" s="236">
        <f>'3. データシート'!AW11/'3. データシート'!AW$7</f>
        <v>0.86951754385964908</v>
      </c>
      <c r="AX11" s="238">
        <f>'3. データシート'!AX11/'3. データシート'!AX$7</f>
        <v>0.87598771956313859</v>
      </c>
      <c r="AY11" s="236">
        <f>'3. データシート'!AY11/'3. データシート'!AY$7</f>
        <v>0.87682317682317679</v>
      </c>
      <c r="AZ11" s="241">
        <f>'3. データシート'!AZ11/'3. データシート'!AZ$7</f>
        <v>0.87503773015393904</v>
      </c>
      <c r="BA11" s="236">
        <f>'3. データシート'!BA11/'3. データシート'!BA$7</f>
        <v>0.87439222042139386</v>
      </c>
      <c r="BB11" s="238">
        <f>'3. データシート'!BB11/'3. データシート'!BB$7</f>
        <v>0.87880006029847746</v>
      </c>
      <c r="BC11" s="236">
        <f>'3. データシート'!BC11/'3. データシート'!BC$7</f>
        <v>0.87416141492173205</v>
      </c>
      <c r="BD11" s="241">
        <f>'3. データシート'!BD11/'3. データシート'!BD$7</f>
        <v>0.8736489572233217</v>
      </c>
      <c r="BE11" s="236">
        <f>'3. データシート'!BE11/'3. データシート'!BE$7</f>
        <v>0.8685606447006019</v>
      </c>
      <c r="BF11" s="238">
        <f>'3. データシート'!BF11/'3. データシート'!BF$7</f>
        <v>0.8847553164232641</v>
      </c>
      <c r="BG11" s="253">
        <f>'3. データシート'!BG11/'3. データシート'!BG$7</f>
        <v>0.87979906709723721</v>
      </c>
      <c r="BH11" s="238">
        <f>'3. データシート'!BH11/'3. データシート'!BH$7</f>
        <v>0.97285926838027803</v>
      </c>
      <c r="BI11" s="255">
        <f>'3. データシート'!BI11/'3. データシート'!BI$7</f>
        <v>0.96572164948453609</v>
      </c>
    </row>
    <row r="12" spans="1:61" x14ac:dyDescent="0.15">
      <c r="A12" s="6">
        <v>10</v>
      </c>
      <c r="B12" s="238">
        <f>'3. データシート'!B12/'3. データシート'!B$7</f>
        <v>0.83546128500823724</v>
      </c>
      <c r="C12" s="241">
        <f>'3. データシート'!C12/'3. データシート'!C$7</f>
        <v>0.82715919270696103</v>
      </c>
      <c r="D12" s="241">
        <f>'3. データシート'!D12/'3. データシート'!D$7</f>
        <v>0.8202903124013885</v>
      </c>
      <c r="E12" s="236">
        <f>'3. データシート'!E12/'3. データシート'!E$7</f>
        <v>0.81103608356193291</v>
      </c>
      <c r="F12" s="238">
        <f>'3. データシート'!F12/'3. データシート'!F$7</f>
        <v>0.96745653973509937</v>
      </c>
      <c r="G12" s="241">
        <f>'3. データシート'!G12/'3. データシート'!G$7</f>
        <v>0.96289706421058141</v>
      </c>
      <c r="H12" s="241">
        <f>'3. データシート'!H12/'3. データシート'!H$7</f>
        <v>0.96678504282431588</v>
      </c>
      <c r="I12" s="236">
        <f>'3. データシート'!I12/'3. データシート'!I$7</f>
        <v>0.96816823116052231</v>
      </c>
      <c r="J12" s="238">
        <f>'3. データシート'!J12/'3. データシート'!J$7</f>
        <v>0.97357796289671383</v>
      </c>
      <c r="K12" s="241">
        <f>'3. データシート'!K12/'3. データシート'!K$7</f>
        <v>0.97376123771691403</v>
      </c>
      <c r="L12" s="241">
        <f>'3. データシート'!L12/'3. データシート'!L$7</f>
        <v>0.96740499685072434</v>
      </c>
      <c r="M12" s="236">
        <f>'3. データシート'!M12/'3. データシート'!M$7</f>
        <v>0.9697081251643439</v>
      </c>
      <c r="N12" s="238">
        <f>'3. データシート'!N12/'3. データシート'!N$7</f>
        <v>0.97621761658031092</v>
      </c>
      <c r="O12" s="241">
        <f>'3. データシート'!O12/'3. データシート'!O$7</f>
        <v>0.97814803280390328</v>
      </c>
      <c r="P12" s="241">
        <f>'3. データシート'!P12/'3. データシート'!P$7</f>
        <v>0.97490701451097495</v>
      </c>
      <c r="Q12" s="236">
        <f>'3. データシート'!Q12/'3. データシート'!Q$7</f>
        <v>0.97705575188564797</v>
      </c>
      <c r="R12" s="238">
        <f>'3. データシート'!R12/'3. データシート'!R$7</f>
        <v>0.98036269430051814</v>
      </c>
      <c r="S12" s="241">
        <f>'3. データシート'!S12/'3. データシート'!S$7</f>
        <v>0.97669547001832946</v>
      </c>
      <c r="T12" s="241">
        <f>'3. データシート'!T12/'3. データシート'!T$7</f>
        <v>0.97053096879440093</v>
      </c>
      <c r="U12" s="236">
        <f>'3. データシート'!U12/'3. データシート'!U$7</f>
        <v>0.97109735627360472</v>
      </c>
      <c r="V12" s="238">
        <f>'3. データシート'!V12/'3. データシート'!V$7</f>
        <v>0.95610441296968274</v>
      </c>
      <c r="W12" s="236">
        <f>'3. データシート'!W12/'3. データシート'!W$7</f>
        <v>0.93381121808287981</v>
      </c>
      <c r="X12" s="241">
        <f>'3. データシート'!X12/'3. データシート'!X$7</f>
        <v>0.88327304223773373</v>
      </c>
      <c r="Y12" s="236">
        <f>'3. データシート'!Y12/'3. データシート'!Y$7</f>
        <v>0.84369385555156307</v>
      </c>
      <c r="Z12" s="238">
        <f>'3. データシート'!Z12/'3. データシート'!Z$7</f>
        <v>0.95355792562496478</v>
      </c>
      <c r="AA12" s="236">
        <f>'3. データシート'!AA12/'3. データシート'!AA$7</f>
        <v>0.93458767428601042</v>
      </c>
      <c r="AB12" s="241">
        <f>'3. データシート'!AB12/'3. データシート'!AB$7</f>
        <v>0.87770700636942678</v>
      </c>
      <c r="AC12" s="236">
        <f>'3. データシート'!AC12/'3. データシート'!AC$7</f>
        <v>0.84431597257750945</v>
      </c>
      <c r="AD12" s="238">
        <f>'3. データシート'!AD12/'3. データシート'!AD$7</f>
        <v>0.83675931044881136</v>
      </c>
      <c r="AE12" s="236">
        <f>'3. データシート'!AE12/'3. データシート'!AE$7</f>
        <v>0.8390753169276659</v>
      </c>
      <c r="AF12" s="241">
        <f>'3. データシート'!AF12/'3. データシート'!AF$7</f>
        <v>0.8340387833448174</v>
      </c>
      <c r="AG12" s="236">
        <f>'3. データシート'!AG12/'3. データシート'!AG$7</f>
        <v>0.83427120163338475</v>
      </c>
      <c r="AH12" s="238">
        <f>'3. データシート'!AH12/'3. データシート'!AH$7</f>
        <v>0.8417464534563136</v>
      </c>
      <c r="AI12" s="236">
        <f>'3. データシート'!AI12/'3. データシート'!AI$7</f>
        <v>0.83517792446275252</v>
      </c>
      <c r="AJ12" s="241">
        <f>'3. データシート'!AJ12/'3. データシート'!AJ$7</f>
        <v>0.83004889613276045</v>
      </c>
      <c r="AK12" s="236">
        <f>'3. データシート'!AK12/'3. データシート'!AK$7</f>
        <v>0.83556912603864253</v>
      </c>
      <c r="AL12" s="238">
        <f>'3. データシート'!AL12/'3. データシート'!AL$7</f>
        <v>0.83725253743342376</v>
      </c>
      <c r="AM12" s="236">
        <f>'3. データシート'!AM12/'3. データシート'!AM$7</f>
        <v>0.83691156194603111</v>
      </c>
      <c r="AN12" s="241">
        <f>'3. データシート'!AN12/'3. データシート'!AN$7</f>
        <v>0.84217605739052459</v>
      </c>
      <c r="AO12" s="236">
        <f>'3. データシート'!AO12/'3. データシート'!AO$7</f>
        <v>0.83542552139962445</v>
      </c>
      <c r="AP12" s="238">
        <f>'3. データシート'!AP12/'3. データシート'!AP$7</f>
        <v>0.84021706361169735</v>
      </c>
      <c r="AQ12" s="236">
        <f>'3. データシート'!AQ12/'3. データシート'!AQ$7</f>
        <v>0.83580969533243288</v>
      </c>
      <c r="AR12" s="241">
        <f>'3. データシート'!AR12/'3. データシート'!AR$7</f>
        <v>0.83579041737224824</v>
      </c>
      <c r="AS12" s="236">
        <f>'3. データシート'!AS12/'3. データシート'!AS$7</f>
        <v>0.83178794597863337</v>
      </c>
      <c r="AT12" s="238">
        <f>'3. データシート'!AT12/'3. データシート'!AT$7</f>
        <v>0.83777092911635431</v>
      </c>
      <c r="AU12" s="236">
        <f>'3. データシート'!AU12/'3. データシート'!AU$7</f>
        <v>0.84557895268393679</v>
      </c>
      <c r="AV12" s="241">
        <f>'3. データシート'!AV12/'3. データシート'!AV$7</f>
        <v>0.84042287936967042</v>
      </c>
      <c r="AW12" s="236">
        <f>'3. データシート'!AW12/'3. データシート'!AW$7</f>
        <v>0.82889752791068583</v>
      </c>
      <c r="AX12" s="238">
        <f>'3. データシート'!AX12/'3. データシート'!AX$7</f>
        <v>0.83753585988222856</v>
      </c>
      <c r="AY12" s="236">
        <f>'3. データシート'!AY12/'3. データシート'!AY$7</f>
        <v>0.83711288711288712</v>
      </c>
      <c r="AZ12" s="241">
        <f>'3. データシート'!AZ12/'3. データシート'!AZ$7</f>
        <v>0.83735788308682968</v>
      </c>
      <c r="BA12" s="236">
        <f>'3. データシート'!BA12/'3. データシート'!BA$7</f>
        <v>0.83544367909238249</v>
      </c>
      <c r="BB12" s="238">
        <f>'3. データシート'!BB12/'3. データシート'!BB$7</f>
        <v>0.83900306517260437</v>
      </c>
      <c r="BC12" s="236">
        <f>'3. データシート'!BC12/'3. データシート'!BC$7</f>
        <v>0.83609473470217521</v>
      </c>
      <c r="BD12" s="241">
        <f>'3. データシート'!BD12/'3. データシート'!BD$7</f>
        <v>0.83554067082762473</v>
      </c>
      <c r="BE12" s="236">
        <f>'3. データシート'!BE12/'3. データシート'!BE$7</f>
        <v>0.83076609201264917</v>
      </c>
      <c r="BF12" s="238">
        <f>'3. データシート'!BF12/'3. データシート'!BF$7</f>
        <v>0.84760440686651295</v>
      </c>
      <c r="BG12" s="253">
        <f>'3. データシート'!BG12/'3. データシート'!BG$7</f>
        <v>0.84340560766825567</v>
      </c>
      <c r="BH12" s="238">
        <f>'3. データシート'!BH12/'3. データシート'!BH$7</f>
        <v>0.97065312195372222</v>
      </c>
      <c r="BI12" s="255">
        <f>'3. データシート'!BI12/'3. データシート'!BI$7</f>
        <v>0.96257731958762882</v>
      </c>
    </row>
    <row r="13" spans="1:61" x14ac:dyDescent="0.15">
      <c r="A13" s="6">
        <v>12</v>
      </c>
      <c r="B13" s="238">
        <f>'3. データシート'!B13/'3. データシート'!B$7</f>
        <v>0.78943574958813834</v>
      </c>
      <c r="C13" s="241">
        <f>'3. データシート'!C13/'3. データシート'!C$7</f>
        <v>0.77736206987405809</v>
      </c>
      <c r="D13" s="241">
        <f>'3. データシート'!D13/'3. データシート'!D$7</f>
        <v>0.77211528347533398</v>
      </c>
      <c r="E13" s="236">
        <f>'3. データシート'!E13/'3. データシート'!E$7</f>
        <v>0.76055074910318632</v>
      </c>
      <c r="F13" s="238">
        <f>'3. データシート'!F13/'3. データシート'!F$7</f>
        <v>0.96181705298013243</v>
      </c>
      <c r="G13" s="241">
        <f>'3. データシート'!G13/'3. データシート'!G$7</f>
        <v>0.9578209220786017</v>
      </c>
      <c r="H13" s="241">
        <f>'3. データシート'!H13/'3. データシート'!H$7</f>
        <v>0.9588991017338625</v>
      </c>
      <c r="I13" s="236">
        <f>'3. データシート'!I13/'3. データシート'!I$7</f>
        <v>0.95684094603807224</v>
      </c>
      <c r="J13" s="238">
        <f>'3. データシート'!J13/'3. データシート'!J$7</f>
        <v>0.97398681453467573</v>
      </c>
      <c r="K13" s="241">
        <f>'3. データシート'!K13/'3. データシート'!K$7</f>
        <v>0.9729772109554673</v>
      </c>
      <c r="L13" s="241">
        <f>'3. データシート'!L13/'3. データシート'!L$7</f>
        <v>0.96682762964518165</v>
      </c>
      <c r="M13" s="236">
        <f>'3. データシート'!M13/'3. データシート'!M$7</f>
        <v>0.97018143570865112</v>
      </c>
      <c r="N13" s="238">
        <f>'3. データシート'!N13/'3. データシート'!N$7</f>
        <v>0.97590673575129538</v>
      </c>
      <c r="O13" s="241">
        <f>'3. データシート'!O13/'3. データシート'!O$7</f>
        <v>0.97648707567735904</v>
      </c>
      <c r="P13" s="241">
        <f>'3. データシート'!P13/'3. データシート'!P$7</f>
        <v>0.97244486353397241</v>
      </c>
      <c r="Q13" s="236">
        <f>'3. データシート'!Q13/'3. データシート'!Q$7</f>
        <v>0.97499868136505086</v>
      </c>
      <c r="R13" s="238">
        <f>'3. データシート'!R13/'3. データシート'!R$7</f>
        <v>0.97818652849740928</v>
      </c>
      <c r="S13" s="241">
        <f>'3. データシート'!S13/'3. データシート'!S$7</f>
        <v>0.97685257920921709</v>
      </c>
      <c r="T13" s="241">
        <f>'3. データシート'!T13/'3. データシート'!T$7</f>
        <v>0.97400410461506082</v>
      </c>
      <c r="U13" s="236">
        <f>'3. データシート'!U13/'3. データシート'!U$7</f>
        <v>0.97020562316407888</v>
      </c>
      <c r="V13" s="238">
        <f>'3. データシート'!V13/'3. データシート'!V$7</f>
        <v>0.95317804050099497</v>
      </c>
      <c r="W13" s="236">
        <f>'3. データシート'!W13/'3. データシート'!W$7</f>
        <v>0.91507953118459606</v>
      </c>
      <c r="X13" s="241">
        <f>'3. データシート'!X13/'3. データシート'!X$7</f>
        <v>0.8506139501706832</v>
      </c>
      <c r="Y13" s="236">
        <f>'3. データシート'!Y13/'3. データシート'!Y$7</f>
        <v>0.80119090395770243</v>
      </c>
      <c r="Z13" s="238">
        <f>'3. データシート'!Z13/'3. データシート'!Z$7</f>
        <v>0.94814062411827771</v>
      </c>
      <c r="AA13" s="236">
        <f>'3. データシート'!AA13/'3. データシート'!AA$7</f>
        <v>0.91494324366350488</v>
      </c>
      <c r="AB13" s="241">
        <f>'3. データシート'!AB13/'3. データシート'!AB$7</f>
        <v>0.84382165605095538</v>
      </c>
      <c r="AC13" s="236">
        <f>'3. データシート'!AC13/'3. データシート'!AC$7</f>
        <v>0.80052184590197484</v>
      </c>
      <c r="AD13" s="238">
        <f>'3. データシート'!AD13/'3. データシート'!AD$7</f>
        <v>0.79222998441976178</v>
      </c>
      <c r="AE13" s="236">
        <f>'3. データシート'!AE13/'3. データシート'!AE$7</f>
        <v>0.794034302759135</v>
      </c>
      <c r="AF13" s="241">
        <f>'3. データシート'!AF13/'3. データシート'!AF$7</f>
        <v>0.79294221872231518</v>
      </c>
      <c r="AG13" s="236">
        <f>'3. データシート'!AG13/'3. データシート'!AG$7</f>
        <v>0.79064787610178777</v>
      </c>
      <c r="AH13" s="238">
        <f>'3. データシート'!AH13/'3. データシート'!AH$7</f>
        <v>0.79783447791869266</v>
      </c>
      <c r="AI13" s="236">
        <f>'3. データシート'!AI13/'3. データシート'!AI$7</f>
        <v>0.7916521911757407</v>
      </c>
      <c r="AJ13" s="241">
        <f>'3. データシート'!AJ13/'3. データシート'!AJ$7</f>
        <v>0.7869807872771275</v>
      </c>
      <c r="AK13" s="236">
        <f>'3. データシート'!AK13/'3. データシート'!AK$7</f>
        <v>0.7952748022825108</v>
      </c>
      <c r="AL13" s="238">
        <f>'3. データシート'!AL13/'3. データシート'!AL$7</f>
        <v>0.79343784544266904</v>
      </c>
      <c r="AM13" s="236">
        <f>'3. データシート'!AM13/'3. データシート'!AM$7</f>
        <v>0.79407130194997044</v>
      </c>
      <c r="AN13" s="241">
        <f>'3. データシート'!AN13/'3. データシート'!AN$7</f>
        <v>0.79878443680565936</v>
      </c>
      <c r="AO13" s="236">
        <f>'3. データシート'!AO13/'3. データシート'!AO$7</f>
        <v>0.79040229316991206</v>
      </c>
      <c r="AP13" s="238">
        <f>'3. データシート'!AP13/'3. データシート'!AP$7</f>
        <v>0.79373932268113756</v>
      </c>
      <c r="AQ13" s="236">
        <f>'3. データシート'!AQ13/'3. データシート'!AQ$7</f>
        <v>0.78938416128870881</v>
      </c>
      <c r="AR13" s="241">
        <f>'3. データシート'!AR13/'3. データシート'!AR$7</f>
        <v>0.79111465285386995</v>
      </c>
      <c r="AS13" s="236">
        <f>'3. データシート'!AS13/'3. データシート'!AS$7</f>
        <v>0.78865148155613785</v>
      </c>
      <c r="AT13" s="238">
        <f>'3. データシート'!AT13/'3. データシート'!AT$7</f>
        <v>0.79128984994695095</v>
      </c>
      <c r="AU13" s="236">
        <f>'3. データシート'!AU13/'3. データシート'!AU$7</f>
        <v>0.79972731404332675</v>
      </c>
      <c r="AV13" s="241">
        <f>'3. データシート'!AV13/'3. データシート'!AV$7</f>
        <v>0.7970877175484965</v>
      </c>
      <c r="AW13" s="236">
        <f>'3. データシート'!AW13/'3. データシート'!AW$7</f>
        <v>0.7817982456140351</v>
      </c>
      <c r="AX13" s="238">
        <f>'3. データシート'!AX13/'3. データシート'!AX$7</f>
        <v>0.79329608938547491</v>
      </c>
      <c r="AY13" s="236">
        <f>'3. データシート'!AY13/'3. データシート'!AY$7</f>
        <v>0.79235764235764239</v>
      </c>
      <c r="AZ13" s="241">
        <f>'3. データシート'!AZ13/'3. データシート'!AZ$7</f>
        <v>0.78996880973941042</v>
      </c>
      <c r="BA13" s="236">
        <f>'3. データシート'!BA13/'3. データシート'!BA$7</f>
        <v>0.78986021069692058</v>
      </c>
      <c r="BB13" s="238">
        <f>'3. データシート'!BB13/'3. データシート'!BB$7</f>
        <v>0.79528666901160749</v>
      </c>
      <c r="BC13" s="236">
        <f>'3. データシート'!BC13/'3. データシート'!BC$7</f>
        <v>0.790302907094938</v>
      </c>
      <c r="BD13" s="241">
        <f>'3. データシート'!BD13/'3. データシート'!BD$7</f>
        <v>0.78738519307860155</v>
      </c>
      <c r="BE13" s="236">
        <f>'3. データシート'!BE13/'3. データシート'!BE$7</f>
        <v>0.78322962358461701</v>
      </c>
      <c r="BF13" s="238">
        <f>'3. データシート'!BF13/'3. データシート'!BF$7</f>
        <v>0.80558544709198054</v>
      </c>
      <c r="BG13" s="253">
        <f>'3. データシート'!BG13/'3. データシート'!BG$7</f>
        <v>0.79681172792044697</v>
      </c>
      <c r="BH13" s="238">
        <f>'3. データシート'!BH13/'3. データシート'!BH$7</f>
        <v>0.96978092452926989</v>
      </c>
      <c r="BI13" s="255">
        <f>'3. データシート'!BI13/'3. データシート'!BI$7</f>
        <v>0.96494845360824744</v>
      </c>
    </row>
    <row r="14" spans="1:61" x14ac:dyDescent="0.15">
      <c r="A14" s="6">
        <v>14</v>
      </c>
      <c r="B14" s="238">
        <f>'3. データシート'!B14/'3. データシート'!B$7</f>
        <v>0.73790156507413507</v>
      </c>
      <c r="C14" s="241">
        <f>'3. データシート'!C14/'3. データシート'!C$7</f>
        <v>0.72261158244190338</v>
      </c>
      <c r="D14" s="241">
        <f>'3. データシート'!D14/'3. データシート'!D$7</f>
        <v>0.71673503734090671</v>
      </c>
      <c r="E14" s="236">
        <f>'3. データシート'!E14/'3. データシート'!E$7</f>
        <v>0.70600337623971299</v>
      </c>
      <c r="F14" s="238">
        <f>'3. データシート'!F14/'3. データシート'!F$7</f>
        <v>0.93951779801324509</v>
      </c>
      <c r="G14" s="241">
        <f>'3. データシート'!G14/'3. データシート'!G$7</f>
        <v>0.93997592757339476</v>
      </c>
      <c r="H14" s="241">
        <f>'3. データシート'!H14/'3. データシート'!H$7</f>
        <v>0.9360246500940046</v>
      </c>
      <c r="I14" s="236">
        <f>'3. データシート'!I14/'3. データシート'!I$7</f>
        <v>0.93423881692799837</v>
      </c>
      <c r="J14" s="238">
        <f>'3. データシート'!J14/'3. データシート'!J$7</f>
        <v>0.97276025962079016</v>
      </c>
      <c r="K14" s="241">
        <f>'3. データシート'!K14/'3. データシート'!K$7</f>
        <v>0.97522475433828137</v>
      </c>
      <c r="L14" s="241">
        <f>'3. データシート'!L14/'3. データシート'!L$7</f>
        <v>0.96798236405626703</v>
      </c>
      <c r="M14" s="236">
        <f>'3. データシート'!M14/'3. データシート'!M$7</f>
        <v>0.96844596371285829</v>
      </c>
      <c r="N14" s="238">
        <f>'3. データシート'!N14/'3. データシート'!N$7</f>
        <v>0.97259067357512952</v>
      </c>
      <c r="O14" s="241">
        <f>'3. データシート'!O14/'3. データシート'!O$7</f>
        <v>0.97576040693449595</v>
      </c>
      <c r="P14" s="241">
        <f>'3. データシート'!P14/'3. データシート'!P$7</f>
        <v>0.97406883545497402</v>
      </c>
      <c r="Q14" s="236">
        <f>'3. データシート'!Q14/'3. データシート'!Q$7</f>
        <v>0.97499868136505086</v>
      </c>
      <c r="R14" s="238">
        <f>'3. データシート'!R14/'3. データシート'!R$7</f>
        <v>0.97725388601036267</v>
      </c>
      <c r="S14" s="241">
        <f>'3. データシート'!S14/'3. データシート'!S$7</f>
        <v>0.97397224404294314</v>
      </c>
      <c r="T14" s="241">
        <f>'3. データシート'!T14/'3. データシート'!T$7</f>
        <v>0.97100457822449082</v>
      </c>
      <c r="U14" s="236">
        <f>'3. データシート'!U14/'3. データシート'!U$7</f>
        <v>0.97031053294167013</v>
      </c>
      <c r="V14" s="238">
        <f>'3. データシート'!V14/'3. データシート'!V$7</f>
        <v>0.94872995434858953</v>
      </c>
      <c r="W14" s="236">
        <f>'3. データシート'!W14/'3. データシート'!W$7</f>
        <v>0.89373168689828375</v>
      </c>
      <c r="X14" s="241">
        <f>'3. データシート'!X14/'3. データシート'!X$7</f>
        <v>0.81245223416721868</v>
      </c>
      <c r="Y14" s="236">
        <f>'3. データシート'!Y14/'3. データシート'!Y$7</f>
        <v>0.75365740978389195</v>
      </c>
      <c r="Z14" s="238">
        <f>'3. データシート'!Z14/'3. データシート'!Z$7</f>
        <v>0.94193329947519888</v>
      </c>
      <c r="AA14" s="236">
        <f>'3. データシート'!AA14/'3. データシート'!AA$7</f>
        <v>0.89208521225314885</v>
      </c>
      <c r="AB14" s="241">
        <f>'3. データシート'!AB14/'3. データシート'!AB$7</f>
        <v>0.80825477707006366</v>
      </c>
      <c r="AC14" s="236">
        <f>'3. データシート'!AC14/'3. データシート'!AC$7</f>
        <v>0.75222551928783388</v>
      </c>
      <c r="AD14" s="238">
        <f>'3. データシート'!AD14/'3. データシート'!AD$7</f>
        <v>0.74146856309996478</v>
      </c>
      <c r="AE14" s="236">
        <f>'3. データシート'!AE14/'3. データシート'!AE$7</f>
        <v>0.74446930151628143</v>
      </c>
      <c r="AF14" s="241">
        <f>'3. データシート'!AF14/'3. データシート'!AF$7</f>
        <v>0.7446599074712078</v>
      </c>
      <c r="AG14" s="236">
        <f>'3. データシート'!AG14/'3. データシート'!AG$7</f>
        <v>0.74045117275036099</v>
      </c>
      <c r="AH14" s="238">
        <f>'3. データシート'!AH14/'3. データシート'!AH$7</f>
        <v>0.747606396310592</v>
      </c>
      <c r="AI14" s="236">
        <f>'3. データシート'!AI14/'3. データシート'!AI$7</f>
        <v>0.74157526428110576</v>
      </c>
      <c r="AJ14" s="241">
        <f>'3. データシート'!AJ14/'3. データシート'!AJ$7</f>
        <v>0.73793648441744453</v>
      </c>
      <c r="AK14" s="236">
        <f>'3. データシート'!AK14/'3. データシート'!AK$7</f>
        <v>0.74977475222745016</v>
      </c>
      <c r="AL14" s="238">
        <f>'3. データシート'!AL14/'3. データシート'!AL$7</f>
        <v>0.74545271831976689</v>
      </c>
      <c r="AM14" s="236">
        <f>'3. データシート'!AM14/'3. データシート'!AM$7</f>
        <v>0.74724246602324207</v>
      </c>
      <c r="AN14" s="241">
        <f>'3. データシート'!AN14/'3. データシート'!AN$7</f>
        <v>0.7510088178149753</v>
      </c>
      <c r="AO14" s="236">
        <f>'3. データシート'!AO14/'3. データシート'!AO$7</f>
        <v>0.74414352080656321</v>
      </c>
      <c r="AP14" s="238">
        <f>'3. データシート'!AP14/'3. データシート'!AP$7</f>
        <v>0.74268917696713899</v>
      </c>
      <c r="AQ14" s="236">
        <f>'3. データシート'!AQ14/'3. データシート'!AQ$7</f>
        <v>0.74020711391265193</v>
      </c>
      <c r="AR14" s="241">
        <f>'3. データシート'!AR14/'3. データシート'!AR$7</f>
        <v>0.74245442773184578</v>
      </c>
      <c r="AS14" s="236">
        <f>'3. データシート'!AS14/'3. データシート'!AS$7</f>
        <v>0.73810723644426524</v>
      </c>
      <c r="AT14" s="238">
        <f>'3. データシート'!AT14/'3. データシート'!AT$7</f>
        <v>0.74263628555549943</v>
      </c>
      <c r="AU14" s="236">
        <f>'3. データシート'!AU14/'3. データシート'!AU$7</f>
        <v>0.74978538605261824</v>
      </c>
      <c r="AV14" s="241">
        <f>'3. データシート'!AV14/'3. データシート'!AV$7</f>
        <v>0.74467660699147264</v>
      </c>
      <c r="AW14" s="236">
        <f>'3. データシート'!AW14/'3. データシート'!AW$7</f>
        <v>0.7331040669856459</v>
      </c>
      <c r="AX14" s="238">
        <f>'3. データシート'!AX14/'3. データシート'!AX$7</f>
        <v>0.74653983592531081</v>
      </c>
      <c r="AY14" s="236">
        <f>'3. データシート'!AY14/'3. データシート'!AY$7</f>
        <v>0.74085914085914084</v>
      </c>
      <c r="AZ14" s="241">
        <f>'3. データシート'!AZ14/'3. データシート'!AZ$7</f>
        <v>0.74308280511117819</v>
      </c>
      <c r="BA14" s="236">
        <f>'3. データシート'!BA14/'3. データシート'!BA$7</f>
        <v>0.73976904376012964</v>
      </c>
      <c r="BB14" s="238">
        <f>'3. データシート'!BB14/'3. データシート'!BB$7</f>
        <v>0.74569117129792473</v>
      </c>
      <c r="BC14" s="236">
        <f>'3. データシート'!BC14/'3. データシート'!BC$7</f>
        <v>0.73947956901809309</v>
      </c>
      <c r="BD14" s="241">
        <f>'3. データシート'!BD14/'3. データシート'!BD$7</f>
        <v>0.73912822854823157</v>
      </c>
      <c r="BE14" s="236">
        <f>'3. データシート'!BE14/'3. データシート'!BE$7</f>
        <v>0.73140875242272774</v>
      </c>
      <c r="BF14" s="238">
        <f>'3. データシート'!BF14/'3. データシート'!BF$7</f>
        <v>0.75367665898027159</v>
      </c>
      <c r="BG14" s="253">
        <f>'3. データシート'!BG14/'3. データシート'!BG$7</f>
        <v>0.74647598544261617</v>
      </c>
      <c r="BH14" s="238">
        <f>'3. データシート'!BH14/'3. データシート'!BH$7</f>
        <v>0.97060181622287212</v>
      </c>
      <c r="BI14" s="255">
        <f>'3. データシート'!BI14/'3. データシート'!BI$7</f>
        <v>0.96103092783505151</v>
      </c>
    </row>
    <row r="15" spans="1:61" x14ac:dyDescent="0.15">
      <c r="A15" s="6">
        <v>16</v>
      </c>
      <c r="B15" s="238">
        <f>'3. データシート'!B15/'3. データシート'!B$7</f>
        <v>0.68255766062602963</v>
      </c>
      <c r="C15" s="241">
        <f>'3. データシート'!C15/'3. データシート'!C$7</f>
        <v>0.66327659798703698</v>
      </c>
      <c r="D15" s="241">
        <f>'3. データシート'!D15/'3. データシート'!D$7</f>
        <v>0.66177553381718734</v>
      </c>
      <c r="E15" s="236">
        <f>'3. データシート'!E15/'3. データシート'!E$7</f>
        <v>0.64807976366322007</v>
      </c>
      <c r="F15" s="238">
        <f>'3. データシート'!F15/'3. データシート'!F$7</f>
        <v>0.90355960264900659</v>
      </c>
      <c r="G15" s="241">
        <f>'3. データシート'!G15/'3. データシート'!G$7</f>
        <v>0.90732115756973153</v>
      </c>
      <c r="H15" s="241">
        <f>'3. データシート'!H15/'3. データシート'!H$7</f>
        <v>0.90098182577814911</v>
      </c>
      <c r="I15" s="236">
        <f>'3. データシート'!I15/'3. データシート'!I$7</f>
        <v>0.89553725942629403</v>
      </c>
      <c r="J15" s="238">
        <f>'3. データシート'!J15/'3. データシート'!J$7</f>
        <v>0.96892727551489755</v>
      </c>
      <c r="K15" s="241">
        <f>'3. データシート'!K15/'3. データシート'!K$7</f>
        <v>0.97370896926615091</v>
      </c>
      <c r="L15" s="241">
        <f>'3. データシート'!L15/'3. データシート'!L$7</f>
        <v>0.96546294352298967</v>
      </c>
      <c r="M15" s="236">
        <f>'3. データシート'!M15/'3. データシート'!M$7</f>
        <v>0.96770970286615832</v>
      </c>
      <c r="N15" s="238">
        <f>'3. データシート'!N15/'3. データシート'!N$7</f>
        <v>0.97295336787564768</v>
      </c>
      <c r="O15" s="241">
        <f>'3. データシート'!O15/'3. データシート'!O$7</f>
        <v>0.97856327208553928</v>
      </c>
      <c r="P15" s="241">
        <f>'3. データシート'!P15/'3. データシート'!P$7</f>
        <v>0.97385929069097388</v>
      </c>
      <c r="Q15" s="236">
        <f>'3. データシート'!Q15/'3. データシート'!Q$7</f>
        <v>0.97584260773247533</v>
      </c>
      <c r="R15" s="238">
        <f>'3. データシート'!R15/'3. データシート'!R$7</f>
        <v>0.97886010362694298</v>
      </c>
      <c r="S15" s="241">
        <f>'3. データシート'!S15/'3. データシート'!S$7</f>
        <v>0.9742864624247185</v>
      </c>
      <c r="T15" s="241">
        <f>'3. データシート'!T15/'3. データシート'!T$7</f>
        <v>0.9721096668947008</v>
      </c>
      <c r="U15" s="236">
        <f>'3. データシート'!U15/'3. データシート'!U$7</f>
        <v>0.97204154427192613</v>
      </c>
      <c r="V15" s="238">
        <f>'3. データシート'!V15/'3. データシート'!V$7</f>
        <v>0.94188224277186006</v>
      </c>
      <c r="W15" s="236">
        <f>'3. データシート'!W15/'3. データシート'!W$7</f>
        <v>0.87222687316868985</v>
      </c>
      <c r="X15" s="241">
        <f>'3. データシート'!X15/'3. データシート'!X$7</f>
        <v>0.77464716971518821</v>
      </c>
      <c r="Y15" s="236">
        <f>'3. データシート'!Y15/'3. データシート'!Y$7</f>
        <v>0.70129870129870131</v>
      </c>
      <c r="Z15" s="238">
        <f>'3. データシート'!Z15/'3. データシート'!Z$7</f>
        <v>0.93160656847807688</v>
      </c>
      <c r="AA15" s="236">
        <f>'3. データシート'!AA15/'3. データシート'!AA$7</f>
        <v>0.86616907686725753</v>
      </c>
      <c r="AB15" s="241">
        <f>'3. データシート'!AB15/'3. データシート'!AB$7</f>
        <v>0.76800000000000002</v>
      </c>
      <c r="AC15" s="236">
        <f>'3. データシート'!AC15/'3. データシート'!AC$7</f>
        <v>0.70198506088202195</v>
      </c>
      <c r="AD15" s="238">
        <f>'3. データシート'!AD15/'3. データシート'!AD$7</f>
        <v>0.6870382469719053</v>
      </c>
      <c r="AE15" s="236">
        <f>'3. データシート'!AE15/'3. データシート'!AE$7</f>
        <v>0.68923688789460602</v>
      </c>
      <c r="AF15" s="241">
        <f>'3. データシート'!AF15/'3. データシート'!AF$7</f>
        <v>0.69150506939659417</v>
      </c>
      <c r="AG15" s="236">
        <f>'3. データシート'!AG15/'3. データシート'!AG$7</f>
        <v>0.68831233504307554</v>
      </c>
      <c r="AH15" s="238">
        <f>'3. データシート'!AH15/'3. データシート'!AH$7</f>
        <v>0.69296706601834679</v>
      </c>
      <c r="AI15" s="236">
        <f>'3. データシート'!AI15/'3. データシート'!AI$7</f>
        <v>0.68901682465631053</v>
      </c>
      <c r="AJ15" s="241">
        <f>'3. データシート'!AJ15/'3. データシート'!AJ$7</f>
        <v>0.68340988788462487</v>
      </c>
      <c r="AK15" s="236">
        <f>'3. データシート'!AK15/'3. データシート'!AK$7</f>
        <v>0.69681649814796276</v>
      </c>
      <c r="AL15" s="238">
        <f>'3. データシート'!AL15/'3. データシート'!AL$7</f>
        <v>0.69173952366596325</v>
      </c>
      <c r="AM15" s="236">
        <f>'3. データシート'!AM15/'3. データシート'!AM$7</f>
        <v>0.69233799487886549</v>
      </c>
      <c r="AN15" s="241">
        <f>'3. データシート'!AN15/'3. データシート'!AN$7</f>
        <v>0.69795247347182787</v>
      </c>
      <c r="AO15" s="236">
        <f>'3. データシート'!AO15/'3. データシート'!AO$7</f>
        <v>0.69220124542848671</v>
      </c>
      <c r="AP15" s="238">
        <f>'3. データシート'!AP15/'3. データシート'!AP$7</f>
        <v>0.69123706160184906</v>
      </c>
      <c r="AQ15" s="236">
        <f>'3. データシート'!AQ15/'3. データシート'!AQ$7</f>
        <v>0.6870278653259293</v>
      </c>
      <c r="AR15" s="241">
        <f>'3. データシート'!AR15/'3. データシート'!AR$7</f>
        <v>0.68697081382607827</v>
      </c>
      <c r="AS15" s="236">
        <f>'3. データシート'!AS15/'3. データシート'!AS$7</f>
        <v>0.68514412416851445</v>
      </c>
      <c r="AT15" s="238">
        <f>'3. データシート'!AT15/'3. データシート'!AT$7</f>
        <v>0.68882938412570105</v>
      </c>
      <c r="AU15" s="236">
        <f>'3. データシート'!AU15/'3. データシート'!AU$7</f>
        <v>0.69878301267484721</v>
      </c>
      <c r="AV15" s="241">
        <f>'3. データシート'!AV15/'3. データシート'!AV$7</f>
        <v>0.69326285343838823</v>
      </c>
      <c r="AW15" s="236">
        <f>'3. データシート'!AW15/'3. データシート'!AW$7</f>
        <v>0.68082137161084533</v>
      </c>
      <c r="AX15" s="238">
        <f>'3. データシート'!AX15/'3. データシート'!AX$7</f>
        <v>0.69137852936735622</v>
      </c>
      <c r="AY15" s="236">
        <f>'3. データシート'!AY15/'3. データシート'!AY$7</f>
        <v>0.68901098901098901</v>
      </c>
      <c r="AZ15" s="241">
        <f>'3. データシート'!AZ15/'3. データシート'!AZ$7</f>
        <v>0.68995874836502669</v>
      </c>
      <c r="BA15" s="236">
        <f>'3. データシート'!BA15/'3. データシート'!BA$7</f>
        <v>0.68420786061588335</v>
      </c>
      <c r="BB15" s="238">
        <f>'3. データシート'!BB15/'3. データシート'!BB$7</f>
        <v>0.68986483091301942</v>
      </c>
      <c r="BC15" s="236">
        <f>'3. データシート'!BC15/'3. データシート'!BC$7</f>
        <v>0.68377719048587116</v>
      </c>
      <c r="BD15" s="241">
        <f>'3. データシート'!BD15/'3. データシート'!BD$7</f>
        <v>0.68483280052773121</v>
      </c>
      <c r="BE15" s="236">
        <f>'3. データシート'!BE15/'3. データシート'!BE$7</f>
        <v>0.67673161277160054</v>
      </c>
      <c r="BF15" s="238">
        <f>'3. データシート'!BF15/'3. データシート'!BF$7</f>
        <v>0.69997437868306434</v>
      </c>
      <c r="BG15" s="253">
        <f>'3. データシート'!BG15/'3. データシート'!BG$7</f>
        <v>0.69255215541544923</v>
      </c>
      <c r="BH15" s="238">
        <f>'3. データシート'!BH15/'3. データシート'!BH$7</f>
        <v>0.9704992047611718</v>
      </c>
      <c r="BI15" s="255">
        <f>'3. データシート'!BI15/'3. データシート'!BI$7</f>
        <v>0.95943298969072166</v>
      </c>
    </row>
    <row r="16" spans="1:61" x14ac:dyDescent="0.15">
      <c r="A16" s="6">
        <v>18</v>
      </c>
      <c r="B16" s="238">
        <f>'3. データシート'!B16/'3. データシート'!B$7</f>
        <v>0.62366144975288307</v>
      </c>
      <c r="C16" s="241">
        <f>'3. データシート'!C16/'3. データシート'!C$7</f>
        <v>0.60504821626179062</v>
      </c>
      <c r="D16" s="241">
        <f>'3. データシート'!D16/'3. データシート'!D$7</f>
        <v>0.60560639528768279</v>
      </c>
      <c r="E16" s="236">
        <f>'3. データシート'!E16/'3. データシート'!E$7</f>
        <v>0.59115847225152984</v>
      </c>
      <c r="F16" s="238">
        <f>'3. データシート'!F16/'3. データシート'!F$7</f>
        <v>0.85632243377483441</v>
      </c>
      <c r="G16" s="241">
        <f>'3. データシート'!G16/'3. データシート'!G$7</f>
        <v>0.86184520383065566</v>
      </c>
      <c r="H16" s="241">
        <f>'3. データシート'!H16/'3. データシート'!H$7</f>
        <v>0.85460622519323171</v>
      </c>
      <c r="I16" s="236">
        <f>'3. データシート'!I16/'3. データシート'!I$7</f>
        <v>0.8500183543971892</v>
      </c>
      <c r="J16" s="238">
        <f>'3. データシート'!J16/'3. データシート'!J$7</f>
        <v>0.96688301732508819</v>
      </c>
      <c r="K16" s="241">
        <f>'3. データシート'!K16/'3. データシート'!K$7</f>
        <v>0.96916161404975953</v>
      </c>
      <c r="L16" s="241">
        <f>'3. データシート'!L16/'3. データシート'!L$7</f>
        <v>0.9624186437119463</v>
      </c>
      <c r="M16" s="236">
        <f>'3. データシート'!M16/'3. データシート'!M$7</f>
        <v>0.96423875887457267</v>
      </c>
      <c r="N16" s="238">
        <f>'3. データシート'!N16/'3. データシート'!N$7</f>
        <v>0.97471502590673575</v>
      </c>
      <c r="O16" s="241">
        <f>'3. データシート'!O16/'3. データシート'!O$7</f>
        <v>0.97472230873040588</v>
      </c>
      <c r="P16" s="241">
        <f>'3. データシート'!P16/'3. データシート'!P$7</f>
        <v>0.97097805018597094</v>
      </c>
      <c r="Q16" s="236">
        <f>'3. データシート'!Q16/'3. データシート'!Q$7</f>
        <v>0.97626457091618757</v>
      </c>
      <c r="R16" s="238">
        <f>'3. データシート'!R16/'3. データシート'!R$7</f>
        <v>0.97818652849740928</v>
      </c>
      <c r="S16" s="241">
        <f>'3. データシート'!S16/'3. データシート'!S$7</f>
        <v>0.97653836082744172</v>
      </c>
      <c r="T16" s="241">
        <f>'3. データシート'!T16/'3. データシート'!T$7</f>
        <v>0.97232015997474086</v>
      </c>
      <c r="U16" s="236">
        <f>'3. データシート'!U16/'3. データシート'!U$7</f>
        <v>0.97093999160721778</v>
      </c>
      <c r="V16" s="238">
        <f>'3. データシート'!V16/'3. データシート'!V$7</f>
        <v>0.93269343322018028</v>
      </c>
      <c r="W16" s="236">
        <f>'3. データシート'!W16/'3. データシート'!W$7</f>
        <v>0.84653620761825032</v>
      </c>
      <c r="X16" s="241">
        <f>'3. データシート'!X16/'3. データシート'!X$7</f>
        <v>0.73592500127375549</v>
      </c>
      <c r="Y16" s="236">
        <f>'3. データシート'!Y16/'3. データシート'!Y$7</f>
        <v>0.65006929829064219</v>
      </c>
      <c r="Z16" s="238">
        <f>'3. データシート'!Z16/'3. データシート'!Z$7</f>
        <v>0.91857118672761129</v>
      </c>
      <c r="AA16" s="236">
        <f>'3. データシート'!AA16/'3. データシート'!AA$7</f>
        <v>0.84040843829368161</v>
      </c>
      <c r="AB16" s="241">
        <f>'3. データシート'!AB16/'3. データシート'!AB$7</f>
        <v>0.72662420382165605</v>
      </c>
      <c r="AC16" s="236">
        <f>'3. データシート'!AC16/'3. データシート'!AC$7</f>
        <v>0.65051672976568098</v>
      </c>
      <c r="AD16" s="238">
        <f>'3. データシート'!AD16/'3. データシート'!AD$7</f>
        <v>0.63079861285620953</v>
      </c>
      <c r="AE16" s="236">
        <f>'3. データシート'!AE16/'3. データシート'!AE$7</f>
        <v>0.63484961471538648</v>
      </c>
      <c r="AF16" s="241">
        <f>'3. データシート'!AF16/'3. データシート'!AF$7</f>
        <v>0.63633231617285169</v>
      </c>
      <c r="AG16" s="236">
        <f>'3. データシート'!AG16/'3. データシート'!AG$7</f>
        <v>0.63228922862407255</v>
      </c>
      <c r="AH16" s="238">
        <f>'3. データシート'!AH16/'3. データシート'!AH$7</f>
        <v>0.63742543485889014</v>
      </c>
      <c r="AI16" s="236">
        <f>'3. データシート'!AI16/'3. データシート'!AI$7</f>
        <v>0.63040349396992401</v>
      </c>
      <c r="AJ16" s="241">
        <f>'3. データシート'!AJ16/'3. データシート'!AJ$7</f>
        <v>0.62710525016051766</v>
      </c>
      <c r="AK16" s="236">
        <f>'3. データシート'!AK16/'3. データシート'!AK$7</f>
        <v>0.64365802382620885</v>
      </c>
      <c r="AL16" s="238">
        <f>'3. データシート'!AL16/'3. データシート'!AL$7</f>
        <v>0.63827756004421665</v>
      </c>
      <c r="AM16" s="236">
        <f>'3. データシート'!AM16/'3. データシート'!AM$7</f>
        <v>0.63733504037817612</v>
      </c>
      <c r="AN16" s="241">
        <f>'3. データシート'!AN16/'3. データシート'!AN$7</f>
        <v>0.64479649280127538</v>
      </c>
      <c r="AO16" s="236">
        <f>'3. データシート'!AO16/'3. データシート'!AO$7</f>
        <v>0.63754077295640998</v>
      </c>
      <c r="AP16" s="238">
        <f>'3. データシート'!AP16/'3. データシート'!AP$7</f>
        <v>0.6364184504069943</v>
      </c>
      <c r="AQ16" s="236">
        <f>'3. データシート'!AQ16/'3. データシート'!AQ$7</f>
        <v>0.63134724098254036</v>
      </c>
      <c r="AR16" s="241">
        <f>'3. データシート'!AR16/'3. データシート'!AR$7</f>
        <v>0.63342962446458806</v>
      </c>
      <c r="AS16" s="236">
        <f>'3. データシート'!AS16/'3. データシート'!AS$7</f>
        <v>0.6286534972787744</v>
      </c>
      <c r="AT16" s="238">
        <f>'3. データシート'!AT16/'3. データシート'!AT$7</f>
        <v>0.63295104329813567</v>
      </c>
      <c r="AU16" s="236">
        <f>'3. データシート'!AU16/'3. データシート'!AU$7</f>
        <v>0.64177144877038828</v>
      </c>
      <c r="AV16" s="241">
        <f>'3. データシート'!AV16/'3. データシート'!AV$7</f>
        <v>0.63596469356206053</v>
      </c>
      <c r="AW16" s="236">
        <f>'3. データシート'!AW16/'3. データシート'!AW$7</f>
        <v>0.62539872408293462</v>
      </c>
      <c r="AX16" s="238">
        <f>'3. データシート'!AX16/'3. データシート'!AX$7</f>
        <v>0.63480799234989183</v>
      </c>
      <c r="AY16" s="236">
        <f>'3. データシート'!AY16/'3. データシート'!AY$7</f>
        <v>0.63366633366633363</v>
      </c>
      <c r="AZ16" s="241">
        <f>'3. データシート'!AZ16/'3. データシート'!AZ$7</f>
        <v>0.63301136935305358</v>
      </c>
      <c r="BA16" s="236">
        <f>'3. データシート'!BA16/'3. データシート'!BA$7</f>
        <v>0.63016612641815239</v>
      </c>
      <c r="BB16" s="238">
        <f>'3. データシート'!BB16/'3. データシート'!BB$7</f>
        <v>0.63197829254811311</v>
      </c>
      <c r="BC16" s="236">
        <f>'3. データシート'!BC16/'3. データシート'!BC$7</f>
        <v>0.62904045537710918</v>
      </c>
      <c r="BD16" s="241">
        <f>'3. データシート'!BD16/'3. データシート'!BD$7</f>
        <v>0.62617344090932159</v>
      </c>
      <c r="BE16" s="236">
        <f>'3. データシート'!BE16/'3. データシート'!BE$7</f>
        <v>0.61924920942568606</v>
      </c>
      <c r="BF16" s="238">
        <f>'3. データシート'!BF16/'3. データシート'!BF$7</f>
        <v>0.64365872405841662</v>
      </c>
      <c r="BG16" s="253">
        <f>'3. データシート'!BG16/'3. データシート'!BG$7</f>
        <v>0.63642421446511865</v>
      </c>
      <c r="BH16" s="238">
        <f>'3. データシート'!BH16/'3. データシート'!BH$7</f>
        <v>0.96921656148991842</v>
      </c>
      <c r="BI16" s="255">
        <f>'3. データシート'!BI16/'3. データシート'!BI$7</f>
        <v>0.95412371134020624</v>
      </c>
    </row>
    <row r="17" spans="1:61" x14ac:dyDescent="0.15">
      <c r="A17" s="6">
        <v>20</v>
      </c>
      <c r="B17" s="238">
        <f>'3. データシート'!B17/'3. データシート'!B$7</f>
        <v>0.56651565074135091</v>
      </c>
      <c r="C17" s="241">
        <f>'3. データシート'!C17/'3. データシート'!C$7</f>
        <v>0.5455551457026927</v>
      </c>
      <c r="D17" s="241">
        <f>'3. データシート'!D17/'3. データシート'!D$7</f>
        <v>0.54885873566845478</v>
      </c>
      <c r="E17" s="236">
        <f>'3. データシート'!E17/'3. データシート'!E$7</f>
        <v>0.53080818738130409</v>
      </c>
      <c r="F17" s="238">
        <f>'3. データシート'!F17/'3. データシート'!F$7</f>
        <v>0.80375620860927155</v>
      </c>
      <c r="G17" s="241">
        <f>'3. データシート'!G17/'3. データシート'!G$7</f>
        <v>0.80825788895284945</v>
      </c>
      <c r="H17" s="241">
        <f>'3. データシート'!H17/'3. データシート'!H$7</f>
        <v>0.80353039481930233</v>
      </c>
      <c r="I17" s="236">
        <f>'3. データシート'!I17/'3. データシート'!I$7</f>
        <v>0.79841627772825008</v>
      </c>
      <c r="J17" s="238">
        <f>'3. データシート'!J17/'3. データシート'!J$7</f>
        <v>0.95650840701180562</v>
      </c>
      <c r="K17" s="241">
        <f>'3. データシート'!K17/'3. データシート'!K$7</f>
        <v>0.95896926615095124</v>
      </c>
      <c r="L17" s="241">
        <f>'3. データシート'!L17/'3. データシート'!L$7</f>
        <v>0.94751207222338862</v>
      </c>
      <c r="M17" s="236">
        <f>'3. データシート'!M17/'3. データシート'!M$7</f>
        <v>0.95135419405732313</v>
      </c>
      <c r="N17" s="238">
        <f>'3. データシート'!N17/'3. データシート'!N$7</f>
        <v>0.97445595854922284</v>
      </c>
      <c r="O17" s="241">
        <f>'3. データシート'!O17/'3. データシート'!O$7</f>
        <v>0.97612374130592749</v>
      </c>
      <c r="P17" s="241">
        <f>'3. データシート'!P17/'3. データシート'!P$7</f>
        <v>0.97344020116297347</v>
      </c>
      <c r="Q17" s="236">
        <f>'3. データシート'!Q17/'3. データシート'!Q$7</f>
        <v>0.97552613534469113</v>
      </c>
      <c r="R17" s="238">
        <f>'3. データシート'!R17/'3. データシート'!R$7</f>
        <v>0.97792746113989637</v>
      </c>
      <c r="S17" s="241">
        <f>'3. データシート'!S17/'3. データシート'!S$7</f>
        <v>0.97376276512175963</v>
      </c>
      <c r="T17" s="241">
        <f>'3. データシート'!T17/'3. データシート'!T$7</f>
        <v>0.96947850339420094</v>
      </c>
      <c r="U17" s="236">
        <f>'3. データシート'!U17/'3. データシート'!U$7</f>
        <v>0.97099244649601346</v>
      </c>
      <c r="V17" s="238">
        <f>'3. データシート'!V17/'3. データシート'!V$7</f>
        <v>0.92262671192789414</v>
      </c>
      <c r="W17" s="236">
        <f>'3. データシート'!W17/'3. データシート'!W$7</f>
        <v>0.82058392632900801</v>
      </c>
      <c r="X17" s="241">
        <f>'3. データシート'!X17/'3. データシート'!X$7</f>
        <v>0.69266826310694452</v>
      </c>
      <c r="Y17" s="236">
        <f>'3. データシート'!Y17/'3. データシート'!Y$7</f>
        <v>0.595554642985473</v>
      </c>
      <c r="Z17" s="238">
        <f>'3. データシート'!Z17/'3. データシート'!Z$7</f>
        <v>0.90553580497714581</v>
      </c>
      <c r="AA17" s="236">
        <f>'3. データシート'!AA17/'3. データシート'!AA$7</f>
        <v>0.81019022443373245</v>
      </c>
      <c r="AB17" s="241">
        <f>'3. データシート'!AB17/'3. データシート'!AB$7</f>
        <v>0.68264968152866246</v>
      </c>
      <c r="AC17" s="236">
        <f>'3. データシート'!AC17/'3. データシート'!AC$7</f>
        <v>0.59766704184999486</v>
      </c>
      <c r="AD17" s="238">
        <f>'3. データシート'!AD17/'3. データシート'!AD$7</f>
        <v>0.57385535507865504</v>
      </c>
      <c r="AE17" s="236">
        <f>'3. データシート'!AE17/'3. データシート'!AE$7</f>
        <v>0.57782749192145166</v>
      </c>
      <c r="AF17" s="241">
        <f>'3. データシート'!AF17/'3. データシート'!AF$7</f>
        <v>0.57948616989861201</v>
      </c>
      <c r="AG17" s="236">
        <f>'3. データシート'!AG17/'3. データシート'!AG$7</f>
        <v>0.57711269359095663</v>
      </c>
      <c r="AH17" s="238">
        <f>'3. データシート'!AH17/'3. データシート'!AH$7</f>
        <v>0.5807308637024412</v>
      </c>
      <c r="AI17" s="236">
        <f>'3. データシート'!AI17/'3. データシート'!AI$7</f>
        <v>0.57456945754131716</v>
      </c>
      <c r="AJ17" s="241">
        <f>'3. データシート'!AJ17/'3. データシート'!AJ$7</f>
        <v>0.57297377389242854</v>
      </c>
      <c r="AK17" s="236">
        <f>'3. データシート'!AK17/'3. データシート'!AK$7</f>
        <v>0.58924817299028931</v>
      </c>
      <c r="AL17" s="238">
        <f>'3. データシート'!AL17/'3. データシート'!AL$7</f>
        <v>0.58290624057883633</v>
      </c>
      <c r="AM17" s="236">
        <f>'3. データシート'!AM17/'3. データシート'!AM$7</f>
        <v>0.58223360252117395</v>
      </c>
      <c r="AN17" s="241">
        <f>'3. データシート'!AN17/'3. データシート'!AN$7</f>
        <v>0.58984705823743333</v>
      </c>
      <c r="AO17" s="236">
        <f>'3. データシート'!AO17/'3. データシート'!AO$7</f>
        <v>0.58001383809429674</v>
      </c>
      <c r="AP17" s="238">
        <f>'3. データシート'!AP17/'3. データシート'!AP$7</f>
        <v>0.57722841925434631</v>
      </c>
      <c r="AQ17" s="236">
        <f>'3. データシート'!AQ17/'3. データシート'!AQ$7</f>
        <v>0.57251488318575217</v>
      </c>
      <c r="AR17" s="241">
        <f>'3. データシート'!AR17/'3. データシート'!AR$7</f>
        <v>0.57605339177208881</v>
      </c>
      <c r="AS17" s="236">
        <f>'3. データシート'!AS17/'3. データシート'!AS$7</f>
        <v>0.57221326345494861</v>
      </c>
      <c r="AT17" s="238">
        <f>'3. データシート'!AT17/'3. データシート'!AT$7</f>
        <v>0.57505178598494422</v>
      </c>
      <c r="AU17" s="236">
        <f>'3. データシート'!AU17/'3. データシート'!AU$7</f>
        <v>0.58506286926223294</v>
      </c>
      <c r="AV17" s="241">
        <f>'3. データシート'!AV17/'3. データシート'!AV$7</f>
        <v>0.57911534433750556</v>
      </c>
      <c r="AW17" s="236">
        <f>'3. データシート'!AW17/'3. データシート'!AW$7</f>
        <v>0.56823165869218506</v>
      </c>
      <c r="AX17" s="238">
        <f>'3. データシート'!AX17/'3. データシート'!AX$7</f>
        <v>0.57587196134682173</v>
      </c>
      <c r="AY17" s="236">
        <f>'3. データシート'!AY17/'3. データシート'!AY$7</f>
        <v>0.5747752247752248</v>
      </c>
      <c r="AZ17" s="241">
        <f>'3. データシート'!AZ17/'3. データシート'!AZ$7</f>
        <v>0.57676828654794243</v>
      </c>
      <c r="BA17" s="236">
        <f>'3. データシート'!BA17/'3. データシート'!BA$7</f>
        <v>0.57227512155591576</v>
      </c>
      <c r="BB17" s="238">
        <f>'3. データシート'!BB17/'3. データシート'!BB$7</f>
        <v>0.57243354605296215</v>
      </c>
      <c r="BC17" s="236">
        <f>'3. データシート'!BC17/'3. データシート'!BC$7</f>
        <v>0.57115267330758279</v>
      </c>
      <c r="BD17" s="241">
        <f>'3. データシート'!BD17/'3. データシート'!BD$7</f>
        <v>0.569340843355153</v>
      </c>
      <c r="BE17" s="236">
        <f>'3. データシート'!BE17/'3. データシート'!BE$7</f>
        <v>0.56288891155768639</v>
      </c>
      <c r="BF17" s="238">
        <f>'3. データシート'!BF17/'3. データシート'!BF$7</f>
        <v>0.58580579041762748</v>
      </c>
      <c r="BG17" s="253">
        <f>'3. データシート'!BG17/'3. データシート'!BG$7</f>
        <v>0.58070634066328364</v>
      </c>
      <c r="BH17" s="238">
        <f>'3. データシート'!BH17/'3. データシート'!BH$7</f>
        <v>0.96870350418141704</v>
      </c>
      <c r="BI17" s="255">
        <f>'3. データシート'!BI17/'3. データシート'!BI$7</f>
        <v>0.93850515463917528</v>
      </c>
    </row>
    <row r="18" spans="1:61" x14ac:dyDescent="0.15">
      <c r="A18" s="6">
        <v>22</v>
      </c>
      <c r="B18" s="238">
        <f>'3. データシート'!B18/'3. データシート'!B$7</f>
        <v>0.50828871499176276</v>
      </c>
      <c r="C18" s="241">
        <f>'3. データシート'!C18/'3. データシート'!C$7</f>
        <v>0.48542973072666912</v>
      </c>
      <c r="D18" s="241">
        <f>'3. データシート'!D18/'3. データシート'!D$7</f>
        <v>0.49284737561796571</v>
      </c>
      <c r="E18" s="236">
        <f>'3. データシート'!E18/'3. データシート'!E$7</f>
        <v>0.47446718717028907</v>
      </c>
      <c r="F18" s="238">
        <f>'3. データシート'!F18/'3. データシート'!F$7</f>
        <v>0.74513658940397354</v>
      </c>
      <c r="G18" s="241">
        <f>'3. データシート'!G18/'3. データシート'!G$7</f>
        <v>0.75262965094981427</v>
      </c>
      <c r="H18" s="241">
        <f>'3. データシート'!H18/'3. データシート'!H$7</f>
        <v>0.74676206392312516</v>
      </c>
      <c r="I18" s="236">
        <f>'3. データシート'!I18/'3. データシート'!I$7</f>
        <v>0.73873826629608264</v>
      </c>
      <c r="J18" s="238">
        <f>'3. データシート'!J18/'3. データシート'!J$7</f>
        <v>0.92819543108294578</v>
      </c>
      <c r="K18" s="241">
        <f>'3. データシート'!K18/'3. データシート'!K$7</f>
        <v>0.93037842358352496</v>
      </c>
      <c r="L18" s="241">
        <f>'3. データシート'!L18/'3. データシート'!L$7</f>
        <v>0.91901112744068869</v>
      </c>
      <c r="M18" s="236">
        <f>'3. データシート'!M18/'3. データシート'!M$7</f>
        <v>0.9200631080725743</v>
      </c>
      <c r="N18" s="238">
        <f>'3. データシート'!N18/'3. データシート'!N$7</f>
        <v>0.9718652849740933</v>
      </c>
      <c r="O18" s="241">
        <f>'3. データシート'!O18/'3. データシート'!O$7</f>
        <v>0.97482611855081491</v>
      </c>
      <c r="P18" s="241">
        <f>'3. データシート'!P18/'3. データシート'!P$7</f>
        <v>0.97223531876997227</v>
      </c>
      <c r="Q18" s="236">
        <f>'3. データシート'!Q18/'3. データシート'!Q$7</f>
        <v>0.97394377340577032</v>
      </c>
      <c r="R18" s="238">
        <f>'3. データシート'!R18/'3. データシート'!R$7</f>
        <v>0.9784455958549223</v>
      </c>
      <c r="S18" s="241">
        <f>'3. データシート'!S18/'3. データシート'!S$7</f>
        <v>0.97512437810945274</v>
      </c>
      <c r="T18" s="241">
        <f>'3. データシート'!T18/'3. データシート'!T$7</f>
        <v>0.96889964742409096</v>
      </c>
      <c r="U18" s="236">
        <f>'3. データシート'!U18/'3. データシート'!U$7</f>
        <v>0.96926143516575747</v>
      </c>
      <c r="V18" s="238">
        <f>'3. データシート'!V18/'3. データシート'!V$7</f>
        <v>0.91197471614187053</v>
      </c>
      <c r="W18" s="236">
        <f>'3. データシート'!W18/'3. データシート'!W$7</f>
        <v>0.79154457932189204</v>
      </c>
      <c r="X18" s="241">
        <f>'3. データシート'!X18/'3. データシート'!X$7</f>
        <v>0.64752636673969532</v>
      </c>
      <c r="Y18" s="236">
        <f>'3. データシート'!Y18/'3. データシート'!Y$7</f>
        <v>0.54139931215030024</v>
      </c>
      <c r="Z18" s="238">
        <f>'3. データシート'!Z18/'3. データシート'!Z$7</f>
        <v>0.89182326053834438</v>
      </c>
      <c r="AA18" s="236">
        <f>'3. データシート'!AA18/'3. データシート'!AA$7</f>
        <v>0.77867620380448865</v>
      </c>
      <c r="AB18" s="241">
        <f>'3. データシート'!AB18/'3. データシート'!AB$7</f>
        <v>0.63872611464968154</v>
      </c>
      <c r="AC18" s="236">
        <f>'3. データシート'!AC18/'3. データシート'!AC$7</f>
        <v>0.54451038575667654</v>
      </c>
      <c r="AD18" s="238">
        <f>'3. データシート'!AD18/'3. データシート'!AD$7</f>
        <v>0.51661054430316133</v>
      </c>
      <c r="AE18" s="236">
        <f>'3. データシート'!AE18/'3. データシート'!AE$7</f>
        <v>0.5189659458115834</v>
      </c>
      <c r="AF18" s="241">
        <f>'3. データシート'!AF18/'3. データシート'!AF$7</f>
        <v>0.52347672014962099</v>
      </c>
      <c r="AG18" s="236">
        <f>'3. データシート'!AG18/'3. データシート'!AG$7</f>
        <v>0.52054180568696773</v>
      </c>
      <c r="AH18" s="238">
        <f>'3. データシート'!AH18/'3. データシート'!AH$7</f>
        <v>0.52328437515664949</v>
      </c>
      <c r="AI18" s="236">
        <f>'3. データシート'!AI18/'3. データシート'!AI$7</f>
        <v>0.51670058067397884</v>
      </c>
      <c r="AJ18" s="241">
        <f>'3. データシート'!AJ18/'3. データシート'!AJ$7</f>
        <v>0.51661974613522987</v>
      </c>
      <c r="AK18" s="236">
        <f>'3. データシート'!AK18/'3. データシート'!AK$7</f>
        <v>0.53528881769946945</v>
      </c>
      <c r="AL18" s="238">
        <f>'3. データシート'!AL18/'3. データシート'!AL$7</f>
        <v>0.52512310320570799</v>
      </c>
      <c r="AM18" s="236">
        <f>'3. データシート'!AM18/'3. データシート'!AM$7</f>
        <v>0.52639353949182588</v>
      </c>
      <c r="AN18" s="241">
        <f>'3. データシート'!AN18/'3. データシート'!AN$7</f>
        <v>0.53410053305435157</v>
      </c>
      <c r="AO18" s="236">
        <f>'3. データシート'!AO18/'3. データシート'!AO$7</f>
        <v>0.52367302560047446</v>
      </c>
      <c r="AP18" s="238">
        <f>'3. データシート'!AP18/'3. データシート'!AP$7</f>
        <v>0.51854085016581253</v>
      </c>
      <c r="AQ18" s="236">
        <f>'3. データシート'!AQ18/'3. データシート'!AQ$7</f>
        <v>0.51643403872129667</v>
      </c>
      <c r="AR18" s="241">
        <f>'3. データシート'!AR18/'3. データシート'!AR$7</f>
        <v>0.51942424544277321</v>
      </c>
      <c r="AS18" s="236">
        <f>'3. データシート'!AS18/'3. データシート'!AS$7</f>
        <v>0.51466438218101185</v>
      </c>
      <c r="AT18" s="238">
        <f>'3. データシート'!AT18/'3. データシート'!AT$7</f>
        <v>0.51503056636184508</v>
      </c>
      <c r="AU18" s="236">
        <f>'3. データシート'!AU18/'3. データシート'!AU$7</f>
        <v>0.52678887037317579</v>
      </c>
      <c r="AV18" s="241">
        <f>'3. データシート'!AV18/'3. データシート'!AV$7</f>
        <v>0.52236573081334459</v>
      </c>
      <c r="AW18" s="236">
        <f>'3. データシート'!AW18/'3. データシート'!AW$7</f>
        <v>0.51226076555023925</v>
      </c>
      <c r="AX18" s="238">
        <f>'3. データシート'!AX18/'3. データシート'!AX$7</f>
        <v>0.51990538024057575</v>
      </c>
      <c r="AY18" s="236">
        <f>'3. データシート'!AY18/'3. データシート'!AY$7</f>
        <v>0.5182317682317682</v>
      </c>
      <c r="AZ18" s="241">
        <f>'3. データシート'!AZ18/'3. データシート'!AZ$7</f>
        <v>0.51821108763457091</v>
      </c>
      <c r="BA18" s="236">
        <f>'3. データシート'!BA18/'3. データシート'!BA$7</f>
        <v>0.51392828200972451</v>
      </c>
      <c r="BB18" s="238">
        <f>'3. データシート'!BB18/'3. データシート'!BB$7</f>
        <v>0.51565247977488571</v>
      </c>
      <c r="BC18" s="236">
        <f>'3. データシート'!BC18/'3. データシート'!BC$7</f>
        <v>0.51194348444805859</v>
      </c>
      <c r="BD18" s="241">
        <f>'3. データシート'!BD18/'3. データシート'!BD$7</f>
        <v>0.51073222712741662</v>
      </c>
      <c r="BE18" s="236">
        <f>'3. データシート'!BE18/'3. データシート'!BE$7</f>
        <v>0.50566153218402532</v>
      </c>
      <c r="BF18" s="238">
        <f>'3. データシート'!BF18/'3. データシート'!BF$7</f>
        <v>0.52841404048168072</v>
      </c>
      <c r="BG18" s="253">
        <f>'3. データシート'!BG18/'3. データシート'!BG$7</f>
        <v>0.52227177200266539</v>
      </c>
      <c r="BH18" s="238">
        <f>'3. データシート'!BH18/'3. データシート'!BH$7</f>
        <v>0.96931917295161873</v>
      </c>
      <c r="BI18" s="255">
        <f>'3. データシート'!BI18/'3. データシート'!BI$7</f>
        <v>0.90541237113402062</v>
      </c>
    </row>
    <row r="19" spans="1:61" x14ac:dyDescent="0.15">
      <c r="A19" s="6">
        <v>24</v>
      </c>
      <c r="B19" s="238">
        <f>'3. データシート'!B19/'3. データシート'!B$7</f>
        <v>0.45294481054365732</v>
      </c>
      <c r="C19" s="241">
        <f>'3. データシート'!C19/'3. データシート'!C$7</f>
        <v>0.42809717025873428</v>
      </c>
      <c r="D19" s="241">
        <f>'3. データシート'!D19/'3. データシート'!D$7</f>
        <v>0.43683601556747659</v>
      </c>
      <c r="E19" s="236">
        <f>'3. データシート'!E19/'3. データシート'!E$7</f>
        <v>0.41860097066891749</v>
      </c>
      <c r="F19" s="238">
        <f>'3. データシート'!F19/'3. データシート'!F$7</f>
        <v>0.68046357615894038</v>
      </c>
      <c r="G19" s="241">
        <f>'3. データシート'!G19/'3. データシート'!G$7</f>
        <v>0.68915170861897534</v>
      </c>
      <c r="H19" s="241">
        <f>'3. データシート'!H19/'3. データシート'!H$7</f>
        <v>0.68633799874660539</v>
      </c>
      <c r="I19" s="236">
        <f>'3. データシート'!I19/'3. データシート'!I$7</f>
        <v>0.67622843358330276</v>
      </c>
      <c r="J19" s="238">
        <f>'3. データシート'!J19/'3. データシート'!J$7</f>
        <v>0.88133081208156594</v>
      </c>
      <c r="K19" s="241">
        <f>'3. データシート'!K19/'3. データシート'!K$7</f>
        <v>0.88636838804097851</v>
      </c>
      <c r="L19" s="241">
        <f>'3. データシート'!L19/'3. データシート'!L$7</f>
        <v>0.87313667856393029</v>
      </c>
      <c r="M19" s="236">
        <f>'3. データシート'!M19/'3. データシート'!M$7</f>
        <v>0.87388903497239023</v>
      </c>
      <c r="N19" s="238">
        <f>'3. データシート'!N19/'3. データシート'!N$7</f>
        <v>0.97160621761658028</v>
      </c>
      <c r="O19" s="241">
        <f>'3. データシート'!O19/'3. データシート'!O$7</f>
        <v>0.97534516765285995</v>
      </c>
      <c r="P19" s="241">
        <f>'3. データシート'!P19/'3. データシート'!P$7</f>
        <v>0.97260202210697255</v>
      </c>
      <c r="Q19" s="236">
        <f>'3. データシート'!Q19/'3. データシート'!Q$7</f>
        <v>0.97288886544648978</v>
      </c>
      <c r="R19" s="238">
        <f>'3. データシート'!R19/'3. データシート'!R$7</f>
        <v>0.97569948186528499</v>
      </c>
      <c r="S19" s="241">
        <f>'3. データシート'!S19/'3. データシート'!S$7</f>
        <v>0.9724535218643624</v>
      </c>
      <c r="T19" s="241">
        <f>'3. データシート'!T19/'3. データシート'!T$7</f>
        <v>0.96958374993422092</v>
      </c>
      <c r="U19" s="236">
        <f>'3. データシート'!U19/'3. データシート'!U$7</f>
        <v>0.97062526227444401</v>
      </c>
      <c r="V19" s="238">
        <f>'3. データシート'!V19/'3. データシート'!V$7</f>
        <v>0.90255179679269582</v>
      </c>
      <c r="W19" s="236">
        <f>'3. データシート'!W19/'3. データシート'!W$7</f>
        <v>0.7665341146923399</v>
      </c>
      <c r="X19" s="241">
        <f>'3. データシート'!X19/'3. データシート'!X$7</f>
        <v>0.60600193610842212</v>
      </c>
      <c r="Y19" s="236">
        <f>'3. データシート'!Y19/'3. データシート'!Y$7</f>
        <v>0.4883219547251168</v>
      </c>
      <c r="Z19" s="238">
        <f>'3. データシート'!Z19/'3. データシート'!Z$7</f>
        <v>0.87636137915467527</v>
      </c>
      <c r="AA19" s="236">
        <f>'3. データシート'!AA19/'3. データシート'!AA$7</f>
        <v>0.74617737003058104</v>
      </c>
      <c r="AB19" s="241">
        <f>'3. データシート'!AB19/'3. データシート'!AB$7</f>
        <v>0.5952101910828026</v>
      </c>
      <c r="AC19" s="236">
        <f>'3. データシート'!AC19/'3. データシート'!AC$7</f>
        <v>0.49033050240458403</v>
      </c>
      <c r="AD19" s="238">
        <f>'3. データシート'!AD19/'3. データシート'!AD$7</f>
        <v>0.46037091018746545</v>
      </c>
      <c r="AE19" s="236">
        <f>'3. データシート'!AE19/'3. データシート'!AE$7</f>
        <v>0.46348496147153867</v>
      </c>
      <c r="AF19" s="241">
        <f>'3. データシート'!AF19/'3. データシート'!AF$7</f>
        <v>0.4681070971552318</v>
      </c>
      <c r="AG19" s="236">
        <f>'3. データシート'!AG19/'3. データシート'!AG$7</f>
        <v>0.46541506897066881</v>
      </c>
      <c r="AH19" s="238">
        <f>'3. データシート'!AH19/'3. データシート'!AH$7</f>
        <v>0.4678429996491052</v>
      </c>
      <c r="AI19" s="236">
        <f>'3. データシート'!AI19/'3. データシート'!AI$7</f>
        <v>0.46136284679140405</v>
      </c>
      <c r="AJ19" s="241">
        <f>'3. データシート'!AJ19/'3. データシート'!AJ$7</f>
        <v>0.45937669778238749</v>
      </c>
      <c r="AK19" s="236">
        <f>'3. データシート'!AK19/'3. データシート'!AK$7</f>
        <v>0.48022825107618378</v>
      </c>
      <c r="AL19" s="238">
        <f>'3. データシート'!AL19/'3. データシート'!AL$7</f>
        <v>0.46864636719927644</v>
      </c>
      <c r="AM19" s="236">
        <f>'3. データシート'!AM19/'3. データシート'!AM$7</f>
        <v>0.47163679338191844</v>
      </c>
      <c r="AN19" s="241">
        <f>'3. データシート'!AN19/'3. データシート'!AN$7</f>
        <v>0.47930055298161711</v>
      </c>
      <c r="AO19" s="236">
        <f>'3. データシート'!AO19/'3. データシート'!AO$7</f>
        <v>0.46901255312839774</v>
      </c>
      <c r="AP19" s="238">
        <f>'3. データシート'!AP19/'3. データシート'!AP$7</f>
        <v>0.46176263692091246</v>
      </c>
      <c r="AQ19" s="236">
        <f>'3. データシート'!AQ19/'3. データシート'!AQ$7</f>
        <v>0.46035319425684124</v>
      </c>
      <c r="AR19" s="241">
        <f>'3. データシート'!AR19/'3. データシート'!AR$7</f>
        <v>0.4624962645681841</v>
      </c>
      <c r="AS19" s="236">
        <f>'3. データシート'!AS19/'3. データシート'!AS$7</f>
        <v>0.45983672646643819</v>
      </c>
      <c r="AT19" s="238">
        <f>'3. データシート'!AT19/'3. データシート'!AT$7</f>
        <v>0.45985954630424897</v>
      </c>
      <c r="AU19" s="236">
        <f>'3. データシート'!AU19/'3. データシート'!AU$7</f>
        <v>0.47119123365146692</v>
      </c>
      <c r="AV19" s="241">
        <f>'3. データシート'!AV19/'3. データシート'!AV$7</f>
        <v>0.46466862813544108</v>
      </c>
      <c r="AW19" s="236">
        <f>'3. データシート'!AW19/'3. データシート'!AW$7</f>
        <v>0.45619019138755978</v>
      </c>
      <c r="AX19" s="238">
        <f>'3. データシート'!AX19/'3. データシート'!AX$7</f>
        <v>0.46328451356384315</v>
      </c>
      <c r="AY19" s="236">
        <f>'3. データシート'!AY19/'3. データシート'!AY$7</f>
        <v>0.46003996003996006</v>
      </c>
      <c r="AZ19" s="241">
        <f>'3. データシート'!AZ19/'3. データシート'!AZ$7</f>
        <v>0.4617667773417849</v>
      </c>
      <c r="BA19" s="236">
        <f>'3. データシート'!BA19/'3. データシート'!BA$7</f>
        <v>0.4579112641815235</v>
      </c>
      <c r="BB19" s="238">
        <f>'3. データシート'!BB19/'3. データシート'!BB$7</f>
        <v>0.45816793125973571</v>
      </c>
      <c r="BC19" s="236">
        <f>'3. データシート'!BC19/'3. データシート'!BC$7</f>
        <v>0.45552957918276071</v>
      </c>
      <c r="BD19" s="241">
        <f>'3. データシート'!BD19/'3. データシート'!BD$7</f>
        <v>0.45481301060536866</v>
      </c>
      <c r="BE19" s="236">
        <f>'3. データシート'!BE19/'3. データシート'!BE$7</f>
        <v>0.44899520554932165</v>
      </c>
      <c r="BF19" s="238">
        <f>'3. データシート'!BF19/'3. データシート'!BF$7</f>
        <v>0.47122726108121959</v>
      </c>
      <c r="BG19" s="253">
        <f>'3. データシート'!BG19/'3. データシート'!BG$7</f>
        <v>0.46634886462658259</v>
      </c>
      <c r="BH19" s="238">
        <f>'3. データシート'!BH19/'3. データシート'!BH$7</f>
        <v>0.96788261248781493</v>
      </c>
      <c r="BI19" s="255">
        <f>'3. データシート'!BI19/'3. データシート'!BI$7</f>
        <v>0.85757731958762884</v>
      </c>
    </row>
    <row r="20" spans="1:61" x14ac:dyDescent="0.15">
      <c r="A20" s="6">
        <v>26</v>
      </c>
      <c r="B20" s="238">
        <f>'3. データシート'!B20/'3. データシート'!B$7</f>
        <v>0.39904242174629323</v>
      </c>
      <c r="C20" s="241">
        <f>'3. データシート'!C20/'3. データシート'!C$7</f>
        <v>0.37492754386889393</v>
      </c>
      <c r="D20" s="241">
        <f>'3. データシート'!D20/'3. データシート'!D$7</f>
        <v>0.38524245292942044</v>
      </c>
      <c r="E20" s="236">
        <f>'3. データシート'!E20/'3. データシート'!E$7</f>
        <v>0.36684954631778854</v>
      </c>
      <c r="F20" s="238">
        <f>'3. データシート'!F20/'3. データシート'!F$7</f>
        <v>0.61413493377483441</v>
      </c>
      <c r="G20" s="241">
        <f>'3. データシート'!G20/'3. データシート'!G$7</f>
        <v>0.62666806216965831</v>
      </c>
      <c r="H20" s="241">
        <f>'3. データシート'!H20/'3. データシート'!H$7</f>
        <v>0.62168372675997496</v>
      </c>
      <c r="I20" s="236">
        <f>'3. データシート'!I20/'3. データシート'!I$7</f>
        <v>0.61303686611778274</v>
      </c>
      <c r="J20" s="238">
        <f>'3. データシート'!J20/'3. データシート'!J$7</f>
        <v>0.82424490213113921</v>
      </c>
      <c r="K20" s="241">
        <f>'3. データシート'!K20/'3. データシート'!K$7</f>
        <v>0.82798452853857407</v>
      </c>
      <c r="L20" s="241">
        <f>'3. データシート'!L20/'3. データシート'!L$7</f>
        <v>0.81818181818181823</v>
      </c>
      <c r="M20" s="236">
        <f>'3. データシート'!M20/'3. データシート'!M$7</f>
        <v>0.82014199316329217</v>
      </c>
      <c r="N20" s="238">
        <f>'3. データシート'!N20/'3. データシート'!N$7</f>
        <v>0.97321243523316059</v>
      </c>
      <c r="O20" s="241">
        <f>'3. データシート'!O20/'3. データシート'!O$7</f>
        <v>0.97648707567735904</v>
      </c>
      <c r="P20" s="241">
        <f>'3. データシート'!P20/'3. データシート'!P$7</f>
        <v>0.97150191209597148</v>
      </c>
      <c r="Q20" s="236">
        <f>'3. データシート'!Q20/'3. データシート'!Q$7</f>
        <v>0.97420750039559045</v>
      </c>
      <c r="R20" s="238">
        <f>'3. データシート'!R20/'3. データシート'!R$7</f>
        <v>0.97725388601036267</v>
      </c>
      <c r="S20" s="241">
        <f>'3. データシート'!S20/'3. データシート'!S$7</f>
        <v>0.97454831107619799</v>
      </c>
      <c r="T20" s="241">
        <f>'3. データシート'!T20/'3. データシート'!T$7</f>
        <v>0.97179392727464087</v>
      </c>
      <c r="U20" s="236">
        <f>'3. データシート'!U20/'3. データシート'!U$7</f>
        <v>0.96810742761225344</v>
      </c>
      <c r="V20" s="238">
        <f>'3. データシート'!V20/'3. データシート'!V$7</f>
        <v>0.88879784618986302</v>
      </c>
      <c r="W20" s="236">
        <f>'3. データシート'!W20/'3. データシート'!W$7</f>
        <v>0.73843658434491422</v>
      </c>
      <c r="X20" s="241">
        <f>'3. データシート'!X20/'3. データシート'!X$7</f>
        <v>0.56564936057471848</v>
      </c>
      <c r="Y20" s="236">
        <f>'3. データシート'!Y20/'3. データシート'!Y$7</f>
        <v>0.43801652892561982</v>
      </c>
      <c r="Z20" s="238">
        <f>'3. データシート'!Z20/'3. データシート'!Z$7</f>
        <v>0.85903730037808246</v>
      </c>
      <c r="AA20" s="236">
        <f>'3. データシート'!AA20/'3. データシート'!AA$7</f>
        <v>0.71595915617063188</v>
      </c>
      <c r="AB20" s="241">
        <f>'3. データシート'!AB20/'3. データシート'!AB$7</f>
        <v>0.55087898089171972</v>
      </c>
      <c r="AC20" s="236">
        <f>'3. データシート'!AC20/'3. データシート'!AC$7</f>
        <v>0.43753197585183667</v>
      </c>
      <c r="AD20" s="238">
        <f>'3. データシート'!AD20/'3. データシート'!AD$7</f>
        <v>0.40654370005528473</v>
      </c>
      <c r="AE20" s="236">
        <f>'3. データシート'!AE20/'3. データシート'!AE$7</f>
        <v>0.40914740243599301</v>
      </c>
      <c r="AF20" s="241">
        <f>'3. データシート'!AF20/'3. データシート'!AF$7</f>
        <v>0.41509991140860319</v>
      </c>
      <c r="AG20" s="236">
        <f>'3. データシート'!AG20/'3. データシート'!AG$7</f>
        <v>0.41028833225436978</v>
      </c>
      <c r="AH20" s="238">
        <f>'3. データシート'!AH20/'3. データシート'!AH$7</f>
        <v>0.41275251892325432</v>
      </c>
      <c r="AI20" s="236">
        <f>'3. データシート'!AI20/'3. データシート'!AI$7</f>
        <v>0.40731549952851259</v>
      </c>
      <c r="AJ20" s="241">
        <f>'3. データシート'!AJ20/'3. データシート'!AJ$7</f>
        <v>0.40559095174593768</v>
      </c>
      <c r="AK20" s="236">
        <f>'3. データシート'!AK20/'3. データシート'!AK$7</f>
        <v>0.42641906096706378</v>
      </c>
      <c r="AL20" s="238">
        <f>'3. データシート'!AL20/'3. データシート'!AL$7</f>
        <v>0.41518440357752989</v>
      </c>
      <c r="AM20" s="236">
        <f>'3. データシート'!AM20/'3. データシート'!AM$7</f>
        <v>0.4169785306283238</v>
      </c>
      <c r="AN20" s="241">
        <f>'3. データシート'!AN20/'3. データシート'!AN$7</f>
        <v>0.42415184576296516</v>
      </c>
      <c r="AO20" s="236">
        <f>'3. データシート'!AO20/'3. データシート'!AO$7</f>
        <v>0.41608184244341206</v>
      </c>
      <c r="AP20" s="238">
        <f>'3. データシート'!AP20/'3. データシート'!AP$7</f>
        <v>0.4078484574414632</v>
      </c>
      <c r="AQ20" s="236">
        <f>'3. データシート'!AQ20/'3. データシート'!AQ$7</f>
        <v>0.40547301015558557</v>
      </c>
      <c r="AR20" s="241">
        <f>'3. データシート'!AR20/'3. データシート'!AR$7</f>
        <v>0.40985157884251422</v>
      </c>
      <c r="AS20" s="236">
        <f>'3. データシート'!AS20/'3. データシート'!AS$7</f>
        <v>0.40596653900423302</v>
      </c>
      <c r="AT20" s="238">
        <f>'3. データシート'!AT20/'3. データシート'!AT$7</f>
        <v>0.40585055322588792</v>
      </c>
      <c r="AU20" s="236">
        <f>'3. データシート'!AU20/'3. データシート'!AU$7</f>
        <v>0.41675503711558853</v>
      </c>
      <c r="AV20" s="241">
        <f>'3. データシート'!AV20/'3. データシート'!AV$7</f>
        <v>0.41126016057447762</v>
      </c>
      <c r="AW20" s="236">
        <f>'3. データシート'!AW20/'3. データシート'!AW$7</f>
        <v>0.40465510366826157</v>
      </c>
      <c r="AX20" s="238">
        <f>'3. データシート'!AX20/'3. データシート'!AX$7</f>
        <v>0.40756958075393829</v>
      </c>
      <c r="AY20" s="236">
        <f>'3. データシート'!AY20/'3. データシート'!AY$7</f>
        <v>0.40564435564435564</v>
      </c>
      <c r="AZ20" s="241">
        <f>'3. データシート'!AZ20/'3. データシート'!AZ$7</f>
        <v>0.40803903813260889</v>
      </c>
      <c r="BA20" s="236">
        <f>'3. データシート'!BA20/'3. データシート'!BA$7</f>
        <v>0.40417341977309562</v>
      </c>
      <c r="BB20" s="238">
        <f>'3. データシート'!BB20/'3. データシート'!BB$7</f>
        <v>0.40264308326214765</v>
      </c>
      <c r="BC20" s="236">
        <f>'3. データシート'!BC20/'3. データシート'!BC$7</f>
        <v>0.40119943077861353</v>
      </c>
      <c r="BD20" s="241">
        <f>'3. データシート'!BD20/'3. データシート'!BD$7</f>
        <v>0.40102501649160199</v>
      </c>
      <c r="BE20" s="236">
        <f>'3. データシート'!BE20/'3. データシート'!BE$7</f>
        <v>0.39375701315923695</v>
      </c>
      <c r="BF20" s="238">
        <f>'3. データシート'!BF20/'3. データシート'!BF$7</f>
        <v>0.41552651806302843</v>
      </c>
      <c r="BG20" s="253">
        <f>'3. データシート'!BG20/'3. データシート'!BG$7</f>
        <v>0.41057973243118562</v>
      </c>
      <c r="BH20" s="238">
        <f>'3. データシート'!BH20/'3. データシート'!BH$7</f>
        <v>0.96593299471550975</v>
      </c>
      <c r="BI20" s="255">
        <f>'3. データシート'!BI20/'3. データシート'!BI$7</f>
        <v>0.80159793814432989</v>
      </c>
    </row>
    <row r="21" spans="1:61" x14ac:dyDescent="0.15">
      <c r="A21" s="6">
        <v>28</v>
      </c>
      <c r="B21" s="238">
        <f>'3. データシート'!B21/'3. データシート'!B$7</f>
        <v>0.35033978583196046</v>
      </c>
      <c r="C21" s="241">
        <f>'3. データシート'!C21/'3. データシート'!C$7</f>
        <v>0.32644780523791961</v>
      </c>
      <c r="D21" s="241">
        <f>'3. データシート'!D21/'3. データシート'!D$7</f>
        <v>0.33780372357210475</v>
      </c>
      <c r="E21" s="236">
        <f>'3. データシート'!E21/'3. データシート'!E$7</f>
        <v>0.31831610044313147</v>
      </c>
      <c r="F21" s="238">
        <f>'3. データシート'!F21/'3. データシート'!F$7</f>
        <v>0.54930670529801329</v>
      </c>
      <c r="G21" s="241">
        <f>'3. データシート'!G21/'3. データシート'!G$7</f>
        <v>0.56093987126484901</v>
      </c>
      <c r="H21" s="241">
        <f>'3. データシート'!H21/'3. データシート'!H$7</f>
        <v>0.56131188635888862</v>
      </c>
      <c r="I21" s="236">
        <f>'3. データシート'!I21/'3. データシート'!I$7</f>
        <v>0.55000262205674133</v>
      </c>
      <c r="J21" s="238">
        <f>'3. データシート'!J21/'3. データシート'!J$7</f>
        <v>0.76199724025144377</v>
      </c>
      <c r="K21" s="241">
        <f>'3. データシート'!K21/'3. データシート'!K$7</f>
        <v>0.76630775663809325</v>
      </c>
      <c r="L21" s="241">
        <f>'3. データシート'!L21/'3. データシート'!L$7</f>
        <v>0.7535691790888096</v>
      </c>
      <c r="M21" s="236">
        <f>'3. データシート'!M21/'3. データシート'!M$7</f>
        <v>0.75750723113331575</v>
      </c>
      <c r="N21" s="238">
        <f>'3. データシート'!N21/'3. データシート'!N$7</f>
        <v>0.97331606217616584</v>
      </c>
      <c r="O21" s="241">
        <f>'3. データシート'!O21/'3. データシート'!O$7</f>
        <v>0.97565659711408703</v>
      </c>
      <c r="P21" s="241">
        <f>'3. データシート'!P21/'3. データシート'!P$7</f>
        <v>0.96930169207396932</v>
      </c>
      <c r="Q21" s="236">
        <f>'3. データシート'!Q21/'3. データシート'!Q$7</f>
        <v>0.97373279181391426</v>
      </c>
      <c r="R21" s="238">
        <f>'3. データシート'!R21/'3. データシート'!R$7</f>
        <v>0.97585492227979276</v>
      </c>
      <c r="S21" s="241">
        <f>'3. データシート'!S21/'3. データシート'!S$7</f>
        <v>0.97444357161560613</v>
      </c>
      <c r="T21" s="241">
        <f>'3. データシート'!T21/'3. データシート'!T$7</f>
        <v>0.9686891543440509</v>
      </c>
      <c r="U21" s="236">
        <f>'3. データシート'!U21/'3. データシート'!U$7</f>
        <v>0.97078262694083084</v>
      </c>
      <c r="V21" s="238">
        <f>'3. データシート'!V21/'3. データシート'!V$7</f>
        <v>0.87679971906824306</v>
      </c>
      <c r="W21" s="236">
        <f>'3. データシート'!W21/'3. データシート'!W$7</f>
        <v>0.70992046881540394</v>
      </c>
      <c r="X21" s="241">
        <f>'3. データシート'!X21/'3. データシート'!X$7</f>
        <v>0.52330972639730988</v>
      </c>
      <c r="Y21" s="236">
        <f>'3. データシート'!Y21/'3. データシート'!Y$7</f>
        <v>0.38909706893896617</v>
      </c>
      <c r="Z21" s="238">
        <f>'3. データシート'!Z21/'3. データシート'!Z$7</f>
        <v>0.84244681451385361</v>
      </c>
      <c r="AA21" s="236">
        <f>'3. データシート'!AA21/'3. データシート'!AA$7</f>
        <v>0.6813870315658529</v>
      </c>
      <c r="AB21" s="241">
        <f>'3. データシート'!AB21/'3. データシート'!AB$7</f>
        <v>0.50675159235668787</v>
      </c>
      <c r="AC21" s="236">
        <f>'3. データシート'!AC21/'3. データシート'!AC$7</f>
        <v>0.39082165148879566</v>
      </c>
      <c r="AD21" s="238">
        <f>'3. データシート'!AD21/'3. データシート'!AD$7</f>
        <v>0.35472684324269993</v>
      </c>
      <c r="AE21" s="236">
        <f>'3. データシート'!AE21/'3. データシート'!AE$7</f>
        <v>0.35948297290579168</v>
      </c>
      <c r="AF21" s="241">
        <f>'3. データシート'!AF21/'3. データシート'!AF$7</f>
        <v>0.36371690126981004</v>
      </c>
      <c r="AG21" s="236">
        <f>'3. データシート'!AG21/'3. データシート'!AG$7</f>
        <v>0.36168517504108361</v>
      </c>
      <c r="AH21" s="238">
        <f>'3. データシート'!AH21/'3. データシート'!AH$7</f>
        <v>0.36247430948919745</v>
      </c>
      <c r="AI21" s="236">
        <f>'3. データシート'!AI21/'3. データシート'!AI$7</f>
        <v>0.35565040448657503</v>
      </c>
      <c r="AJ21" s="241">
        <f>'3. データシート'!AJ21/'3. データシート'!AJ$7</f>
        <v>0.35560823825751964</v>
      </c>
      <c r="AK21" s="236">
        <f>'3. データシート'!AK21/'3. データシート'!AK$7</f>
        <v>0.37506256882570826</v>
      </c>
      <c r="AL21" s="238">
        <f>'3. データシート'!AL21/'3. データシート'!AL$7</f>
        <v>0.36493819716611398</v>
      </c>
      <c r="AM21" s="236">
        <f>'3. データシート'!AM21/'3. データシート'!AM$7</f>
        <v>0.36542249359858187</v>
      </c>
      <c r="AN21" s="241">
        <f>'3. データシート'!AN21/'3. データシート'!AN$7</f>
        <v>0.3748318636975041</v>
      </c>
      <c r="AO21" s="236">
        <f>'3. データシート'!AO21/'3. データシート'!AO$7</f>
        <v>0.36596817238311752</v>
      </c>
      <c r="AP21" s="238">
        <f>'3. データシート'!AP21/'3. データシート'!AP$7</f>
        <v>0.3571500351723445</v>
      </c>
      <c r="AQ21" s="236">
        <f>'3. データシート'!AQ21/'3. データシート'!AQ$7</f>
        <v>0.35409475211366254</v>
      </c>
      <c r="AR21" s="241">
        <f>'3. データシート'!AR21/'3. データシート'!AR$7</f>
        <v>0.35919912341866722</v>
      </c>
      <c r="AS21" s="236">
        <f>'3. データシート'!AS21/'3. データシート'!AS$7</f>
        <v>0.35632936907881474</v>
      </c>
      <c r="AT21" s="238">
        <f>'3. データシート'!AT21/'3. データシート'!AT$7</f>
        <v>0.35451927449098164</v>
      </c>
      <c r="AU21" s="236">
        <f>'3. データシート'!AU21/'3. データシート'!AU$7</f>
        <v>0.36428823915568348</v>
      </c>
      <c r="AV21" s="241">
        <f>'3. データシート'!AV21/'3. データシート'!AV$7</f>
        <v>0.35994614272178727</v>
      </c>
      <c r="AW21" s="236">
        <f>'3. データシート'!AW21/'3. データシート'!AW$7</f>
        <v>0.354366028708134</v>
      </c>
      <c r="AX21" s="238">
        <f>'3. データシート'!AX21/'3. データシート'!AX$7</f>
        <v>0.3571392621671951</v>
      </c>
      <c r="AY21" s="236">
        <f>'3. データシート'!AY21/'3. データシート'!AY$7</f>
        <v>0.35544455544455544</v>
      </c>
      <c r="AZ21" s="241">
        <f>'3. データシート'!AZ21/'3. データシート'!AZ$7</f>
        <v>0.35712848375088035</v>
      </c>
      <c r="BA21" s="236">
        <f>'3. データシート'!BA21/'3. データシート'!BA$7</f>
        <v>0.35418354943273905</v>
      </c>
      <c r="BB21" s="238">
        <f>'3. データシート'!BB21/'3. データシート'!BB$7</f>
        <v>0.35103763629968343</v>
      </c>
      <c r="BC21" s="236">
        <f>'3. データシート'!BC21/'3. データシート'!BC$7</f>
        <v>0.35037609270176867</v>
      </c>
      <c r="BD21" s="241">
        <f>'3. データシート'!BD21/'3. データシート'!BD$7</f>
        <v>0.34850560714466938</v>
      </c>
      <c r="BE21" s="236">
        <f>'3. データシート'!BE21/'3. データシート'!BE$7</f>
        <v>0.34438437213098033</v>
      </c>
      <c r="BF21" s="238">
        <f>'3. データシート'!BF21/'3. データシート'!BF$7</f>
        <v>0.36500128106584678</v>
      </c>
      <c r="BG21" s="253">
        <f>'3. データシート'!BG21/'3. データシート'!BG$7</f>
        <v>0.36014147316623096</v>
      </c>
      <c r="BH21" s="238">
        <f>'3. データシート'!BH21/'3. データシート'!BH$7</f>
        <v>0.96434251705915552</v>
      </c>
      <c r="BI21" s="255">
        <f>'3. データシート'!BI21/'3. データシート'!BI$7</f>
        <v>0.73752577319587631</v>
      </c>
    </row>
    <row r="22" spans="1:61" x14ac:dyDescent="0.15">
      <c r="A22" s="6">
        <v>30</v>
      </c>
      <c r="B22" s="238">
        <f>'3. データシート'!B22/'3. データシート'!B$7</f>
        <v>0.30318163097199341</v>
      </c>
      <c r="C22" s="241">
        <f>'3. データシート'!C22/'3. データシート'!C$7</f>
        <v>0.28128787479580547</v>
      </c>
      <c r="D22" s="241">
        <f>'3. データシート'!D22/'3. データシート'!D$7</f>
        <v>0.29357315662143685</v>
      </c>
      <c r="E22" s="236">
        <f>'3. データシート'!E22/'3. データシート'!E$7</f>
        <v>0.27489976788351972</v>
      </c>
      <c r="F22" s="238">
        <f>'3. データシート'!F22/'3. データシート'!F$7</f>
        <v>0.48789321192052981</v>
      </c>
      <c r="G22" s="241">
        <f>'3. データシート'!G22/'3. データシート'!G$7</f>
        <v>0.50091579883824378</v>
      </c>
      <c r="H22" s="241">
        <f>'3. データシート'!H22/'3. データシート'!H$7</f>
        <v>0.50167119281387085</v>
      </c>
      <c r="I22" s="236">
        <f>'3. データシート'!I22/'3. データシート'!I$7</f>
        <v>0.48953799360218153</v>
      </c>
      <c r="J22" s="238">
        <f>'3. データシート'!J22/'3. データシート'!J$7</f>
        <v>0.6939745489855369</v>
      </c>
      <c r="K22" s="241">
        <f>'3. データシート'!K22/'3. データシート'!K$7</f>
        <v>0.69673844867238133</v>
      </c>
      <c r="L22" s="241">
        <f>'3. データシート'!L22/'3. データシート'!L$7</f>
        <v>0.69000629855133322</v>
      </c>
      <c r="M22" s="236">
        <f>'3. データシート'!M22/'3. データシート'!M$7</f>
        <v>0.69145411517223243</v>
      </c>
      <c r="N22" s="238">
        <f>'3. データシート'!N22/'3. データシート'!N$7</f>
        <v>0.96647668393782382</v>
      </c>
      <c r="O22" s="241">
        <f>'3. データシート'!O22/'3. データシート'!O$7</f>
        <v>0.97103706010588597</v>
      </c>
      <c r="P22" s="241">
        <f>'3. データシート'!P22/'3. データシート'!P$7</f>
        <v>0.96584420346796585</v>
      </c>
      <c r="Q22" s="236">
        <f>'3. データシート'!Q22/'3. データシート'!Q$7</f>
        <v>0.96645392689487841</v>
      </c>
      <c r="R22" s="238">
        <f>'3. データシート'!R22/'3. データシート'!R$7</f>
        <v>0.97626943005181344</v>
      </c>
      <c r="S22" s="241">
        <f>'3. データシート'!S22/'3. データシート'!S$7</f>
        <v>0.97397224404294314</v>
      </c>
      <c r="T22" s="241">
        <f>'3. データシート'!T22/'3. データシート'!T$7</f>
        <v>0.97089933168447085</v>
      </c>
      <c r="U22" s="236">
        <f>'3. データシート'!U22/'3. データシート'!U$7</f>
        <v>0.96805497272345786</v>
      </c>
      <c r="V22" s="238">
        <f>'3. データシート'!V22/'3. データシート'!V$7</f>
        <v>0.86246049397167268</v>
      </c>
      <c r="W22" s="236">
        <f>'3. データシート'!W22/'3. データシート'!W$7</f>
        <v>0.68203223105902056</v>
      </c>
      <c r="X22" s="241">
        <f>'3. データシート'!X22/'3. データシート'!X$7</f>
        <v>0.48326285219340703</v>
      </c>
      <c r="Y22" s="236">
        <f>'3. データシート'!Y22/'3. データシート'!Y$7</f>
        <v>0.34377085365227655</v>
      </c>
      <c r="Z22" s="238">
        <f>'3. データシート'!Z22/'3. データシート'!Z$7</f>
        <v>0.82077760848710568</v>
      </c>
      <c r="AA22" s="236">
        <f>'3. データシート'!AA22/'3. データシート'!AA$7</f>
        <v>0.64873270097962987</v>
      </c>
      <c r="AB22" s="241">
        <f>'3. データシート'!AB22/'3. データシート'!AB$7</f>
        <v>0.46573248407643314</v>
      </c>
      <c r="AC22" s="236">
        <f>'3. データシート'!AC22/'3. データシート'!AC$7</f>
        <v>0.34411132712575465</v>
      </c>
      <c r="AD22" s="238">
        <f>'3. データシート'!AD22/'3. データシート'!AD$7</f>
        <v>0.30793586972910492</v>
      </c>
      <c r="AE22" s="236">
        <f>'3. データシート'!AE22/'3. データシート'!AE$7</f>
        <v>0.31235396470295801</v>
      </c>
      <c r="AF22" s="241">
        <f>'3. データシート'!AF22/'3. データシート'!AF$7</f>
        <v>0.31750172261049314</v>
      </c>
      <c r="AG22" s="236">
        <f>'3. データシート'!AG22/'3. データシート'!AG$7</f>
        <v>0.31552213535182511</v>
      </c>
      <c r="AH22" s="238">
        <f>'3. データシート'!AH22/'3. データシート'!AH$7</f>
        <v>0.3153040252644243</v>
      </c>
      <c r="AI22" s="236">
        <f>'3. データシート'!AI22/'3. データシート'!AI$7</f>
        <v>0.30919648617797407</v>
      </c>
      <c r="AJ22" s="241">
        <f>'3. データシート'!AJ22/'3. データシート'!AJ$7</f>
        <v>0.3099224576480466</v>
      </c>
      <c r="AK22" s="236">
        <f>'3. データシート'!AK22/'3. データシート'!AK$7</f>
        <v>0.32876163780158174</v>
      </c>
      <c r="AL22" s="238">
        <f>'3. データシート'!AL22/'3. データシート'!AL$7</f>
        <v>0.31740528590091449</v>
      </c>
      <c r="AM22" s="236">
        <f>'3. データシート'!AM22/'3. データシート'!AM$7</f>
        <v>0.3200216663383888</v>
      </c>
      <c r="AN22" s="241">
        <f>'3. データシート'!AN22/'3. データシート'!AN$7</f>
        <v>0.32755442634384496</v>
      </c>
      <c r="AO22" s="236">
        <f>'3. データシート'!AO22/'3. データシート'!AO$7</f>
        <v>0.31857269941682315</v>
      </c>
      <c r="AP22" s="238">
        <f>'3. データシート'!AP22/'3. データシート'!AP$7</f>
        <v>0.30846146115968243</v>
      </c>
      <c r="AQ22" s="236">
        <f>'3. データシート'!AQ22/'3. データシート'!AQ$7</f>
        <v>0.30671869528240531</v>
      </c>
      <c r="AR22" s="241">
        <f>'3. データシート'!AR22/'3. データシート'!AR$7</f>
        <v>0.31208287678055585</v>
      </c>
      <c r="AS22" s="236">
        <f>'3. データシート'!AS22/'3. データシート'!AS$7</f>
        <v>0.30895988711953237</v>
      </c>
      <c r="AT22" s="238">
        <f>'3. データシート'!AT22/'3. データシート'!AT$7</f>
        <v>0.30748244328803115</v>
      </c>
      <c r="AU22" s="236">
        <f>'3. データシート'!AU22/'3. データシート'!AU$7</f>
        <v>0.31757814472554663</v>
      </c>
      <c r="AV22" s="241">
        <f>'3. データシート'!AV22/'3. データシート'!AV$7</f>
        <v>0.31307036353662793</v>
      </c>
      <c r="AW22" s="236">
        <f>'3. データシート'!AW22/'3. データシート'!AW$7</f>
        <v>0.30821371610845294</v>
      </c>
      <c r="AX22" s="238">
        <f>'3. データシート'!AX22/'3. データシート'!AX$7</f>
        <v>0.30982938245508079</v>
      </c>
      <c r="AY22" s="236">
        <f>'3. データシート'!AY22/'3. データシート'!AY$7</f>
        <v>0.30804195804195805</v>
      </c>
      <c r="AZ22" s="241">
        <f>'3. データシート'!AZ22/'3. データシート'!AZ$7</f>
        <v>0.31009155850689202</v>
      </c>
      <c r="BA22" s="236">
        <f>'3. データシート'!BA22/'3. データシート'!BA$7</f>
        <v>0.30768841166936789</v>
      </c>
      <c r="BB22" s="238">
        <f>'3. データシート'!BB22/'3. データシート'!BB$7</f>
        <v>0.30450731119039243</v>
      </c>
      <c r="BC22" s="236">
        <f>'3. データシート'!BC22/'3. データシート'!BC$7</f>
        <v>0.30326285830453342</v>
      </c>
      <c r="BD22" s="241">
        <f>'3. データシート'!BD22/'3. データシート'!BD$7</f>
        <v>0.30253209519460089</v>
      </c>
      <c r="BE22" s="236">
        <f>'3. データシート'!BE22/'3. データシート'!BE$7</f>
        <v>0.29817402835866569</v>
      </c>
      <c r="BF22" s="238">
        <f>'3. データシート'!BF22/'3. データシート'!BF$7</f>
        <v>0.31724314629771971</v>
      </c>
      <c r="BG22" s="253">
        <f>'3. データシート'!BG22/'3. データシート'!BG$7</f>
        <v>0.31354759341842225</v>
      </c>
      <c r="BH22" s="238">
        <f>'3. データシート'!BH22/'3. データシート'!BH$7</f>
        <v>0.96116156174644707</v>
      </c>
      <c r="BI22" s="255">
        <f>'3. データシート'!BI22/'3. データシート'!BI$7</f>
        <v>0.67304123711340202</v>
      </c>
    </row>
    <row r="23" spans="1:61" x14ac:dyDescent="0.15">
      <c r="A23" s="6">
        <v>32</v>
      </c>
      <c r="B23" s="238">
        <f>'3. データシート'!B23/'3. データシート'!B$7</f>
        <v>0.26317957166392092</v>
      </c>
      <c r="C23" s="241">
        <f>'3. データシート'!C23/'3. データシート'!C$7</f>
        <v>0.24060705064024873</v>
      </c>
      <c r="D23" s="241">
        <f>'3. データシート'!D23/'3. データシート'!D$7</f>
        <v>0.25439150099926372</v>
      </c>
      <c r="E23" s="236">
        <f>'3. データシート'!E23/'3. データシート'!E$7</f>
        <v>0.23559822747415066</v>
      </c>
      <c r="F23" s="238">
        <f>'3. データシート'!F23/'3. データシート'!F$7</f>
        <v>0.42792839403973509</v>
      </c>
      <c r="G23" s="241">
        <f>'3. データシート'!G23/'3. データシート'!G$7</f>
        <v>0.44199068501753103</v>
      </c>
      <c r="H23" s="241">
        <f>'3. データシート'!H23/'3. データシート'!H$7</f>
        <v>0.4434927929809902</v>
      </c>
      <c r="I23" s="236">
        <f>'3. データシート'!I23/'3. データシート'!I$7</f>
        <v>0.4306465991924065</v>
      </c>
      <c r="J23" s="238">
        <f>'3. データシート'!J23/'3. データシート'!J$7</f>
        <v>0.6254407931721776</v>
      </c>
      <c r="K23" s="241">
        <f>'3. データシート'!K23/'3. データシート'!K$7</f>
        <v>0.6291030733849049</v>
      </c>
      <c r="L23" s="241">
        <f>'3. データシート'!L23/'3. データシート'!L$7</f>
        <v>0.6219819441528448</v>
      </c>
      <c r="M23" s="236">
        <f>'3. データシート'!M23/'3. データシート'!M$7</f>
        <v>0.62282408624769914</v>
      </c>
      <c r="N23" s="238">
        <f>'3. データシート'!N23/'3. データシート'!N$7</f>
        <v>0.95388601036269427</v>
      </c>
      <c r="O23" s="241">
        <f>'3. データシート'!O23/'3. データシート'!O$7</f>
        <v>0.95385653482819477</v>
      </c>
      <c r="P23" s="241">
        <f>'3. データシート'!P23/'3. データシート'!P$7</f>
        <v>0.95426685525695432</v>
      </c>
      <c r="Q23" s="236">
        <f>'3. データシート'!Q23/'3. データシート'!Q$7</f>
        <v>0.94973363574028169</v>
      </c>
      <c r="R23" s="238">
        <f>'3. データシート'!R23/'3. データシート'!R$7</f>
        <v>0.97487046632124352</v>
      </c>
      <c r="S23" s="241">
        <f>'3. データシート'!S23/'3. データシート'!S$7</f>
        <v>0.97161560617962817</v>
      </c>
      <c r="T23" s="241">
        <f>'3. データシート'!T23/'3. データシート'!T$7</f>
        <v>0.96858390780403092</v>
      </c>
      <c r="U23" s="236">
        <f>'3. データシート'!U23/'3. データシート'!U$7</f>
        <v>0.96915652538816621</v>
      </c>
      <c r="V23" s="238">
        <f>'3. データシート'!V23/'3. データシート'!V$7</f>
        <v>0.84952592766007262</v>
      </c>
      <c r="W23" s="236">
        <f>'3. データシート'!W23/'3. データシート'!W$7</f>
        <v>0.65241732942653829</v>
      </c>
      <c r="X23" s="241">
        <f>'3. データシート'!X23/'3. データシート'!X$7</f>
        <v>0.44357262954093851</v>
      </c>
      <c r="Y23" s="236">
        <f>'3. データシート'!Y23/'3. データシート'!Y$7</f>
        <v>0.30249987166983217</v>
      </c>
      <c r="Z23" s="238">
        <f>'3. データシート'!Z23/'3. データシート'!Z$7</f>
        <v>0.80271993679814913</v>
      </c>
      <c r="AA23" s="236">
        <f>'3. データシート'!AA23/'3. データシート'!AA$7</f>
        <v>0.61602653812263519</v>
      </c>
      <c r="AB23" s="241">
        <f>'3. データシート'!AB23/'3. データシート'!AB$7</f>
        <v>0.42583439490445862</v>
      </c>
      <c r="AC23" s="236">
        <f>'3. データシート'!AC23/'3. データシート'!AC$7</f>
        <v>0.30195436406425868</v>
      </c>
      <c r="AD23" s="238">
        <f>'3. データシート'!AD23/'3. データシート'!AD$7</f>
        <v>0.26586922651656031</v>
      </c>
      <c r="AE23" s="236">
        <f>'3. データシート'!AE23/'3. データシート'!AE$7</f>
        <v>0.26969922943077307</v>
      </c>
      <c r="AF23" s="241">
        <f>'3. データシート'!AF23/'3. データシート'!AF$7</f>
        <v>0.27532237424943401</v>
      </c>
      <c r="AG23" s="236">
        <f>'3. データシート'!AG23/'3. データシート'!AG$7</f>
        <v>0.27374134754245305</v>
      </c>
      <c r="AH23" s="238">
        <f>'3. データシート'!AH23/'3. データシート'!AH$7</f>
        <v>0.2723946062459271</v>
      </c>
      <c r="AI23" s="236">
        <f>'3. データシート'!AI23/'3. データシート'!AI$7</f>
        <v>0.26795374460270982</v>
      </c>
      <c r="AJ23" s="241">
        <f>'3. データシート'!AJ23/'3. データシート'!AJ$7</f>
        <v>0.26784214945424012</v>
      </c>
      <c r="AK23" s="236">
        <f>'3. データシート'!AK23/'3. データシート'!AK$7</f>
        <v>0.28696566222845132</v>
      </c>
      <c r="AL23" s="238">
        <f>'3. データシート'!AL23/'3. データシート'!AL$7</f>
        <v>0.27519847251532509</v>
      </c>
      <c r="AM23" s="236">
        <f>'3. データシート'!AM23/'3. データシート'!AM$7</f>
        <v>0.27663974788260781</v>
      </c>
      <c r="AN23" s="241">
        <f>'3. データシート'!AN23/'3. データシート'!AN$7</f>
        <v>0.28451153290489711</v>
      </c>
      <c r="AO23" s="236">
        <f>'3. データシート'!AO23/'3. データシート'!AO$7</f>
        <v>0.27700899476129287</v>
      </c>
      <c r="AP23" s="238">
        <f>'3. データシート'!AP23/'3. データシート'!AP$7</f>
        <v>0.26625464777409308</v>
      </c>
      <c r="AQ23" s="236">
        <f>'3. データシート'!AQ23/'3. データシート'!AQ$7</f>
        <v>0.26489569263094703</v>
      </c>
      <c r="AR23" s="241">
        <f>'3. データシート'!AR23/'3. データシート'!AR$7</f>
        <v>0.26910050801872698</v>
      </c>
      <c r="AS23" s="236">
        <f>'3. データシート'!AS23/'3. データシート'!AS$7</f>
        <v>0.26723442854263252</v>
      </c>
      <c r="AT23" s="238">
        <f>'3. データシート'!AT23/'3. データシート'!AT$7</f>
        <v>0.26393169302278585</v>
      </c>
      <c r="AU23" s="236">
        <f>'3. データシート'!AU23/'3. データシート'!AU$7</f>
        <v>0.27369590466090998</v>
      </c>
      <c r="AV23" s="241">
        <f>'3. データシート'!AV23/'3. データシート'!AV$7</f>
        <v>0.26998454096643892</v>
      </c>
      <c r="AW23" s="236">
        <f>'3. データシート'!AW23/'3. データシート'!AW$7</f>
        <v>0.26574960127591707</v>
      </c>
      <c r="AX23" s="238">
        <f>'3. データシート'!AX23/'3. データシート'!AX$7</f>
        <v>0.26765312798832352</v>
      </c>
      <c r="AY23" s="236">
        <f>'3. データシート'!AY23/'3. データシート'!AY$7</f>
        <v>0.26418581418581416</v>
      </c>
      <c r="AZ23" s="241">
        <f>'3. データシート'!AZ23/'3. データシート'!AZ$7</f>
        <v>0.26763255860750579</v>
      </c>
      <c r="BA23" s="236">
        <f>'3. データシート'!BA23/'3. データシート'!BA$7</f>
        <v>0.26448541329011344</v>
      </c>
      <c r="BB23" s="238">
        <f>'3. データシート'!BB23/'3. データシート'!BB$7</f>
        <v>0.26134365107281043</v>
      </c>
      <c r="BC23" s="236">
        <f>'3. データシート'!BC23/'3. データシート'!BC$7</f>
        <v>0.26087619434844478</v>
      </c>
      <c r="BD23" s="241">
        <f>'3. データシート'!BD23/'3. データシート'!BD$7</f>
        <v>0.26082102806109503</v>
      </c>
      <c r="BE23" s="236">
        <f>'3. データシート'!BE23/'3. データシート'!BE$7</f>
        <v>0.25655411608691214</v>
      </c>
      <c r="BF23" s="238">
        <f>'3. データシート'!BF23/'3. データシート'!BF$7</f>
        <v>0.27404560594414551</v>
      </c>
      <c r="BG23" s="253">
        <f>'3. データシート'!BG23/'3. データシート'!BG$7</f>
        <v>0.27166948587831258</v>
      </c>
      <c r="BH23" s="238">
        <f>'3. データシート'!BH23/'3. データシート'!BH$7</f>
        <v>0.95048996972961874</v>
      </c>
      <c r="BI23" s="255">
        <f>'3. データシート'!BI23/'3. データシート'!BI$7</f>
        <v>0.60603092783505152</v>
      </c>
    </row>
    <row r="24" spans="1:61" x14ac:dyDescent="0.15">
      <c r="A24" s="6">
        <v>34</v>
      </c>
      <c r="B24" s="238">
        <f>'3. データシート'!B24/'3. データシート'!B$7</f>
        <v>0.22698723228995057</v>
      </c>
      <c r="C24" s="241">
        <f>'3. データシート'!C24/'3. データシート'!C$7</f>
        <v>0.20598619381356378</v>
      </c>
      <c r="D24" s="241">
        <f>'3. データシート'!D24/'3. データシート'!D$7</f>
        <v>0.21941727148416956</v>
      </c>
      <c r="E24" s="236">
        <f>'3. データシート'!E24/'3. データシート'!E$7</f>
        <v>0.20183583034395441</v>
      </c>
      <c r="F24" s="238">
        <f>'3. データシート'!F24/'3. データシート'!F$7</f>
        <v>0.37349958609271522</v>
      </c>
      <c r="G24" s="241">
        <f>'3. データシート'!G24/'3. データシート'!G$7</f>
        <v>0.38615312156575438</v>
      </c>
      <c r="H24" s="241">
        <f>'3. データシート'!H24/'3. データシート'!H$7</f>
        <v>0.38860455400041782</v>
      </c>
      <c r="I24" s="236">
        <f>'3. データシート'!I24/'3. データシート'!I$7</f>
        <v>0.37579317216424563</v>
      </c>
      <c r="J24" s="238">
        <f>'3. データシート'!J24/'3. データシート'!J$7</f>
        <v>0.55455614044053769</v>
      </c>
      <c r="K24" s="241">
        <f>'3. データシート'!K24/'3. データシート'!K$7</f>
        <v>0.55948149696842986</v>
      </c>
      <c r="L24" s="241">
        <f>'3. データシート'!L24/'3. データシート'!L$7</f>
        <v>0.55647701028763386</v>
      </c>
      <c r="M24" s="236">
        <f>'3. データシート'!M24/'3. データシート'!M$7</f>
        <v>0.55524585853273734</v>
      </c>
      <c r="N24" s="238">
        <f>'3. データシート'!N24/'3. データシート'!N$7</f>
        <v>0.91766839378238341</v>
      </c>
      <c r="O24" s="241">
        <f>'3. データシート'!O24/'3. データシート'!O$7</f>
        <v>0.91409737361154364</v>
      </c>
      <c r="P24" s="241">
        <f>'3. データシート'!P24/'3. データシート'!P$7</f>
        <v>0.9210540101629211</v>
      </c>
      <c r="Q24" s="236">
        <f>'3. データシート'!Q24/'3. データシート'!Q$7</f>
        <v>0.91318107495121048</v>
      </c>
      <c r="R24" s="238">
        <f>'3. データシート'!R24/'3. データシート'!R$7</f>
        <v>0.97585492227979276</v>
      </c>
      <c r="S24" s="241">
        <f>'3. データシート'!S24/'3. データシート'!S$7</f>
        <v>0.97339617700968839</v>
      </c>
      <c r="T24" s="241">
        <f>'3. データシート'!T24/'3. データシート'!T$7</f>
        <v>0.96937325685418096</v>
      </c>
      <c r="U24" s="236">
        <f>'3. データシート'!U24/'3. データシート'!U$7</f>
        <v>0.97078262694083084</v>
      </c>
      <c r="V24" s="238">
        <f>'3. データシート'!V24/'3. データシート'!V$7</f>
        <v>0.83606461430410861</v>
      </c>
      <c r="W24" s="236">
        <f>'3. データシート'!W24/'3. データシート'!W$7</f>
        <v>0.62557555462536629</v>
      </c>
      <c r="X24" s="241">
        <f>'3. データシート'!X24/'3. データシート'!X$7</f>
        <v>0.40734702195954553</v>
      </c>
      <c r="Y24" s="236">
        <f>'3. データシート'!Y24/'3. データシート'!Y$7</f>
        <v>0.26441147785021302</v>
      </c>
      <c r="Z24" s="238">
        <f>'3. データシート'!Z24/'3. データシート'!Z$7</f>
        <v>0.78212290502793291</v>
      </c>
      <c r="AA24" s="236">
        <f>'3. データシート'!AA24/'3. データシート'!AA$7</f>
        <v>0.58461618203493493</v>
      </c>
      <c r="AB24" s="241">
        <f>'3. データシート'!AB24/'3. データシート'!AB$7</f>
        <v>0.38822929936305733</v>
      </c>
      <c r="AC24" s="236">
        <f>'3. データシート'!AC24/'3. データシート'!AC$7</f>
        <v>0.26337869640847233</v>
      </c>
      <c r="AD24" s="238">
        <f>'3. データシート'!AD24/'3. データシート'!AD$7</f>
        <v>0.22882846660300549</v>
      </c>
      <c r="AE24" s="236">
        <f>'3. データシート'!AE24/'3. データシート'!AE$7</f>
        <v>0.23102162565249815</v>
      </c>
      <c r="AF24" s="241">
        <f>'3. データシート'!AF24/'3. データシート'!AF$7</f>
        <v>0.23752337828526429</v>
      </c>
      <c r="AG24" s="236">
        <f>'3. データシート'!AG24/'3. データシート'!AG$7</f>
        <v>0.23499825705891142</v>
      </c>
      <c r="AH24" s="238">
        <f>'3. データシート'!AH24/'3. データシート'!AH$7</f>
        <v>0.23319464634818787</v>
      </c>
      <c r="AI24" s="236">
        <f>'3. データシート'!AI24/'3. データシート'!AI$7</f>
        <v>0.22899399473919302</v>
      </c>
      <c r="AJ24" s="241">
        <f>'3. データシート'!AJ24/'3. データシート'!AJ$7</f>
        <v>0.22926853360991753</v>
      </c>
      <c r="AK24" s="236">
        <f>'3. データシート'!AK24/'3. データシート'!AK$7</f>
        <v>0.24732205425968565</v>
      </c>
      <c r="AL24" s="238">
        <f>'3. データシート'!AL24/'3. データシート'!AL$7</f>
        <v>0.23650889357853483</v>
      </c>
      <c r="AM24" s="236">
        <f>'3. データシート'!AM24/'3. データシート'!AM$7</f>
        <v>0.23788654717352767</v>
      </c>
      <c r="AN24" s="241">
        <f>'3. データシート'!AN24/'3. データシート'!AN$7</f>
        <v>0.24515518357993324</v>
      </c>
      <c r="AO24" s="236">
        <f>'3. データシート'!AO24/'3. データシート'!AO$7</f>
        <v>0.23855886132252643</v>
      </c>
      <c r="AP24" s="238">
        <f>'3. データシート'!AP24/'3. データシート'!AP$7</f>
        <v>0.22872073158476536</v>
      </c>
      <c r="AQ24" s="236">
        <f>'3. データシート'!AQ24/'3. データシート'!AQ$7</f>
        <v>0.22672469858422131</v>
      </c>
      <c r="AR24" s="241">
        <f>'3. データシート'!AR24/'3. データシート'!AR$7</f>
        <v>0.23104890925390975</v>
      </c>
      <c r="AS24" s="236">
        <f>'3. データシート'!AS24/'3. データシート'!AS$7</f>
        <v>0.23004434589800443</v>
      </c>
      <c r="AT24" s="238">
        <f>'3. データシート'!AT24/'3. データシート'!AT$7</f>
        <v>0.22664578386298187</v>
      </c>
      <c r="AU24" s="236">
        <f>'3. データシート'!AU24/'3. データシート'!AU$7</f>
        <v>0.23557036812604151</v>
      </c>
      <c r="AV24" s="241">
        <f>'3. データシート'!AV24/'3. データシート'!AV$7</f>
        <v>0.23213484266693263</v>
      </c>
      <c r="AW24" s="236">
        <f>'3. データシート'!AW24/'3. データシート'!AW$7</f>
        <v>0.22856858054226475</v>
      </c>
      <c r="AX24" s="238">
        <f>'3. データシート'!AX24/'3. データシート'!AX$7</f>
        <v>0.22920126830741355</v>
      </c>
      <c r="AY24" s="236">
        <f>'3. データシート'!AY24/'3. データシート'!AY$7</f>
        <v>0.22662337662337662</v>
      </c>
      <c r="AZ24" s="241">
        <f>'3. データシート'!AZ24/'3. データシート'!AZ$7</f>
        <v>0.2296005634369655</v>
      </c>
      <c r="BA24" s="236">
        <f>'3. データシート'!BA24/'3. データシート'!BA$7</f>
        <v>0.22644854132901135</v>
      </c>
      <c r="BB24" s="238">
        <f>'3. データシート'!BB24/'3. データシート'!BB$7</f>
        <v>0.22360685392693835</v>
      </c>
      <c r="BC24" s="236">
        <f>'3. データシート'!BC24/'3. データシート'!BC$7</f>
        <v>0.22230128074811953</v>
      </c>
      <c r="BD24" s="241">
        <f>'3. データシート'!BD24/'3. データシート'!BD$7</f>
        <v>0.22342314913482519</v>
      </c>
      <c r="BE24" s="236">
        <f>'3. データシート'!BE24/'3. データシート'!BE$7</f>
        <v>0.21972865449352239</v>
      </c>
      <c r="BF24" s="238">
        <f>'3. データシート'!BF24/'3. データシート'!BF$7</f>
        <v>0.23607481424545221</v>
      </c>
      <c r="BG24" s="253">
        <f>'3. データシート'!BG24/'3. データシート'!BG$7</f>
        <v>0.2338407914295966</v>
      </c>
      <c r="BH24" s="238">
        <f>'3. データシート'!BH24/'3. データシート'!BH$7</f>
        <v>0.9185778051408342</v>
      </c>
      <c r="BI24" s="255">
        <f>'3. データシート'!BI24/'3. データシート'!BI$7</f>
        <v>0.54</v>
      </c>
    </row>
    <row r="25" spans="1:61" x14ac:dyDescent="0.15">
      <c r="A25" s="6">
        <v>36</v>
      </c>
      <c r="B25" s="238">
        <f>'3. データシート'!B25/'3. データシート'!B$7</f>
        <v>0.19486202635914332</v>
      </c>
      <c r="C25" s="241">
        <f>'3. データシート'!C25/'3. データシート'!C$7</f>
        <v>0.17600252937766769</v>
      </c>
      <c r="D25" s="241">
        <f>'3. データシート'!D25/'3. データシート'!D$7</f>
        <v>0.18943936047123172</v>
      </c>
      <c r="E25" s="236">
        <f>'3. データシート'!E25/'3. データシート'!E$7</f>
        <v>0.17224097910951677</v>
      </c>
      <c r="F25" s="238">
        <f>'3. データシート'!F25/'3. データシート'!F$7</f>
        <v>0.32233029801324503</v>
      </c>
      <c r="G25" s="241">
        <f>'3. データシート'!G25/'3. データシート'!G$7</f>
        <v>0.3350253807106599</v>
      </c>
      <c r="H25" s="241">
        <f>'3. データシート'!H25/'3. データシート'!H$7</f>
        <v>0.33799874660538959</v>
      </c>
      <c r="I25" s="236">
        <f>'3. データシート'!I25/'3. データシート'!I$7</f>
        <v>0.3262887408883528</v>
      </c>
      <c r="J25" s="238">
        <f>'3. データシート'!J25/'3. データシート'!J$7</f>
        <v>0.48980426227832574</v>
      </c>
      <c r="K25" s="241">
        <f>'3. データシート'!K25/'3. データシート'!K$7</f>
        <v>0.49268241689316328</v>
      </c>
      <c r="L25" s="241">
        <f>'3. データシート'!L25/'3. データシート'!L$7</f>
        <v>0.49154944362796554</v>
      </c>
      <c r="M25" s="236">
        <f>'3. データシート'!M25/'3. データシート'!M$7</f>
        <v>0.49098080462792532</v>
      </c>
      <c r="N25" s="238">
        <f>'3. データシート'!N25/'3. データシート'!N$7</f>
        <v>0.86212435233160623</v>
      </c>
      <c r="O25" s="241">
        <f>'3. データシート'!O25/'3. データシート'!O$7</f>
        <v>0.8502024291497976</v>
      </c>
      <c r="P25" s="241">
        <f>'3. データシート'!P25/'3. データシート'!P$7</f>
        <v>0.86594373723086593</v>
      </c>
      <c r="Q25" s="236">
        <f>'3. データシート'!Q25/'3. データシート'!Q$7</f>
        <v>0.85452819241521172</v>
      </c>
      <c r="R25" s="238">
        <f>'3. データシート'!R25/'3. データシート'!R$7</f>
        <v>0.97626943005181344</v>
      </c>
      <c r="S25" s="241">
        <f>'3. データシート'!S25/'3. データシート'!S$7</f>
        <v>0.97449594134590212</v>
      </c>
      <c r="T25" s="241">
        <f>'3. データシート'!T25/'3. データシート'!T$7</f>
        <v>0.9686891543440509</v>
      </c>
      <c r="U25" s="236">
        <f>'3. データシート'!U25/'3. データシート'!U$7</f>
        <v>0.96905161561057496</v>
      </c>
      <c r="V25" s="238">
        <f>'3. データシート'!V25/'3. データシート'!V$7</f>
        <v>0.82037925787194199</v>
      </c>
      <c r="W25" s="236">
        <f>'3. データシート'!W25/'3. データシート'!W$7</f>
        <v>0.59883842611971538</v>
      </c>
      <c r="X25" s="241">
        <f>'3. データシート'!X25/'3. データシート'!X$7</f>
        <v>0.37321037346512459</v>
      </c>
      <c r="Y25" s="236">
        <f>'3. データシート'!Y25/'3. データシート'!Y$7</f>
        <v>0.2309943021405472</v>
      </c>
      <c r="Z25" s="238">
        <f>'3. データシート'!Z25/'3. データシート'!Z$7</f>
        <v>0.75949438519270918</v>
      </c>
      <c r="AA25" s="236">
        <f>'3. データシート'!AA25/'3. データシート'!AA$7</f>
        <v>0.55413880682112682</v>
      </c>
      <c r="AB25" s="241">
        <f>'3. データシート'!AB25/'3. データシート'!AB$7</f>
        <v>0.35240764331210189</v>
      </c>
      <c r="AC25" s="236">
        <f>'3. データシート'!AC25/'3. データシート'!AC$7</f>
        <v>0.22925406732835363</v>
      </c>
      <c r="AD25" s="238">
        <f>'3. データシート'!AD25/'3. データシート'!AD$7</f>
        <v>0.19460220133688497</v>
      </c>
      <c r="AE25" s="236">
        <f>'3. データシート'!AE25/'3. データシート'!AE$7</f>
        <v>0.19816057668406661</v>
      </c>
      <c r="AF25" s="241">
        <f>'3. データシート'!AF25/'3. データシート'!AF$7</f>
        <v>0.20326803819273551</v>
      </c>
      <c r="AG25" s="236">
        <f>'3. データシート'!AG25/'3. データシート'!AG$7</f>
        <v>0.2012847965738758</v>
      </c>
      <c r="AH25" s="238">
        <f>'3. データシート'!AH25/'3. データシート'!AH$7</f>
        <v>0.20001002556519124</v>
      </c>
      <c r="AI25" s="236">
        <f>'3. データシート'!AI25/'3. データシート'!AI$7</f>
        <v>0.19499727033599681</v>
      </c>
      <c r="AJ25" s="241">
        <f>'3. データシート'!AJ25/'3. データシート'!AJ$7</f>
        <v>0.19607843137254902</v>
      </c>
      <c r="AK25" s="236">
        <f>'3. データシート'!AK25/'3. データシート'!AK$7</f>
        <v>0.21293422765041545</v>
      </c>
      <c r="AL25" s="238">
        <f>'3. データシート'!AL25/'3. データシート'!AL$7</f>
        <v>0.20329615114058888</v>
      </c>
      <c r="AM25" s="236">
        <f>'3. データシート'!AM25/'3. データシート'!AM$7</f>
        <v>0.20361433917667915</v>
      </c>
      <c r="AN25" s="241">
        <f>'3. データシート'!AN25/'3. データシート'!AN$7</f>
        <v>0.21038210531559806</v>
      </c>
      <c r="AO25" s="236">
        <f>'3. データシート'!AO25/'3. データシート'!AO$7</f>
        <v>0.20421073440743304</v>
      </c>
      <c r="AP25" s="238">
        <f>'3. データシート'!AP25/'3. データシート'!AP$7</f>
        <v>0.1951562657019395</v>
      </c>
      <c r="AQ25" s="236">
        <f>'3. データシート'!AQ25/'3. データシート'!AQ$7</f>
        <v>0.19370653859622791</v>
      </c>
      <c r="AR25" s="241">
        <f>'3. データシート'!AR25/'3. データシート'!AR$7</f>
        <v>0.19807749775874092</v>
      </c>
      <c r="AS25" s="236">
        <f>'3. データシート'!AS25/'3. データシート'!AS$7</f>
        <v>0.19658335013102196</v>
      </c>
      <c r="AT25" s="238">
        <f>'3. データシート'!AT25/'3. データシート'!AT$7</f>
        <v>0.19355327641085232</v>
      </c>
      <c r="AU25" s="236">
        <f>'3. データシート'!AU25/'3. データシート'!AU$7</f>
        <v>0.20148462354188759</v>
      </c>
      <c r="AV25" s="241">
        <f>'3. データシート'!AV25/'3. データシート'!AV$7</f>
        <v>0.1986735151847604</v>
      </c>
      <c r="AW25" s="236">
        <f>'3. データシート'!AW25/'3. データシート'!AW$7</f>
        <v>0.19617224880382775</v>
      </c>
      <c r="AX25" s="238">
        <f>'3. データシート'!AX25/'3. データシート'!AX$7</f>
        <v>0.19543006693844683</v>
      </c>
      <c r="AY25" s="236">
        <f>'3. データシート'!AY25/'3. データシート'!AY$7</f>
        <v>0.19380619380619379</v>
      </c>
      <c r="AZ25" s="241">
        <f>'3. データシート'!AZ25/'3. データシート'!AZ$7</f>
        <v>0.19584465237951504</v>
      </c>
      <c r="BA25" s="236">
        <f>'3. データシート'!BA25/'3. データシート'!BA$7</f>
        <v>0.19423622366288493</v>
      </c>
      <c r="BB25" s="238">
        <f>'3. データシート'!BB25/'3. データシート'!BB$7</f>
        <v>0.19119642229033718</v>
      </c>
      <c r="BC25" s="236">
        <f>'3. データシート'!BC25/'3. データシート'!BC$7</f>
        <v>0.19007928440739988</v>
      </c>
      <c r="BD25" s="241">
        <f>'3. データシート'!BD25/'3. データシート'!BD$7</f>
        <v>0.1906936621505049</v>
      </c>
      <c r="BE25" s="236">
        <f>'3. データシート'!BE25/'3. データシート'!BE$7</f>
        <v>0.18739161481179231</v>
      </c>
      <c r="BF25" s="238">
        <f>'3. データシート'!BF25/'3. データシート'!BF$7</f>
        <v>0.20245964642582628</v>
      </c>
      <c r="BG25" s="253">
        <f>'3. データシート'!BG25/'3. データシート'!BG$7</f>
        <v>0.19934389256240709</v>
      </c>
      <c r="BH25" s="238">
        <f>'3. データシート'!BH25/'3. データシート'!BH$7</f>
        <v>0.86999127802575549</v>
      </c>
      <c r="BI25" s="255">
        <f>'3. データシート'!BI25/'3. データシート'!BI$7</f>
        <v>0.47499999999999998</v>
      </c>
    </row>
    <row r="26" spans="1:61" x14ac:dyDescent="0.15">
      <c r="A26" s="6">
        <v>38</v>
      </c>
      <c r="B26" s="238">
        <f>'3. データシート'!B26/'3. データシート'!B$7</f>
        <v>0.16742174629324547</v>
      </c>
      <c r="C26" s="241">
        <f>'3. データシート'!C26/'3. データシート'!C$7</f>
        <v>0.15023449438794331</v>
      </c>
      <c r="D26" s="241">
        <f>'3. データシート'!D26/'3. データシート'!D$7</f>
        <v>0.16261701903860312</v>
      </c>
      <c r="E26" s="236">
        <f>'3. データシート'!E26/'3. データシート'!E$7</f>
        <v>0.14776324119012449</v>
      </c>
      <c r="F26" s="238">
        <f>'3. データシート'!F26/'3. データシート'!F$7</f>
        <v>0.27674875827814571</v>
      </c>
      <c r="G26" s="241">
        <f>'3. データシート'!G26/'3. データシート'!G$7</f>
        <v>0.28792715474383801</v>
      </c>
      <c r="H26" s="241">
        <f>'3. データシート'!H26/'3. データシート'!H$7</f>
        <v>0.29277209108000835</v>
      </c>
      <c r="I26" s="236">
        <f>'3. データシート'!I26/'3. データシート'!I$7</f>
        <v>0.28213330536472808</v>
      </c>
      <c r="J26" s="238">
        <f>'3. データシート'!J26/'3. データシート'!J$7</f>
        <v>0.42791434558184699</v>
      </c>
      <c r="K26" s="241">
        <f>'3. データシート'!K26/'3. データシート'!K$7</f>
        <v>0.43006481287894627</v>
      </c>
      <c r="L26" s="241">
        <f>'3. データシート'!L26/'3. データシート'!L$7</f>
        <v>0.42898383371824478</v>
      </c>
      <c r="M26" s="236">
        <f>'3. データシート'!M26/'3. データシート'!M$7</f>
        <v>0.42955561398895609</v>
      </c>
      <c r="N26" s="238">
        <f>'3. データシート'!N26/'3. データシート'!N$7</f>
        <v>0.79155440414507772</v>
      </c>
      <c r="O26" s="241">
        <f>'3. データシート'!O26/'3. データシート'!O$7</f>
        <v>0.77867746288798922</v>
      </c>
      <c r="P26" s="241">
        <f>'3. データシート'!P26/'3. データシート'!P$7</f>
        <v>0.79778930273979776</v>
      </c>
      <c r="Q26" s="236">
        <f>'3. データシート'!Q26/'3. データシート'!Q$7</f>
        <v>0.78163405242892559</v>
      </c>
      <c r="R26" s="238">
        <f>'3. データシート'!R26/'3. データシート'!R$7</f>
        <v>0.97725388601036267</v>
      </c>
      <c r="S26" s="241">
        <f>'3. データシート'!S26/'3. データシート'!S$7</f>
        <v>0.97501963864886099</v>
      </c>
      <c r="T26" s="241">
        <f>'3. データシート'!T26/'3. データシート'!T$7</f>
        <v>0.96758406567384092</v>
      </c>
      <c r="U26" s="236">
        <f>'3. データシート'!U26/'3. データシート'!U$7</f>
        <v>0.96742551405791022</v>
      </c>
      <c r="V26" s="238">
        <f>'3. データシート'!V26/'3. データシート'!V$7</f>
        <v>0.80621561512349293</v>
      </c>
      <c r="W26" s="236">
        <f>'3. データシート'!W26/'3. データシート'!W$7</f>
        <v>0.57304311427375476</v>
      </c>
      <c r="X26" s="241">
        <f>'3. データシート'!X26/'3. データシート'!X$7</f>
        <v>0.33932847607887096</v>
      </c>
      <c r="Y26" s="236">
        <f>'3. データシート'!Y26/'3. データシート'!Y$7</f>
        <v>0.20024639392228324</v>
      </c>
      <c r="Z26" s="238">
        <f>'3. データシート'!Z26/'3. データシート'!Z$7</f>
        <v>0.73838948140624117</v>
      </c>
      <c r="AA26" s="236">
        <f>'3. データシート'!AA26/'3. データシート'!AA$7</f>
        <v>0.52521639973047218</v>
      </c>
      <c r="AB26" s="241">
        <f>'3. データシート'!AB26/'3. データシート'!AB$7</f>
        <v>0.31811464968152864</v>
      </c>
      <c r="AC26" s="236">
        <f>'3. データシート'!AC26/'3. データシート'!AC$7</f>
        <v>0.19973396091271872</v>
      </c>
      <c r="AD26" s="238">
        <f>'3. データシート'!AD26/'3. データシート'!AD$7</f>
        <v>0.16650751369553199</v>
      </c>
      <c r="AE26" s="236">
        <f>'3. データシート'!AE26/'3. データシート'!AE$7</f>
        <v>0.16932637335321898</v>
      </c>
      <c r="AF26" s="241">
        <f>'3. データシート'!AF26/'3. データシート'!AF$7</f>
        <v>0.17408209469435967</v>
      </c>
      <c r="AG26" s="236">
        <f>'3. データシート'!AG26/'3. データシート'!AG$7</f>
        <v>0.17304915093869827</v>
      </c>
      <c r="AH26" s="238">
        <f>'3. データシート'!AH26/'3. データシート'!AH$7</f>
        <v>0.17168780389994487</v>
      </c>
      <c r="AI26" s="236">
        <f>'3. データシート'!AI26/'3. データシート'!AI$7</f>
        <v>0.16735321852201102</v>
      </c>
      <c r="AJ26" s="241">
        <f>'3. データシート'!AJ26/'3. データシート'!AJ$7</f>
        <v>0.1679755025435867</v>
      </c>
      <c r="AK26" s="236">
        <f>'3. データシート'!AK26/'3. データシート'!AK$7</f>
        <v>0.18230053058364201</v>
      </c>
      <c r="AL26" s="238">
        <f>'3. データシート'!AL26/'3. データシート'!AL$7</f>
        <v>0.17350015073861924</v>
      </c>
      <c r="AM26" s="236">
        <f>'3. データシート'!AM26/'3. データシート'!AM$7</f>
        <v>0.17421705731731338</v>
      </c>
      <c r="AN26" s="241">
        <f>'3. データシート'!AN26/'3. データシート'!AN$7</f>
        <v>0.18054102525780899</v>
      </c>
      <c r="AO26" s="236">
        <f>'3. データシート'!AO26/'3. データシート'!AO$7</f>
        <v>0.17470594049619453</v>
      </c>
      <c r="AP26" s="238">
        <f>'3. データシート'!AP26/'3. データシート'!AP$7</f>
        <v>0.16616420460255252</v>
      </c>
      <c r="AQ26" s="236">
        <f>'3. データシート'!AQ26/'3. データシート'!AQ$7</f>
        <v>0.16434038721296712</v>
      </c>
      <c r="AR26" s="241">
        <f>'3. データシート'!AR26/'3. データシート'!AR$7</f>
        <v>0.16859248929176213</v>
      </c>
      <c r="AS26" s="236">
        <f>'3. データシート'!AS26/'3. データシート'!AS$7</f>
        <v>0.1681112678895384</v>
      </c>
      <c r="AT26" s="238">
        <f>'3. データシート'!AT26/'3. データシート'!AT$7</f>
        <v>0.16475521649067854</v>
      </c>
      <c r="AU26" s="236">
        <f>'3. データシート'!AU26/'3. データシート'!AU$7</f>
        <v>0.17194364490228753</v>
      </c>
      <c r="AV26" s="241">
        <f>'3. データシート'!AV26/'3. データシート'!AV$7</f>
        <v>0.16955069066972522</v>
      </c>
      <c r="AW26" s="236">
        <f>'3. データシート'!AW26/'3. データシート'!AW$7</f>
        <v>0.16721491228070176</v>
      </c>
      <c r="AX26" s="238">
        <f>'3. データシート'!AX26/'3. データシート'!AX$7</f>
        <v>0.16674216115556897</v>
      </c>
      <c r="AY26" s="236">
        <f>'3. データシート'!AY26/'3. データシート'!AY$7</f>
        <v>0.16543456543456544</v>
      </c>
      <c r="AZ26" s="241">
        <f>'3. データシート'!AZ26/'3. データシート'!AZ$7</f>
        <v>0.16737096287352851</v>
      </c>
      <c r="BA26" s="236">
        <f>'3. データシート'!BA26/'3. データシート'!BA$7</f>
        <v>0.16627836304700161</v>
      </c>
      <c r="BB26" s="238">
        <f>'3. データシート'!BB26/'3. データシート'!BB$7</f>
        <v>0.16265514295764033</v>
      </c>
      <c r="BC26" s="236">
        <f>'3. データシート'!BC26/'3. データシート'!BC$7</f>
        <v>0.16197397845090467</v>
      </c>
      <c r="BD26" s="241">
        <f>'3. データシート'!BD26/'3. データシート'!BD$7</f>
        <v>0.16227736337342061</v>
      </c>
      <c r="BE26" s="236">
        <f>'3. データシート'!BE26/'3. データシート'!BE$7</f>
        <v>0.16086912169743955</v>
      </c>
      <c r="BF26" s="238">
        <f>'3. データシート'!BF26/'3. データシート'!BF$7</f>
        <v>0.17325134511913912</v>
      </c>
      <c r="BG26" s="253">
        <f>'3. データシート'!BG26/'3. データシート'!BG$7</f>
        <v>0.17197191040032805</v>
      </c>
      <c r="BH26" s="238">
        <f>'3. データシート'!BH26/'3. データシート'!BH$7</f>
        <v>0.81140013339490025</v>
      </c>
      <c r="BI26" s="255">
        <f>'3. データシート'!BI26/'3. データシート'!BI$7</f>
        <v>0.416340206185567</v>
      </c>
    </row>
    <row r="27" spans="1:61" x14ac:dyDescent="0.15">
      <c r="A27" s="6">
        <v>40</v>
      </c>
      <c r="B27" s="238">
        <f>'3. データシート'!B27/'3. データシート'!B$7</f>
        <v>0.14322487644151566</v>
      </c>
      <c r="C27" s="241">
        <f>'3. データシート'!C27/'3. データシート'!C$7</f>
        <v>0.1283659166359277</v>
      </c>
      <c r="D27" s="241">
        <f>'3. データシート'!D27/'3. データシート'!D$7</f>
        <v>0.1402124750184075</v>
      </c>
      <c r="E27" s="236">
        <f>'3. データシート'!E27/'3. データシート'!E$7</f>
        <v>0.12650348174720405</v>
      </c>
      <c r="F27" s="238">
        <f>'3. データシート'!F27/'3. データシート'!F$7</f>
        <v>0.23639279801324503</v>
      </c>
      <c r="G27" s="241">
        <f>'3. データシート'!G27/'3. データシート'!G$7</f>
        <v>0.24726568632581505</v>
      </c>
      <c r="H27" s="241">
        <f>'3. データシート'!H27/'3. データシート'!H$7</f>
        <v>0.25282013787340712</v>
      </c>
      <c r="I27" s="236">
        <f>'3. データシート'!I27/'3. データシート'!I$7</f>
        <v>0.24206827835754366</v>
      </c>
      <c r="J27" s="238">
        <f>'3. データシート'!J27/'3. データシート'!J$7</f>
        <v>0.36995962590075127</v>
      </c>
      <c r="K27" s="241">
        <f>'3. データシート'!K27/'3. データシート'!K$7</f>
        <v>0.37157641647501566</v>
      </c>
      <c r="L27" s="241">
        <f>'3. データシート'!L27/'3. データシート'!L$7</f>
        <v>0.37334663027503673</v>
      </c>
      <c r="M27" s="236">
        <f>'3. データシート'!M27/'3. データシート'!M$7</f>
        <v>0.37207467788587956</v>
      </c>
      <c r="N27" s="238">
        <f>'3. データシート'!N27/'3. データシート'!N$7</f>
        <v>0.71072538860103629</v>
      </c>
      <c r="O27" s="241">
        <f>'3. データシート'!O27/'3. データシート'!O$7</f>
        <v>0.69568151147098511</v>
      </c>
      <c r="P27" s="241">
        <f>'3. データシート'!P27/'3. データシート'!P$7</f>
        <v>0.72245796008172247</v>
      </c>
      <c r="Q27" s="236">
        <f>'3. データシート'!Q27/'3. データシート'!Q$7</f>
        <v>0.70478400759533733</v>
      </c>
      <c r="R27" s="238">
        <f>'3. データシート'!R27/'3. データシート'!R$7</f>
        <v>0.97668393782383423</v>
      </c>
      <c r="S27" s="241">
        <f>'3. データシート'!S27/'3. データシート'!S$7</f>
        <v>0.97517674783974861</v>
      </c>
      <c r="T27" s="241">
        <f>'3. データシート'!T27/'3. データシート'!T$7</f>
        <v>0.96595274430353106</v>
      </c>
      <c r="U27" s="236">
        <f>'3. データシート'!U27/'3. データシート'!U$7</f>
        <v>0.96831724716743606</v>
      </c>
      <c r="V27" s="238">
        <f>'3. データシート'!V27/'3. データシート'!V$7</f>
        <v>0.78824768816574975</v>
      </c>
      <c r="W27" s="236">
        <f>'3. データシート'!W27/'3. データシート'!W$7</f>
        <v>0.54656760150690664</v>
      </c>
      <c r="X27" s="241">
        <f>'3. データシート'!X27/'3. データシート'!X$7</f>
        <v>0.30845264176899168</v>
      </c>
      <c r="Y27" s="236">
        <f>'3. データシート'!Y27/'3. データシート'!Y$7</f>
        <v>0.17427236794825729</v>
      </c>
      <c r="Z27" s="238">
        <f>'3. データシート'!Z27/'3. データシート'!Z$7</f>
        <v>0.71824389142824896</v>
      </c>
      <c r="AA27" s="236">
        <f>'3. データシート'!AA27/'3. データシート'!AA$7</f>
        <v>0.49738247032602501</v>
      </c>
      <c r="AB27" s="241">
        <f>'3. データシート'!AB27/'3. データシート'!AB$7</f>
        <v>0.28743949044585987</v>
      </c>
      <c r="AC27" s="236">
        <f>'3. データシート'!AC27/'3. データシート'!AC$7</f>
        <v>0.17307889082165148</v>
      </c>
      <c r="AD27" s="238">
        <f>'3. データシート'!AD27/'3. データシート'!AD$7</f>
        <v>0.14223249736141128</v>
      </c>
      <c r="AE27" s="236">
        <f>'3. データシート'!AE27/'3. データシート'!AE$7</f>
        <v>0.14471787223465077</v>
      </c>
      <c r="AF27" s="241">
        <f>'3. データシート'!AF27/'3. データシート'!AF$7</f>
        <v>0.14893198149424156</v>
      </c>
      <c r="AG27" s="236">
        <f>'3. データシート'!AG27/'3. データシート'!AG$7</f>
        <v>0.14894676559932274</v>
      </c>
      <c r="AH27" s="238">
        <f>'3. データシート'!AH27/'3. データシート'!AH$7</f>
        <v>0.14642337961802596</v>
      </c>
      <c r="AI27" s="236">
        <f>'3. データシート'!AI27/'3. データシート'!AI$7</f>
        <v>0.142786242493424</v>
      </c>
      <c r="AJ27" s="241">
        <f>'3. データシート'!AJ27/'3. データシート'!AJ$7</f>
        <v>0.14337926606410825</v>
      </c>
      <c r="AK27" s="236">
        <f>'3. データシート'!AK27/'3. データシート'!AK$7</f>
        <v>0.15687255981579737</v>
      </c>
      <c r="AL27" s="238">
        <f>'3. データシート'!AL27/'3. データシート'!AL$7</f>
        <v>0.14847753994573409</v>
      </c>
      <c r="AM27" s="236">
        <f>'3. データシート'!AM27/'3. データシート'!AM$7</f>
        <v>0.14979318495174315</v>
      </c>
      <c r="AN27" s="241">
        <f>'3. データシート'!AN27/'3. データシート'!AN$7</f>
        <v>0.15458576196881382</v>
      </c>
      <c r="AO27" s="236">
        <f>'3. データシート'!AO27/'3. データシート'!AO$7</f>
        <v>0.15004447958881093</v>
      </c>
      <c r="AP27" s="238">
        <f>'3. データシート'!AP27/'3. データシート'!AP$7</f>
        <v>0.1415435634609587</v>
      </c>
      <c r="AQ27" s="236">
        <f>'3. データシート'!AQ27/'3. データシート'!AQ$7</f>
        <v>0.14052729000950523</v>
      </c>
      <c r="AR27" s="241">
        <f>'3. データシート'!AR27/'3. データシート'!AR$7</f>
        <v>0.14433708536706844</v>
      </c>
      <c r="AS27" s="236">
        <f>'3. データシート'!AS27/'3. データシート'!AS$7</f>
        <v>0.14331787945978633</v>
      </c>
      <c r="AT27" s="238">
        <f>'3. データシート'!AT27/'3. データシート'!AT$7</f>
        <v>0.14070631031172637</v>
      </c>
      <c r="AU27" s="236">
        <f>'3. データシート'!AU27/'3. データシート'!AU$7</f>
        <v>0.14785638539615209</v>
      </c>
      <c r="AV27" s="241">
        <f>'3. データシート'!AV27/'3. データシート'!AV$7</f>
        <v>0.14411808706926643</v>
      </c>
      <c r="AW27" s="236">
        <f>'3. データシート'!AW27/'3. データシート'!AW$7</f>
        <v>0.14319178628389154</v>
      </c>
      <c r="AX27" s="238">
        <f>'3. データシート'!AX27/'3. データシート'!AX$7</f>
        <v>0.14213095777341586</v>
      </c>
      <c r="AY27" s="236">
        <f>'3. データシート'!AY27/'3. データシート'!AY$7</f>
        <v>0.1411088911088911</v>
      </c>
      <c r="AZ27" s="241">
        <f>'3. データシート'!AZ27/'3. データシート'!AZ$7</f>
        <v>0.14277090250528221</v>
      </c>
      <c r="BA27" s="236">
        <f>'3. データシート'!BA27/'3. データシート'!BA$7</f>
        <v>0.14176458670988654</v>
      </c>
      <c r="BB27" s="238">
        <f>'3. データシート'!BB27/'3. データシート'!BB$7</f>
        <v>0.13883724435957992</v>
      </c>
      <c r="BC27" s="236">
        <f>'3. データシート'!BC27/'3. データシート'!BC$7</f>
        <v>0.13834112624517178</v>
      </c>
      <c r="BD27" s="241">
        <f>'3. データシート'!BD27/'3. データシート'!BD$7</f>
        <v>0.13888466027299945</v>
      </c>
      <c r="BE27" s="236">
        <f>'3. データシート'!BE27/'3. データシート'!BE$7</f>
        <v>0.13730490666122616</v>
      </c>
      <c r="BF27" s="238">
        <f>'3. データシート'!BF27/'3. データシート'!BF$7</f>
        <v>0.14839866769151935</v>
      </c>
      <c r="BG27" s="253">
        <f>'3. データシート'!BG27/'3. データシート'!BG$7</f>
        <v>0.14747039827771799</v>
      </c>
      <c r="BH27" s="238">
        <f>'3. データシート'!BH27/'3. データシート'!BH$7</f>
        <v>0.74690882971627925</v>
      </c>
      <c r="BI27" s="255">
        <f>'3. データシート'!BI27/'3. データシート'!BI$7</f>
        <v>0.36128865979381442</v>
      </c>
    </row>
    <row r="28" spans="1:61" x14ac:dyDescent="0.15">
      <c r="A28" s="6">
        <v>42</v>
      </c>
      <c r="B28" s="238">
        <f>'3. データシート'!B28/'3. データシート'!B$7</f>
        <v>0.12397034596375618</v>
      </c>
      <c r="C28" s="241">
        <f>'3. データシート'!C28/'3. データシート'!C$7</f>
        <v>0.11071296833008379</v>
      </c>
      <c r="D28" s="241">
        <f>'3. データシート'!D28/'3. データシート'!D$7</f>
        <v>0.12122646471021353</v>
      </c>
      <c r="E28" s="236">
        <f>'3. データシート'!E28/'3. データシート'!E$7</f>
        <v>0.1094112682000422</v>
      </c>
      <c r="F28" s="238">
        <f>'3. データシート'!F28/'3. データシート'!F$7</f>
        <v>0.20209023178807947</v>
      </c>
      <c r="G28" s="241">
        <f>'3. データシート'!G28/'3. データシート'!G$7</f>
        <v>0.21173269140195719</v>
      </c>
      <c r="H28" s="241">
        <f>'3. データシート'!H28/'3. データシート'!H$7</f>
        <v>0.21694171715061625</v>
      </c>
      <c r="I28" s="236">
        <f>'3. データシート'!I28/'3. データシート'!I$7</f>
        <v>0.20677539461953956</v>
      </c>
      <c r="J28" s="238">
        <f>'3. データシート'!J28/'3. データシート'!J$7</f>
        <v>0.31793325497010272</v>
      </c>
      <c r="K28" s="241">
        <f>'3. データシート'!K28/'3. データシート'!K$7</f>
        <v>0.32040560317792183</v>
      </c>
      <c r="L28" s="241">
        <f>'3. データシート'!L28/'3. データシート'!L$7</f>
        <v>0.32253831618727691</v>
      </c>
      <c r="M28" s="236">
        <f>'3. データシート'!M28/'3. データシート'!M$7</f>
        <v>0.32016828819353144</v>
      </c>
      <c r="N28" s="238">
        <f>'3. データシート'!N28/'3. データシート'!N$7</f>
        <v>0.62994818652849738</v>
      </c>
      <c r="O28" s="241">
        <f>'3. データシート'!O28/'3. データシート'!O$7</f>
        <v>0.6149693761029793</v>
      </c>
      <c r="P28" s="241">
        <f>'3. データシート'!P28/'3. データシート'!P$7</f>
        <v>0.64655036932264653</v>
      </c>
      <c r="Q28" s="236">
        <f>'3. データシート'!Q28/'3. データシート'!Q$7</f>
        <v>0.62323962234295061</v>
      </c>
      <c r="R28" s="238">
        <f>'3. データシート'!R28/'3. データシート'!R$7</f>
        <v>0.9748186528497409</v>
      </c>
      <c r="S28" s="241">
        <f>'3. データシート'!S28/'3. データシート'!S$7</f>
        <v>0.97334380727939251</v>
      </c>
      <c r="T28" s="241">
        <f>'3. データシート'!T28/'3. データシート'!T$7</f>
        <v>0.96600536757354105</v>
      </c>
      <c r="U28" s="236">
        <f>'3. データシート'!U28/'3. データシート'!U$7</f>
        <v>0.96989089383130511</v>
      </c>
      <c r="V28" s="238">
        <f>'3. データシート'!V28/'3. データシート'!V$7</f>
        <v>0.77461079246166453</v>
      </c>
      <c r="W28" s="236">
        <f>'3. データシート'!W28/'3. データシート'!W$7</f>
        <v>0.5216617831728757</v>
      </c>
      <c r="X28" s="241">
        <f>'3. データシート'!X28/'3. データシート'!X$7</f>
        <v>0.28027716920568607</v>
      </c>
      <c r="Y28" s="236">
        <f>'3. データシート'!Y28/'3. データシート'!Y$7</f>
        <v>0.1511216056670602</v>
      </c>
      <c r="Z28" s="238">
        <f>'3. データシート'!Z28/'3. データシート'!Z$7</f>
        <v>0.69798544100220072</v>
      </c>
      <c r="AA28" s="236">
        <f>'3. データシート'!AA28/'3. データシート'!AA$7</f>
        <v>0.4686673923184575</v>
      </c>
      <c r="AB28" s="241">
        <f>'3. データシート'!AB28/'3. データシート'!AB$7</f>
        <v>0.25900636942675159</v>
      </c>
      <c r="AC28" s="236">
        <f>'3. データシート'!AC28/'3. データシート'!AC$7</f>
        <v>0.14985163204747776</v>
      </c>
      <c r="AD28" s="238">
        <f>'3. データシート'!AD28/'3. データシート'!AD$7</f>
        <v>0.12238025833040157</v>
      </c>
      <c r="AE28" s="236">
        <f>'3. データシート'!AE28/'3. データシート'!AE$7</f>
        <v>0.12428535918468804</v>
      </c>
      <c r="AF28" s="241">
        <f>'3. データシート'!AF28/'3. データシート'!AF$7</f>
        <v>0.12816222069101291</v>
      </c>
      <c r="AG28" s="236">
        <f>'3. データシート'!AG28/'3. データシート'!AG$7</f>
        <v>0.12783227926896071</v>
      </c>
      <c r="AH28" s="238">
        <f>'3. データシート'!AH28/'3. データシート'!AH$7</f>
        <v>0.12516918141260214</v>
      </c>
      <c r="AI28" s="236">
        <f>'3. データシート'!AI28/'3. データシート'!AI$7</f>
        <v>0.12228894734229986</v>
      </c>
      <c r="AJ28" s="241">
        <f>'3. データシート'!AJ28/'3. データシート'!AJ$7</f>
        <v>0.12278362226502691</v>
      </c>
      <c r="AK28" s="236">
        <f>'3. データシート'!AK28/'3. データシート'!AK$7</f>
        <v>0.13489838822704975</v>
      </c>
      <c r="AL28" s="238">
        <f>'3. データシート'!AL28/'3. データシート'!AL$7</f>
        <v>0.12737413325293939</v>
      </c>
      <c r="AM28" s="236">
        <f>'3. データシート'!AM28/'3. データシート'!AM$7</f>
        <v>0.12802836320661809</v>
      </c>
      <c r="AN28" s="241">
        <f>'3. データシート'!AN28/'3. データシート'!AN$7</f>
        <v>0.1330643152493399</v>
      </c>
      <c r="AO28" s="236">
        <f>'3. データシート'!AO28/'3. データシート'!AO$7</f>
        <v>0.128694276959573</v>
      </c>
      <c r="AP28" s="238">
        <f>'3. データシート'!AP28/'3. データシート'!AP$7</f>
        <v>0.12089237262586675</v>
      </c>
      <c r="AQ28" s="236">
        <f>'3. データシート'!AQ28/'3. データシート'!AQ$7</f>
        <v>0.12001600880484266</v>
      </c>
      <c r="AR28" s="241">
        <f>'3. データシート'!AR28/'3. データシート'!AR$7</f>
        <v>0.12351827871301922</v>
      </c>
      <c r="AS28" s="236">
        <f>'3. データシート'!AS28/'3. データシート'!AS$7</f>
        <v>0.12346301148961902</v>
      </c>
      <c r="AT28" s="238">
        <f>'3. データシート'!AT28/'3. データシート'!AT$7</f>
        <v>0.12074976001616733</v>
      </c>
      <c r="AU28" s="236">
        <f>'3. データシート'!AU28/'3. データシート'!AU$7</f>
        <v>0.12664747765490078</v>
      </c>
      <c r="AV28" s="241">
        <f>'3. データシート'!AV28/'3. データシート'!AV$7</f>
        <v>0.12352266493791453</v>
      </c>
      <c r="AW28" s="236">
        <f>'3. データシート'!AW28/'3. データシート'!AW$7</f>
        <v>0.12240829346092504</v>
      </c>
      <c r="AX28" s="238">
        <f>'3. データシート'!AX28/'3. データシート'!AX$7</f>
        <v>0.12189843474759676</v>
      </c>
      <c r="AY28" s="236">
        <f>'3. データシート'!AY28/'3. データシート'!AY$7</f>
        <v>0.12047952047952049</v>
      </c>
      <c r="AZ28" s="241">
        <f>'3. データシート'!AZ28/'3. データシート'!AZ$7</f>
        <v>0.12264815373780058</v>
      </c>
      <c r="BA28" s="236">
        <f>'3. データシート'!BA28/'3. データシート'!BA$7</f>
        <v>0.12165721231766613</v>
      </c>
      <c r="BB28" s="238">
        <f>'3. データシート'!BB28/'3. データシート'!BB$7</f>
        <v>0.11893874679664339</v>
      </c>
      <c r="BC28" s="236">
        <f>'3. データシート'!BC28/'3. データシート'!BC$7</f>
        <v>0.11841837771904859</v>
      </c>
      <c r="BD28" s="241">
        <f>'3. データシート'!BD28/'3. データシート'!BD$7</f>
        <v>0.11889176434769372</v>
      </c>
      <c r="BE28" s="236">
        <f>'3. データシート'!BE28/'3. データシート'!BE$7</f>
        <v>0.1171580128532082</v>
      </c>
      <c r="BF28" s="238">
        <f>'3. データシート'!BF28/'3. データシート'!BF$7</f>
        <v>0.12779912887522418</v>
      </c>
      <c r="BG28" s="253">
        <f>'3. データシート'!BG28/'3. データシート'!BG$7</f>
        <v>0.12640319852375825</v>
      </c>
      <c r="BH28" s="238">
        <f>'3. データシート'!BH28/'3. データシート'!BH$7</f>
        <v>0.67887743060899908</v>
      </c>
      <c r="BI28" s="255">
        <f>'3. データシート'!BI28/'3. データシート'!BI$7</f>
        <v>0.3115979381443299</v>
      </c>
    </row>
    <row r="29" spans="1:61" x14ac:dyDescent="0.15">
      <c r="A29" s="6">
        <v>44</v>
      </c>
      <c r="B29" s="238">
        <f>'3. データシート'!B29/'3. データシート'!B$7</f>
        <v>0.10785626029654036</v>
      </c>
      <c r="C29" s="241">
        <f>'3. データシート'!C29/'3. データシート'!C$7</f>
        <v>9.5589397691942884E-2</v>
      </c>
      <c r="D29" s="241">
        <f>'3. データシート'!D29/'3. データシート'!D$7</f>
        <v>0.10560639528768276</v>
      </c>
      <c r="E29" s="236">
        <f>'3. データシート'!E29/'3. データシート'!E$7</f>
        <v>9.5537033129352189E-2</v>
      </c>
      <c r="F29" s="238">
        <f>'3. データシート'!F29/'3. データシート'!F$7</f>
        <v>0.17177152317880795</v>
      </c>
      <c r="G29" s="241">
        <f>'3. データシート'!G29/'3. データシート'!G$7</f>
        <v>0.1814328326966351</v>
      </c>
      <c r="H29" s="241">
        <f>'3. データシート'!H29/'3. データシート'!H$7</f>
        <v>0.18565907666597034</v>
      </c>
      <c r="I29" s="236">
        <f>'3. データシート'!I29/'3. データシート'!I$7</f>
        <v>0.17651685982484661</v>
      </c>
      <c r="J29" s="238">
        <f>'3. データシート'!J29/'3. データシート'!J$7</f>
        <v>0.2711708488782133</v>
      </c>
      <c r="K29" s="241">
        <f>'3. データシート'!K29/'3. データシート'!K$7</f>
        <v>0.27310265523729876</v>
      </c>
      <c r="L29" s="241">
        <f>'3. データシート'!L29/'3. データシート'!L$7</f>
        <v>0.27745118622716775</v>
      </c>
      <c r="M29" s="236">
        <f>'3. データシート'!M29/'3. データシート'!M$7</f>
        <v>0.27615040757296871</v>
      </c>
      <c r="N29" s="238">
        <f>'3. データシート'!N29/'3. データシート'!N$7</f>
        <v>0.55145077720207258</v>
      </c>
      <c r="O29" s="241">
        <f>'3. データシート'!O29/'3. データシート'!O$7</f>
        <v>0.53560676840029064</v>
      </c>
      <c r="P29" s="241">
        <f>'3. データシート'!P29/'3. データシート'!P$7</f>
        <v>0.56943789617056939</v>
      </c>
      <c r="Q29" s="236">
        <f>'3. データシート'!Q29/'3. データシート'!Q$7</f>
        <v>0.5462840867134342</v>
      </c>
      <c r="R29" s="238">
        <f>'3. データシート'!R29/'3. データシート'!R$7</f>
        <v>0.97637305699481869</v>
      </c>
      <c r="S29" s="241">
        <f>'3. データシート'!S29/'3. データシート'!S$7</f>
        <v>0.974076983503535</v>
      </c>
      <c r="T29" s="241">
        <f>'3. データシート'!T29/'3. データシート'!T$7</f>
        <v>0.96863653107404091</v>
      </c>
      <c r="U29" s="236">
        <f>'3. データシート'!U29/'3. データシート'!U$7</f>
        <v>0.96684851028115826</v>
      </c>
      <c r="V29" s="238">
        <f>'3. データシート'!V29/'3. データシート'!V$7</f>
        <v>0.75705255764953761</v>
      </c>
      <c r="W29" s="236">
        <f>'3. データシート'!W29/'3. データシート'!W$7</f>
        <v>0.49874424445374632</v>
      </c>
      <c r="X29" s="241">
        <f>'3. データシート'!X29/'3. データシート'!X$7</f>
        <v>0.25429255617261937</v>
      </c>
      <c r="Y29" s="236">
        <f>'3. データシート'!Y29/'3. データシート'!Y$7</f>
        <v>0.13218007289153536</v>
      </c>
      <c r="Z29" s="238">
        <f>'3. データシート'!Z29/'3. データシート'!Z$7</f>
        <v>0.67524406071892107</v>
      </c>
      <c r="AA29" s="236">
        <f>'3. データシート'!AA29/'3. データシート'!AA$7</f>
        <v>0.44285492147410976</v>
      </c>
      <c r="AB29" s="241">
        <f>'3. データシート'!AB29/'3. データシート'!AB$7</f>
        <v>0.23281528662420381</v>
      </c>
      <c r="AC29" s="236">
        <f>'3. データシート'!AC29/'3. データシート'!AC$7</f>
        <v>0.13015450731607489</v>
      </c>
      <c r="AD29" s="238">
        <f>'3. データシート'!AD29/'3. データシート'!AD$7</f>
        <v>0.10529225511383626</v>
      </c>
      <c r="AE29" s="236">
        <f>'3. データシート'!AE29/'3. データシート'!AE$7</f>
        <v>0.10708426547352722</v>
      </c>
      <c r="AF29" s="241">
        <f>'3. データシート'!AF29/'3. データシート'!AF$7</f>
        <v>0.11039472389014666</v>
      </c>
      <c r="AG29" s="236">
        <f>'3. データシート'!AG29/'3. データシート'!AG$7</f>
        <v>0.10995468353169663</v>
      </c>
      <c r="AH29" s="238">
        <f>'3. データシート'!AH29/'3. データシート'!AH$7</f>
        <v>0.10797533710962956</v>
      </c>
      <c r="AI29" s="236">
        <f>'3. データシート'!AI29/'3. データシート'!AI$7</f>
        <v>0.10511687924959055</v>
      </c>
      <c r="AJ29" s="241">
        <f>'3. データシート'!AJ29/'3. データシート'!AJ$7</f>
        <v>0.10589223094779474</v>
      </c>
      <c r="AK29" s="236">
        <f>'3. データシート'!AK29/'3. データシート'!AK$7</f>
        <v>0.11562718990889979</v>
      </c>
      <c r="AL29" s="238">
        <f>'3. データシート'!AL29/'3. データシート'!AL$7</f>
        <v>0.10973771480253242</v>
      </c>
      <c r="AM29" s="236">
        <f>'3. データシート'!AM29/'3. データシート'!AM$7</f>
        <v>0.10971045893244041</v>
      </c>
      <c r="AN29" s="241">
        <f>'3. データシート'!AN29/'3. データシート'!AN$7</f>
        <v>0.11423304936980024</v>
      </c>
      <c r="AO29" s="236">
        <f>'3. データシート'!AO29/'3. データシート'!AO$7</f>
        <v>0.11040822378175348</v>
      </c>
      <c r="AP29" s="238">
        <f>'3. データシート'!AP29/'3. データシート'!AP$7</f>
        <v>0.10441161692292232</v>
      </c>
      <c r="AQ29" s="236">
        <f>'3. データシート'!AQ29/'3. データシート'!AQ$7</f>
        <v>0.10355695632597929</v>
      </c>
      <c r="AR29" s="241">
        <f>'3. データシート'!AR29/'3. データシート'!AR$7</f>
        <v>0.10678354417770694</v>
      </c>
      <c r="AS29" s="236">
        <f>'3. データシート'!AS29/'3. データシート'!AS$7</f>
        <v>0.10582543841967346</v>
      </c>
      <c r="AT29" s="238">
        <f>'3. データシート'!AT29/'3. データシート'!AT$7</f>
        <v>0.10402667609761027</v>
      </c>
      <c r="AU29" s="236">
        <f>'3. データシート'!AU29/'3. データシート'!AU$7</f>
        <v>0.10907438266929254</v>
      </c>
      <c r="AV29" s="241">
        <f>'3. データシート'!AV29/'3. データシート'!AV$7</f>
        <v>0.10646786017054805</v>
      </c>
      <c r="AW29" s="236">
        <f>'3. データシート'!AW29/'3. データシート'!AW$7</f>
        <v>0.1057615629984051</v>
      </c>
      <c r="AX29" s="238">
        <f>'3. データシート'!AX29/'3. データシート'!AX$7</f>
        <v>0.10483668025567466</v>
      </c>
      <c r="AY29" s="236">
        <f>'3. データシート'!AY29/'3. データシート'!AY$7</f>
        <v>0.10374625374625375</v>
      </c>
      <c r="AZ29" s="241">
        <f>'3. データシート'!AZ29/'3. データシート'!AZ$7</f>
        <v>0.10589596538887212</v>
      </c>
      <c r="BA29" s="236">
        <f>'3. データシート'!BA29/'3. データシート'!BA$7</f>
        <v>0.1045887358184765</v>
      </c>
      <c r="BB29" s="238">
        <f>'3. データシート'!BB29/'3. データシート'!BB$7</f>
        <v>0.10265815788151349</v>
      </c>
      <c r="BC29" s="236">
        <f>'3. データシート'!BC29/'3. データシート'!BC$7</f>
        <v>0.10200243952022769</v>
      </c>
      <c r="BD29" s="241">
        <f>'3. データシート'!BD29/'3. データシート'!BD$7</f>
        <v>0.1029075962855838</v>
      </c>
      <c r="BE29" s="236">
        <f>'3. データシート'!BE29/'3. データシート'!BE$7</f>
        <v>0.10180556972355402</v>
      </c>
      <c r="BF29" s="238">
        <f>'3. データシート'!BF29/'3. データシート'!BF$7</f>
        <v>0.10976172175249808</v>
      </c>
      <c r="BG29" s="253">
        <f>'3. データシート'!BG29/'3. データシート'!BG$7</f>
        <v>0.10928289507406838</v>
      </c>
      <c r="BH29" s="238">
        <f>'3. データシート'!BH29/'3. データシート'!BH$7</f>
        <v>0.60822943922836181</v>
      </c>
      <c r="BI29" s="255">
        <f>'3. データシート'!BI29/'3. データシート'!BI$7</f>
        <v>0.26773195876288658</v>
      </c>
    </row>
    <row r="30" spans="1:61" x14ac:dyDescent="0.15">
      <c r="A30" s="6">
        <v>46</v>
      </c>
      <c r="B30" s="238">
        <f>'3. データシート'!B30/'3. データシート'!B$7</f>
        <v>9.4161861614497536E-2</v>
      </c>
      <c r="C30" s="241">
        <f>'3. データシート'!C30/'3. データシート'!C$7</f>
        <v>8.4207198187279342E-2</v>
      </c>
      <c r="D30" s="241">
        <f>'3. データシート'!D30/'3. データシート'!D$7</f>
        <v>9.2984116966445776E-2</v>
      </c>
      <c r="E30" s="236">
        <f>'3. データシート'!E30/'3. データシート'!E$7</f>
        <v>8.3614686642751637E-2</v>
      </c>
      <c r="F30" s="238">
        <f>'3. データシート'!F30/'3. データシート'!F$7</f>
        <v>0.14636796357615894</v>
      </c>
      <c r="G30" s="241">
        <f>'3. データシート'!G30/'3. データシート'!G$7</f>
        <v>0.15453451253336126</v>
      </c>
      <c r="H30" s="241">
        <f>'3. データシート'!H30/'3. データシート'!H$7</f>
        <v>0.15933778984750366</v>
      </c>
      <c r="I30" s="236">
        <f>'3. データシート'!I30/'3. データシート'!I$7</f>
        <v>0.1513975562431171</v>
      </c>
      <c r="J30" s="238">
        <f>'3. データシート'!J30/'3. データシート'!J$7</f>
        <v>0.23146113354116624</v>
      </c>
      <c r="K30" s="241">
        <f>'3. データシート'!K30/'3. データシート'!K$7</f>
        <v>0.23290821660045996</v>
      </c>
      <c r="L30" s="241">
        <f>'3. データシート'!L30/'3. データシート'!L$7</f>
        <v>0.23593323535586816</v>
      </c>
      <c r="M30" s="236">
        <f>'3. データシート'!M30/'3. データシート'!M$7</f>
        <v>0.23513016039968446</v>
      </c>
      <c r="N30" s="238">
        <f>'3. データシート'!N30/'3. データシート'!N$7</f>
        <v>0.47699481865284976</v>
      </c>
      <c r="O30" s="241">
        <f>'3. データシート'!O30/'3. データシート'!O$7</f>
        <v>0.45987750441191738</v>
      </c>
      <c r="P30" s="241">
        <f>'3. データシート'!P30/'3. データシート'!P$7</f>
        <v>0.49641154591649639</v>
      </c>
      <c r="Q30" s="236">
        <f>'3. データシート'!Q30/'3. データシート'!Q$7</f>
        <v>0.47212405717601141</v>
      </c>
      <c r="R30" s="238">
        <f>'3. データシート'!R30/'3. データシート'!R$7</f>
        <v>0.97419689119170982</v>
      </c>
      <c r="S30" s="241">
        <f>'3. データシート'!S30/'3. データシート'!S$7</f>
        <v>0.97470542026708562</v>
      </c>
      <c r="T30" s="241">
        <f>'3. データシート'!T30/'3. データシート'!T$7</f>
        <v>0.96668947008367101</v>
      </c>
      <c r="U30" s="236">
        <f>'3. データシート'!U30/'3. データシート'!U$7</f>
        <v>0.96705832983634077</v>
      </c>
      <c r="V30" s="238">
        <f>'3. データシート'!V30/'3. データシート'!V$7</f>
        <v>0.74089898162238088</v>
      </c>
      <c r="W30" s="236">
        <f>'3. データシート'!W30/'3. データシート'!W$7</f>
        <v>0.4756174131435747</v>
      </c>
      <c r="X30" s="241">
        <f>'3. データシート'!X30/'3. データシート'!X$7</f>
        <v>0.22988740001019004</v>
      </c>
      <c r="Y30" s="236">
        <f>'3. データシート'!Y30/'3. データシート'!Y$7</f>
        <v>0.11513782660027719</v>
      </c>
      <c r="Z30" s="238">
        <f>'3. データシート'!Z30/'3. データシート'!Z$7</f>
        <v>0.65549348230912474</v>
      </c>
      <c r="AA30" s="236">
        <f>'3. データシート'!AA30/'3. データシート'!AA$7</f>
        <v>0.41870108329445915</v>
      </c>
      <c r="AB30" s="241">
        <f>'3. データシート'!AB30/'3. データシート'!AB$7</f>
        <v>0.20886624203821655</v>
      </c>
      <c r="AC30" s="236">
        <f>'3. データシート'!AC30/'3. データシート'!AC$7</f>
        <v>0.11398751662744296</v>
      </c>
      <c r="AD30" s="238">
        <f>'3. データシート'!AD30/'3. データシート'!AD$7</f>
        <v>9.1320299542644617E-2</v>
      </c>
      <c r="AE30" s="236">
        <f>'3. データシート'!AE30/'3. データシート'!AE$7</f>
        <v>9.2915734526472782E-2</v>
      </c>
      <c r="AF30" s="241">
        <f>'3. データシート'!AF30/'3. データシート'!AF$7</f>
        <v>9.5481838763657845E-2</v>
      </c>
      <c r="AG30" s="236">
        <f>'3. データシート'!AG30/'3. データシート'!AG$7</f>
        <v>9.5662566605248744E-2</v>
      </c>
      <c r="AH30" s="238">
        <f>'3. データシート'!AH30/'3. データシート'!AH$7</f>
        <v>9.3939545841896843E-2</v>
      </c>
      <c r="AI30" s="236">
        <f>'3. データシート'!AI30/'3. データシート'!AI$7</f>
        <v>9.0922626433073597E-2</v>
      </c>
      <c r="AJ30" s="241">
        <f>'3. データシート'!AJ30/'3. データシート'!AJ$7</f>
        <v>9.1618511384402634E-2</v>
      </c>
      <c r="AK30" s="236">
        <f>'3. データシート'!AK30/'3. データシート'!AK$7</f>
        <v>0.10051056161777956</v>
      </c>
      <c r="AL30" s="238">
        <f>'3. データシート'!AL30/'3. データシート'!AL$7</f>
        <v>9.5266807356044619E-2</v>
      </c>
      <c r="AM30" s="236">
        <f>'3. データシート'!AM30/'3. データシート'!AM$7</f>
        <v>9.4888713807366548E-2</v>
      </c>
      <c r="AN30" s="241">
        <f>'3. データシート'!AN30/'3. データシート'!AN$7</f>
        <v>9.9038509440542016E-2</v>
      </c>
      <c r="AO30" s="236">
        <f>'3. データシート'!AO30/'3. データシート'!AO$7</f>
        <v>9.6075911831570618E-2</v>
      </c>
      <c r="AP30" s="238">
        <f>'3. データシート'!AP30/'3. データシート'!AP$7</f>
        <v>9.0443171540548692E-2</v>
      </c>
      <c r="AQ30" s="236">
        <f>'3. データシート'!AQ30/'3. データシート'!AQ$7</f>
        <v>8.9849417179448693E-2</v>
      </c>
      <c r="AR30" s="241">
        <f>'3. データシート'!AR30/'3. データシート'!AR$7</f>
        <v>9.2837932064946713E-2</v>
      </c>
      <c r="AS30" s="236">
        <f>'3. データシート'!AS30/'3. データシート'!AS$7</f>
        <v>9.2219310622858292E-2</v>
      </c>
      <c r="AT30" s="238">
        <f>'3. データシート'!AT30/'3. データシート'!AT$7</f>
        <v>9.0688627292477134E-2</v>
      </c>
      <c r="AU30" s="236">
        <f>'3. データシート'!AU30/'3. データシート'!AU$7</f>
        <v>9.4430136847952331E-2</v>
      </c>
      <c r="AV30" s="241">
        <f>'3. データシート'!AV30/'3. データシート'!AV$7</f>
        <v>9.2804069216576079E-2</v>
      </c>
      <c r="AW30" s="236">
        <f>'3. データシート'!AW30/'3. データシート'!AW$7</f>
        <v>9.180622009569378E-2</v>
      </c>
      <c r="AX30" s="238">
        <f>'3. データシート'!AX30/'3. データシート'!AX$7</f>
        <v>9.1348331571795255E-2</v>
      </c>
      <c r="AY30" s="236">
        <f>'3. データシート'!AY30/'3. データシート'!AY$7</f>
        <v>9.0209790209790211E-2</v>
      </c>
      <c r="AZ30" s="241">
        <f>'3. データシート'!AZ30/'3. データシート'!AZ$7</f>
        <v>9.1759734379716268E-2</v>
      </c>
      <c r="BA30" s="236">
        <f>'3. データシート'!BA30/'3. データシート'!BA$7</f>
        <v>9.1470826580226899E-2</v>
      </c>
      <c r="BB30" s="238">
        <f>'3. データシート'!BB30/'3. データシート'!BB$7</f>
        <v>8.9492990301994868E-2</v>
      </c>
      <c r="BC30" s="236">
        <f>'3. データシート'!BC30/'3. データシート'!BC$7</f>
        <v>8.8788371620248024E-2</v>
      </c>
      <c r="BD30" s="241">
        <f>'3. データシート'!BD30/'3. データシート'!BD$7</f>
        <v>8.9105394022428577E-2</v>
      </c>
      <c r="BE30" s="236">
        <f>'3. データシート'!BE30/'3. データシート'!BE$7</f>
        <v>8.8748342344180359E-2</v>
      </c>
      <c r="BF30" s="238">
        <f>'3. データシート'!BF30/'3. データシート'!BF$7</f>
        <v>9.5772482705611062E-2</v>
      </c>
      <c r="BG30" s="253">
        <f>'3. データシート'!BG30/'3. データシート'!BG$7</f>
        <v>9.5289353631657178E-2</v>
      </c>
      <c r="BH30" s="238">
        <f>'3. データシート'!BH30/'3. データシート'!BH$7</f>
        <v>0.54081370889128311</v>
      </c>
      <c r="BI30" s="255">
        <f>'3. データシート'!BI30/'3. データシート'!BI$7</f>
        <v>0.22891752577319588</v>
      </c>
    </row>
    <row r="31" spans="1:61" x14ac:dyDescent="0.15">
      <c r="A31" s="6">
        <v>48</v>
      </c>
      <c r="B31" s="238">
        <f>'3. データシート'!B31/'3. データシート'!B$7</f>
        <v>8.2887149917627675E-2</v>
      </c>
      <c r="C31" s="241">
        <f>'3. データシート'!C31/'3. データシート'!C$7</f>
        <v>7.4985508773778783E-2</v>
      </c>
      <c r="D31" s="241">
        <f>'3. データシート'!D31/'3. データシート'!D$7</f>
        <v>8.2570737351425269E-2</v>
      </c>
      <c r="E31" s="236">
        <f>'3. データシート'!E31/'3. データシート'!E$7</f>
        <v>7.4910318632622916E-2</v>
      </c>
      <c r="F31" s="238">
        <f>'3. データシート'!F31/'3. データシート'!F$7</f>
        <v>0.12525869205298013</v>
      </c>
      <c r="G31" s="241">
        <f>'3. データシート'!G31/'3. データシート'!G$7</f>
        <v>0.13292165995080851</v>
      </c>
      <c r="H31" s="241">
        <f>'3. データシート'!H31/'3. データシート'!H$7</f>
        <v>0.13693336118654689</v>
      </c>
      <c r="I31" s="236">
        <f>'3. データシート'!I31/'3. データシート'!I$7</f>
        <v>0.13010645550369709</v>
      </c>
      <c r="J31" s="238">
        <f>'3. データシート'!J31/'3. データシート'!J$7</f>
        <v>0.19589104103848315</v>
      </c>
      <c r="K31" s="241">
        <f>'3. データシート'!K31/'3. データシート'!K$7</f>
        <v>0.1973656700815388</v>
      </c>
      <c r="L31" s="241">
        <f>'3. データシート'!L31/'3. データシート'!L$7</f>
        <v>0.20223598572328363</v>
      </c>
      <c r="M31" s="236">
        <f>'3. データシート'!M31/'3. データシート'!M$7</f>
        <v>0.20047331054430712</v>
      </c>
      <c r="N31" s="238">
        <f>'3. データシート'!N31/'3. データシート'!N$7</f>
        <v>0.40699481865284975</v>
      </c>
      <c r="O31" s="241">
        <f>'3. データシート'!O31/'3. データシート'!O$7</f>
        <v>0.39151873767258383</v>
      </c>
      <c r="P31" s="241">
        <f>'3. データシート'!P31/'3. データシート'!P$7</f>
        <v>0.4267902980774268</v>
      </c>
      <c r="Q31" s="236">
        <f>'3. データシート'!Q31/'3. データシート'!Q$7</f>
        <v>0.40366053061870349</v>
      </c>
      <c r="R31" s="238">
        <f>'3. データシート'!R31/'3. データシート'!R$7</f>
        <v>0.97523316062176169</v>
      </c>
      <c r="S31" s="241">
        <f>'3. データシート'!S31/'3. データシート'!S$7</f>
        <v>0.97350091647028014</v>
      </c>
      <c r="T31" s="241">
        <f>'3. データシート'!T31/'3. データシート'!T$7</f>
        <v>0.96800505183392094</v>
      </c>
      <c r="U31" s="236">
        <f>'3. データシート'!U31/'3. データシート'!U$7</f>
        <v>0.96532731850608477</v>
      </c>
      <c r="V31" s="238">
        <f>'3. データシート'!V31/'3. データシート'!V$7</f>
        <v>0.72486246049397163</v>
      </c>
      <c r="W31" s="236">
        <f>'3. データシート'!W31/'3. データシート'!W$7</f>
        <v>0.4536416910841356</v>
      </c>
      <c r="X31" s="241">
        <f>'3. データシート'!X31/'3. データシート'!X$7</f>
        <v>0.20777500382126662</v>
      </c>
      <c r="Y31" s="236">
        <f>'3. データシート'!Y31/'3. データシート'!Y$7</f>
        <v>0.10153482880755609</v>
      </c>
      <c r="Z31" s="238">
        <f>'3. データシート'!Z31/'3. データシート'!Z$7</f>
        <v>0.63365498561029288</v>
      </c>
      <c r="AA31" s="236">
        <f>'3. データシート'!AA31/'3. データシート'!AA$7</f>
        <v>0.39491007101021097</v>
      </c>
      <c r="AB31" s="241">
        <f>'3. データシート'!AB31/'3. データシート'!AB$7</f>
        <v>0.18700636942675158</v>
      </c>
      <c r="AC31" s="236">
        <f>'3. データシート'!AC31/'3. データシート'!AC$7</f>
        <v>0.10002046454517548</v>
      </c>
      <c r="AD31" s="238">
        <f>'3. データシート'!AD31/'3. データシート'!AD$7</f>
        <v>8.0966979946725637E-2</v>
      </c>
      <c r="AE31" s="236">
        <f>'3. データシート'!AE31/'3. データシート'!AE$7</f>
        <v>8.1382053194133733E-2</v>
      </c>
      <c r="AF31" s="241">
        <f>'3. データシート'!AF31/'3. データシート'!AF$7</f>
        <v>8.4309479279456645E-2</v>
      </c>
      <c r="AG31" s="236">
        <f>'3. データシート'!AG31/'3. データシート'!AG$7</f>
        <v>8.4308550370997465E-2</v>
      </c>
      <c r="AH31" s="238">
        <f>'3. データシート'!AH31/'3. データシート'!AH$7</f>
        <v>8.2560529349842093E-2</v>
      </c>
      <c r="AI31" s="236">
        <f>'3. データシート'!AI31/'3. データシート'!AI$7</f>
        <v>7.9755819147352219E-2</v>
      </c>
      <c r="AJ31" s="241">
        <f>'3. データシート'!AJ31/'3. データシート'!AJ$7</f>
        <v>8.0505753938855146E-2</v>
      </c>
      <c r="AK31" s="236">
        <f>'3. データシート'!AK31/'3. データシート'!AK$7</f>
        <v>8.8046851536690354E-2</v>
      </c>
      <c r="AL31" s="238">
        <f>'3. データシート'!AL31/'3. データシート'!AL$7</f>
        <v>8.3408702642950458E-2</v>
      </c>
      <c r="AM31" s="236">
        <f>'3. データシート'!AM31/'3. データシート'!AM$7</f>
        <v>8.326767776245815E-2</v>
      </c>
      <c r="AN31" s="241">
        <f>'3. データシート'!AN31/'3. データシート'!AN$7</f>
        <v>8.6683604842325512E-2</v>
      </c>
      <c r="AO31" s="236">
        <f>'3. データシート'!AO31/'3. データシート'!AO$7</f>
        <v>8.3671048729860628E-2</v>
      </c>
      <c r="AP31" s="238">
        <f>'3. データシート'!AP31/'3. データシート'!AP$7</f>
        <v>7.9439252336448593E-2</v>
      </c>
      <c r="AQ31" s="236">
        <f>'3. データシート'!AQ31/'3. データシート'!AQ$7</f>
        <v>7.839311621391766E-2</v>
      </c>
      <c r="AR31" s="241">
        <f>'3. データシート'!AR31/'3. データシート'!AR$7</f>
        <v>8.0834744496463787E-2</v>
      </c>
      <c r="AS31" s="236">
        <f>'3. データシート'!AS31/'3. データシート'!AS$7</f>
        <v>8.0729691594436603E-2</v>
      </c>
      <c r="AT31" s="238">
        <f>'3. データシート'!AT31/'3. データシート'!AT$7</f>
        <v>7.9472540797251551E-2</v>
      </c>
      <c r="AU31" s="236">
        <f>'3. データシート'!AU31/'3. データシート'!AU$7</f>
        <v>8.2563247992728378E-2</v>
      </c>
      <c r="AV31" s="241">
        <f>'3. データシート'!AV31/'3. データシート'!AV$7</f>
        <v>8.0885653019498335E-2</v>
      </c>
      <c r="AW31" s="236">
        <f>'3. データシート'!AW31/'3. データシート'!AW$7</f>
        <v>8.0641945773524723E-2</v>
      </c>
      <c r="AX31" s="238">
        <f>'3. データシート'!AX31/'3. データシート'!AX$7</f>
        <v>7.9671850621571297E-2</v>
      </c>
      <c r="AY31" s="236">
        <f>'3. データシート'!AY31/'3. データシート'!AY$7</f>
        <v>7.9370629370629373E-2</v>
      </c>
      <c r="AZ31" s="241">
        <f>'3. データシート'!AZ31/'3. データシート'!AZ$7</f>
        <v>8.0189153838414323E-2</v>
      </c>
      <c r="BA31" s="236">
        <f>'3. データシート'!BA31/'3. データシート'!BA$7</f>
        <v>8.0277552674230146E-2</v>
      </c>
      <c r="BB31" s="238">
        <f>'3. データシート'!BB31/'3. データシート'!BB$7</f>
        <v>7.8739761821014026E-2</v>
      </c>
      <c r="BC31" s="236">
        <f>'3. データシート'!BC31/'3. データシート'!BC$7</f>
        <v>7.836958731449481E-2</v>
      </c>
      <c r="BD31" s="241">
        <f>'3. データシート'!BD31/'3. データシート'!BD$7</f>
        <v>7.8753742325062159E-2</v>
      </c>
      <c r="BE31" s="236">
        <f>'3. データシート'!BE31/'3. データシート'!BE$7</f>
        <v>7.890441701519943E-2</v>
      </c>
      <c r="BF31" s="238">
        <f>'3. データシート'!BF31/'3. データシート'!BF$7</f>
        <v>8.424289008455034E-2</v>
      </c>
      <c r="BG31" s="253">
        <f>'3. データシート'!BG31/'3. データシート'!BG$7</f>
        <v>8.3858731867343272E-2</v>
      </c>
      <c r="BH31" s="238">
        <f>'3. データシート'!BH31/'3. データシート'!BH$7</f>
        <v>0.4782207172541173</v>
      </c>
      <c r="BI31" s="255">
        <f>'3. データシート'!BI31/'3. データシート'!BI$7</f>
        <v>0.19639175257731958</v>
      </c>
    </row>
    <row r="32" spans="1:61" x14ac:dyDescent="0.15">
      <c r="A32" s="6">
        <v>50</v>
      </c>
      <c r="B32" s="238">
        <f>'3. データシート'!B32/'3. データシート'!B$7</f>
        <v>7.4701400329489298E-2</v>
      </c>
      <c r="C32" s="241">
        <f>'3. データシート'!C32/'3. データシート'!C$7</f>
        <v>6.7502766506824047E-2</v>
      </c>
      <c r="D32" s="241">
        <f>'3. データシート'!D32/'3. データシート'!D$7</f>
        <v>7.3682549700220895E-2</v>
      </c>
      <c r="E32" s="236">
        <f>'3. データシート'!E32/'3. データシート'!E$7</f>
        <v>6.7630301751424357E-2</v>
      </c>
      <c r="F32" s="238">
        <f>'3. データシート'!F32/'3. データシート'!F$7</f>
        <v>0.10802980132450331</v>
      </c>
      <c r="G32" s="241">
        <f>'3. データシート'!G32/'3. データシート'!G$7</f>
        <v>0.11481500863467477</v>
      </c>
      <c r="H32" s="241">
        <f>'3. データシート'!H32/'3. データシート'!H$7</f>
        <v>0.1182368915813662</v>
      </c>
      <c r="I32" s="236">
        <f>'3. データシート'!I32/'3. データシート'!I$7</f>
        <v>0.11217158739315118</v>
      </c>
      <c r="J32" s="238">
        <f>'3. データシート'!J32/'3. データシート'!J$7</f>
        <v>0.16701589410742576</v>
      </c>
      <c r="K32" s="241">
        <f>'3. データシート'!K32/'3. データシート'!K$7</f>
        <v>0.16778172694961321</v>
      </c>
      <c r="L32" s="241">
        <f>'3. データシート'!L32/'3. データシート'!L$7</f>
        <v>0.17242284274616837</v>
      </c>
      <c r="M32" s="236">
        <f>'3. データシート'!M32/'3. データシート'!M$7</f>
        <v>0.17054956613200106</v>
      </c>
      <c r="N32" s="238">
        <f>'3. データシート'!N32/'3. データシート'!N$7</f>
        <v>0.34569948186528499</v>
      </c>
      <c r="O32" s="241">
        <f>'3. データシート'!O32/'3. データシート'!O$7</f>
        <v>0.32912903560676843</v>
      </c>
      <c r="P32" s="241">
        <f>'3. データシート'!P32/'3. データシート'!P$7</f>
        <v>0.36429357221436431</v>
      </c>
      <c r="Q32" s="236">
        <f>'3. データシート'!Q32/'3. データシート'!Q$7</f>
        <v>0.34194841500079121</v>
      </c>
      <c r="R32" s="238">
        <f>'3. データシート'!R32/'3. データシート'!R$7</f>
        <v>0.97150259067357514</v>
      </c>
      <c r="S32" s="241">
        <f>'3. データシート'!S32/'3. データシート'!S$7</f>
        <v>0.96983503534956794</v>
      </c>
      <c r="T32" s="241">
        <f>'3. データシート'!T32/'3. データシート'!T$7</f>
        <v>0.96326895753302111</v>
      </c>
      <c r="U32" s="236">
        <f>'3. データシート'!U32/'3. データシート'!U$7</f>
        <v>0.96469785984053713</v>
      </c>
      <c r="V32" s="238">
        <f>'3. データシート'!V32/'3. データシート'!V$7</f>
        <v>0.71110850989113894</v>
      </c>
      <c r="W32" s="236">
        <f>'3. データシート'!W32/'3. データシート'!W$7</f>
        <v>0.43119506069485142</v>
      </c>
      <c r="X32" s="241">
        <f>'3. データシート'!X32/'3. データシート'!X$7</f>
        <v>0.18749681561114792</v>
      </c>
      <c r="Y32" s="236">
        <f>'3. データシート'!Y32/'3. データシート'!Y$7</f>
        <v>8.9882449566244027E-2</v>
      </c>
      <c r="Z32" s="238">
        <f>'3. データシート'!Z32/'3. データシート'!Z$7</f>
        <v>0.61238079115174082</v>
      </c>
      <c r="AA32" s="236">
        <f>'3. データシート'!AA32/'3. データシート'!AA$7</f>
        <v>0.37225936868294202</v>
      </c>
      <c r="AB32" s="241">
        <f>'3. データシート'!AB32/'3. データシート'!AB$7</f>
        <v>0.16820382165605097</v>
      </c>
      <c r="AC32" s="236">
        <f>'3. データシート'!AC32/'3. データシート'!AC$7</f>
        <v>8.850915788396603E-2</v>
      </c>
      <c r="AD32" s="238">
        <f>'3. データシート'!AD32/'3. データシート'!AD$7</f>
        <v>7.1719354676584413E-2</v>
      </c>
      <c r="AE32" s="236">
        <f>'3. データシート'!AE32/'3. データシート'!AE$7</f>
        <v>7.2085508327119061E-2</v>
      </c>
      <c r="AF32" s="241">
        <f>'3. データシート'!AF32/'3. データシート'!AF$7</f>
        <v>7.4613643075105818E-2</v>
      </c>
      <c r="AG32" s="236">
        <f>'3. データシート'!AG32/'3. データシート'!AG$7</f>
        <v>7.5145660076689408E-2</v>
      </c>
      <c r="AH32" s="238">
        <f>'3. データシート'!AH32/'3. データシート'!AH$7</f>
        <v>7.323675372199108E-2</v>
      </c>
      <c r="AI32" s="236">
        <f>'3. データシート'!AI32/'3. データシート'!AI$7</f>
        <v>7.0723112809568708E-2</v>
      </c>
      <c r="AJ32" s="241">
        <f>'3. データシート'!AJ32/'3. データシート'!AJ$7</f>
        <v>7.1615547982417149E-2</v>
      </c>
      <c r="AK32" s="236">
        <f>'3. データシート'!AK32/'3. データシート'!AK$7</f>
        <v>7.7985784362799085E-2</v>
      </c>
      <c r="AL32" s="238">
        <f>'3. データシート'!AL32/'3. データシート'!AL$7</f>
        <v>7.3962415837604267E-2</v>
      </c>
      <c r="AM32" s="236">
        <f>'3. データシート'!AM32/'3. データシート'!AM$7</f>
        <v>7.3764033878274571E-2</v>
      </c>
      <c r="AN32" s="241">
        <f>'3. データシート'!AN32/'3. データシート'!AN$7</f>
        <v>7.6869426592935788E-2</v>
      </c>
      <c r="AO32" s="236">
        <f>'3. データシート'!AO32/'3. データシート'!AO$7</f>
        <v>7.4330335079569043E-2</v>
      </c>
      <c r="AP32" s="238">
        <f>'3. データシート'!AP32/'3. データシート'!AP$7</f>
        <v>7.069641242086222E-2</v>
      </c>
      <c r="AQ32" s="236">
        <f>'3. データシート'!AQ32/'3. データシート'!AQ$7</f>
        <v>6.9738356095852716E-2</v>
      </c>
      <c r="AR32" s="241">
        <f>'3. データシート'!AR32/'3. データシート'!AR$7</f>
        <v>7.1770096623169632E-2</v>
      </c>
      <c r="AS32" s="236">
        <f>'3. データシート'!AS32/'3. データシート'!AS$7</f>
        <v>7.1810118927635558E-2</v>
      </c>
      <c r="AT32" s="238">
        <f>'3. データシート'!AT32/'3. データシート'!AT$7</f>
        <v>7.0378416611933517E-2</v>
      </c>
      <c r="AU32" s="236">
        <f>'3. データシート'!AU32/'3. データシート'!AU$7</f>
        <v>7.3625208301772452E-2</v>
      </c>
      <c r="AV32" s="241">
        <f>'3. データシート'!AV32/'3. データシート'!AV$7</f>
        <v>7.1560365032663442E-2</v>
      </c>
      <c r="AW32" s="236">
        <f>'3. データシート'!AW32/'3. データシート'!AW$7</f>
        <v>7.167065390749601E-2</v>
      </c>
      <c r="AX32" s="238">
        <f>'3. データシート'!AX32/'3. データシート'!AX$7</f>
        <v>7.1166138205244353E-2</v>
      </c>
      <c r="AY32" s="236">
        <f>'3. データシート'!AY32/'3. データシート'!AY$7</f>
        <v>7.0279720279720279E-2</v>
      </c>
      <c r="AZ32" s="241">
        <f>'3. データシート'!AZ32/'3. データシート'!AZ$7</f>
        <v>7.1636985612234624E-2</v>
      </c>
      <c r="BA32" s="236">
        <f>'3. データシート'!BA32/'3. データシート'!BA$7</f>
        <v>7.1262155591572118E-2</v>
      </c>
      <c r="BB32" s="238">
        <f>'3. データシート'!BB32/'3. データシート'!BB$7</f>
        <v>7.0247726244912309E-2</v>
      </c>
      <c r="BC32" s="236">
        <f>'3. データシート'!BC32/'3. データシート'!BC$7</f>
        <v>6.9678796503354345E-2</v>
      </c>
      <c r="BD32" s="241">
        <f>'3. データシート'!BD32/'3. データシート'!BD$7</f>
        <v>7.0584056426650429E-2</v>
      </c>
      <c r="BE32" s="236">
        <f>'3. データシート'!BE32/'3. データシート'!BE$7</f>
        <v>7.0386616341936145E-2</v>
      </c>
      <c r="BF32" s="238">
        <f>'3. データシート'!BF32/'3. データシート'!BF$7</f>
        <v>7.4506789648987964E-2</v>
      </c>
      <c r="BG32" s="253">
        <f>'3. データシート'!BG32/'3. データシート'!BG$7</f>
        <v>7.4785996206878882E-2</v>
      </c>
      <c r="BH32" s="238">
        <f>'3. データシート'!BH32/'3. データシート'!BH$7</f>
        <v>0.41742342619670619</v>
      </c>
      <c r="BI32" s="255">
        <f>'3. データシート'!BI32/'3. データシート'!BI$7</f>
        <v>0.16731958762886598</v>
      </c>
    </row>
    <row r="33" spans="1:61" x14ac:dyDescent="0.15">
      <c r="A33" s="6">
        <v>52</v>
      </c>
      <c r="B33" s="238">
        <f>'3. データシート'!B33/'3. データシート'!B$7</f>
        <v>6.7957166392092261E-2</v>
      </c>
      <c r="C33" s="241">
        <f>'3. データシート'!C33/'3. データシート'!C$7</f>
        <v>6.2075143594878007E-2</v>
      </c>
      <c r="D33" s="241">
        <f>'3. データシート'!D33/'3. データシート'!D$7</f>
        <v>6.705585358157147E-2</v>
      </c>
      <c r="E33" s="236">
        <f>'3. データシート'!E33/'3. データシート'!E$7</f>
        <v>6.2249419708799325E-2</v>
      </c>
      <c r="F33" s="238">
        <f>'3. データシート'!F33/'3. データシート'!F$7</f>
        <v>9.3801738410596025E-2</v>
      </c>
      <c r="G33" s="241">
        <f>'3. データシート'!G33/'3. データシート'!G$7</f>
        <v>9.9534250876550323E-2</v>
      </c>
      <c r="H33" s="241">
        <f>'3. データシート'!H33/'3. データシート'!H$7</f>
        <v>0.10251723417589305</v>
      </c>
      <c r="I33" s="236">
        <f>'3. データシート'!I33/'3. データシート'!I$7</f>
        <v>9.7383187372174732E-2</v>
      </c>
      <c r="J33" s="238">
        <f>'3. データシート'!J33/'3. データシート'!J$7</f>
        <v>0.14207594419175143</v>
      </c>
      <c r="K33" s="241">
        <f>'3. データシート'!K33/'3. データシート'!K$7</f>
        <v>0.14269287058331592</v>
      </c>
      <c r="L33" s="241">
        <f>'3. データシート'!L33/'3. データシート'!L$7</f>
        <v>0.14775351669116105</v>
      </c>
      <c r="M33" s="236">
        <f>'3. データシート'!M33/'3. データシート'!M$7</f>
        <v>0.14546410728372339</v>
      </c>
      <c r="N33" s="238">
        <f>'3. データシート'!N33/'3. データシート'!N$7</f>
        <v>0.28953367875647668</v>
      </c>
      <c r="O33" s="241">
        <f>'3. データシート'!O33/'3. データシート'!O$7</f>
        <v>0.27639364683899098</v>
      </c>
      <c r="P33" s="241">
        <f>'3. データシート'!P33/'3. データシート'!P$7</f>
        <v>0.30892136832730893</v>
      </c>
      <c r="Q33" s="236">
        <f>'3. データシート'!Q33/'3. データシート'!Q$7</f>
        <v>0.28846458146526716</v>
      </c>
      <c r="R33" s="238">
        <f>'3. データシート'!R33/'3. データシート'!R$7</f>
        <v>0.96730569948186529</v>
      </c>
      <c r="S33" s="241">
        <f>'3. データシート'!S33/'3. データシート'!S$7</f>
        <v>0.95532862005760666</v>
      </c>
      <c r="T33" s="241">
        <f>'3. データシート'!T33/'3. データシート'!T$7</f>
        <v>0.96126927327264111</v>
      </c>
      <c r="U33" s="236">
        <f>'3. データシート'!U33/'3. データシート'!U$7</f>
        <v>0.95494125052454892</v>
      </c>
      <c r="V33" s="238">
        <f>'3. データシート'!V33/'3. データシート'!V$7</f>
        <v>0.69214561629404192</v>
      </c>
      <c r="W33" s="236">
        <f>'3. データシート'!W33/'3. データシート'!W$7</f>
        <v>0.41225408120552531</v>
      </c>
      <c r="X33" s="241">
        <f>'3. データシート'!X33/'3. データシート'!X$7</f>
        <v>0.16981708870433587</v>
      </c>
      <c r="Y33" s="236">
        <f>'3. データシート'!Y33/'3. データシート'!Y$7</f>
        <v>7.9924028540629327E-2</v>
      </c>
      <c r="Z33" s="238">
        <f>'3. データシート'!Z33/'3. データシート'!Z$7</f>
        <v>0.59093730602110495</v>
      </c>
      <c r="AA33" s="236">
        <f>'3. データシート'!AA33/'3. データシート'!AA$7</f>
        <v>0.3505416472295651</v>
      </c>
      <c r="AB33" s="241">
        <f>'3. データシート'!AB33/'3. データシート'!AB$7</f>
        <v>0.15072611464968153</v>
      </c>
      <c r="AC33" s="236">
        <f>'3. データシート'!AC33/'3. データシート'!AC$7</f>
        <v>7.8788498925611378E-2</v>
      </c>
      <c r="AD33" s="238">
        <f>'3. データシート'!AD33/'3. データシート'!AD$7</f>
        <v>6.4683118057998687E-2</v>
      </c>
      <c r="AE33" s="236">
        <f>'3. データシート'!AE33/'3. データシート'!AE$7</f>
        <v>6.5026099925428779E-2</v>
      </c>
      <c r="AF33" s="241">
        <f>'3. データシート'!AF33/'3. データシート'!AF$7</f>
        <v>6.6591199921252092E-2</v>
      </c>
      <c r="AG33" s="236">
        <f>'3. データシート'!AG33/'3. データシート'!AG$7</f>
        <v>6.7177929385986754E-2</v>
      </c>
      <c r="AH33" s="238">
        <f>'3. データシート'!AH33/'3. データシート'!AH$7</f>
        <v>6.5867963306431396E-2</v>
      </c>
      <c r="AI33" s="236">
        <f>'3. データシート'!AI33/'3. データシート'!AI$7</f>
        <v>6.3824507419723064E-2</v>
      </c>
      <c r="AJ33" s="241">
        <f>'3. データシート'!AJ33/'3. データシート'!AJ$7</f>
        <v>6.4009482886353539E-2</v>
      </c>
      <c r="AK33" s="236">
        <f>'3. データシート'!AK33/'3. データシート'!AK$7</f>
        <v>6.9526479127039742E-2</v>
      </c>
      <c r="AL33" s="238">
        <f>'3. データシート'!AL33/'3. データシート'!AL$7</f>
        <v>6.6224500050246202E-2</v>
      </c>
      <c r="AM33" s="236">
        <f>'3. データシート'!AM33/'3. データシート'!AM$7</f>
        <v>6.5983848729564698E-2</v>
      </c>
      <c r="AN33" s="241">
        <f>'3. データシート'!AN33/'3. データシート'!AN$7</f>
        <v>6.8549793254620628E-2</v>
      </c>
      <c r="AO33" s="236">
        <f>'3. データシート'!AO33/'3. データシート'!AO$7</f>
        <v>6.627458732825936E-2</v>
      </c>
      <c r="AP33" s="238">
        <f>'3. データシート'!AP33/'3. データシート'!AP$7</f>
        <v>6.3762435936086825E-2</v>
      </c>
      <c r="AQ33" s="236">
        <f>'3. データシート'!AQ33/'3. データシート'!AQ$7</f>
        <v>6.3034669067987395E-2</v>
      </c>
      <c r="AR33" s="241">
        <f>'3. データシート'!AR33/'3. データシート'!AR$7</f>
        <v>6.4996513596971811E-2</v>
      </c>
      <c r="AS33" s="236">
        <f>'3. データシート'!AS33/'3. データシート'!AS$7</f>
        <v>6.4301552106430154E-2</v>
      </c>
      <c r="AT33" s="238">
        <f>'3. データシート'!AT33/'3. データシート'!AT$7</f>
        <v>6.4113575506492188E-2</v>
      </c>
      <c r="AU33" s="236">
        <f>'3. データシート'!AU33/'3. データシート'!AU$7</f>
        <v>6.6404080189870221E-2</v>
      </c>
      <c r="AV33" s="241">
        <f>'3. データシート'!AV33/'3. データシート'!AV$7</f>
        <v>6.4678601705480482E-2</v>
      </c>
      <c r="AW33" s="236">
        <f>'3. データシート'!AW33/'3. データシート'!AW$7</f>
        <v>6.444377990430622E-2</v>
      </c>
      <c r="AX33" s="238">
        <f>'3. データシート'!AX33/'3. データシート'!AX$7</f>
        <v>6.396899692989079E-2</v>
      </c>
      <c r="AY33" s="236">
        <f>'3. データシート'!AY33/'3. データシート'!AY$7</f>
        <v>6.3336663336663337E-2</v>
      </c>
      <c r="AZ33" s="241">
        <f>'3. データシート'!AZ33/'3. データシート'!AZ$7</f>
        <v>6.4996478518965686E-2</v>
      </c>
      <c r="BA33" s="236">
        <f>'3. データシート'!BA33/'3. データシート'!BA$7</f>
        <v>6.4272690437601296E-2</v>
      </c>
      <c r="BB33" s="238">
        <f>'3. データシート'!BB33/'3. データシート'!BB$7</f>
        <v>6.3815888648811617E-2</v>
      </c>
      <c r="BC33" s="236">
        <f>'3. データシート'!BC33/'3. データシート'!BC$7</f>
        <v>6.307176255336451E-2</v>
      </c>
      <c r="BD33" s="241">
        <f>'3. データシート'!BD33/'3. データシート'!BD$7</f>
        <v>6.3733698685746187E-2</v>
      </c>
      <c r="BE33" s="236">
        <f>'3. データシート'!BE33/'3. データシート'!BE$7</f>
        <v>6.3602978679995925E-2</v>
      </c>
      <c r="BF33" s="238">
        <f>'3. データシート'!BF33/'3. データシート'!BF$7</f>
        <v>6.7281578273123241E-2</v>
      </c>
      <c r="BG33" s="253">
        <f>'3. データシート'!BG33/'3. データシート'!BG$7</f>
        <v>6.7609821108206472E-2</v>
      </c>
      <c r="BH33" s="238">
        <f>'3. データシート'!BH33/'3. データシート'!BH$7</f>
        <v>0.36252629418706067</v>
      </c>
      <c r="BI33" s="255">
        <f>'3. データシート'!BI33/'3. データシート'!BI$7</f>
        <v>0.14314432989690723</v>
      </c>
    </row>
    <row r="34" spans="1:61" x14ac:dyDescent="0.15">
      <c r="A34" s="6">
        <v>54</v>
      </c>
      <c r="B34" s="238">
        <f>'3. データシート'!B34/'3. データシート'!B$7</f>
        <v>6.25E-2</v>
      </c>
      <c r="C34" s="241">
        <f>'3. データシート'!C34/'3. データシート'!C$7</f>
        <v>5.7332560467934869E-2</v>
      </c>
      <c r="D34" s="241">
        <f>'3. データシート'!D34/'3. データシート'!D$7</f>
        <v>6.1638792468707265E-2</v>
      </c>
      <c r="E34" s="236">
        <f>'3. データシート'!E34/'3. データシート'!E$7</f>
        <v>5.755433635788141E-2</v>
      </c>
      <c r="F34" s="238">
        <f>'3. データシート'!F34/'3. データシート'!F$7</f>
        <v>8.2057119205298013E-2</v>
      </c>
      <c r="G34" s="241">
        <f>'3. データシート'!G34/'3. データシート'!G$7</f>
        <v>8.7498037573918053E-2</v>
      </c>
      <c r="H34" s="241">
        <f>'3. データシート'!H34/'3. データシート'!H$7</f>
        <v>8.9722164194693962E-2</v>
      </c>
      <c r="I34" s="236">
        <f>'3. データシート'!I34/'3. データシート'!I$7</f>
        <v>8.5531490901463114E-2</v>
      </c>
      <c r="J34" s="238">
        <f>'3. データシート'!J34/'3. データシート'!J$7</f>
        <v>0.12148004292942198</v>
      </c>
      <c r="K34" s="241">
        <f>'3. データシート'!K34/'3. データシート'!K$7</f>
        <v>0.12204683253188375</v>
      </c>
      <c r="L34" s="241">
        <f>'3. データシート'!L34/'3. データシート'!L$7</f>
        <v>0.12675834558051649</v>
      </c>
      <c r="M34" s="236">
        <f>'3. データシート'!M34/'3. データシート'!M$7</f>
        <v>0.12479621351564554</v>
      </c>
      <c r="N34" s="238">
        <f>'3. データシート'!N34/'3. データシート'!N$7</f>
        <v>0.24347150259067357</v>
      </c>
      <c r="O34" s="241">
        <f>'3. データシート'!O34/'3. データシート'!O$7</f>
        <v>0.22905636873248209</v>
      </c>
      <c r="P34" s="241">
        <f>'3. データシート'!P34/'3. データシート'!P$7</f>
        <v>0.26041175546126039</v>
      </c>
      <c r="Q34" s="236">
        <f>'3. データシート'!Q34/'3. データシート'!Q$7</f>
        <v>0.24268157603249116</v>
      </c>
      <c r="R34" s="238">
        <f>'3. データシート'!R34/'3. データシート'!R$7</f>
        <v>0.94430051813471505</v>
      </c>
      <c r="S34" s="241">
        <f>'3. データシート'!S34/'3. データシート'!S$7</f>
        <v>0.91217596229379416</v>
      </c>
      <c r="T34" s="241">
        <f>'3. データシート'!T34/'3. データシート'!T$7</f>
        <v>0.94606114823975163</v>
      </c>
      <c r="U34" s="236">
        <f>'3. データシート'!U34/'3. データシート'!U$7</f>
        <v>0.9210029374737726</v>
      </c>
      <c r="V34" s="238">
        <f>'3. データシート'!V34/'3. データシート'!V$7</f>
        <v>0.67891841273557296</v>
      </c>
      <c r="W34" s="236">
        <f>'3. データシート'!W34/'3. データシート'!W$7</f>
        <v>0.39310380912515697</v>
      </c>
      <c r="X34" s="241">
        <f>'3. データシート'!X34/'3. データシート'!X$7</f>
        <v>0.15295256534365925</v>
      </c>
      <c r="Y34" s="236">
        <f>'3. データシート'!Y34/'3. データシート'!Y$7</f>
        <v>7.2275550536420097E-2</v>
      </c>
      <c r="Z34" s="238">
        <f>'3. データシート'!Z34/'3. データシート'!Z$7</f>
        <v>0.57113029738728061</v>
      </c>
      <c r="AA34" s="236">
        <f>'3. データシート'!AA34/'3. データシート'!AA$7</f>
        <v>0.33146737158554918</v>
      </c>
      <c r="AB34" s="241">
        <f>'3. データシート'!AB34/'3. データシート'!AB$7</f>
        <v>0.13503184713375796</v>
      </c>
      <c r="AC34" s="236">
        <f>'3. データシート'!AC34/'3. データシート'!AC$7</f>
        <v>7.1370101299498612E-2</v>
      </c>
      <c r="AD34" s="238">
        <f>'3. データシート'!AD34/'3. データシート'!AD$7</f>
        <v>5.9255164095089713E-2</v>
      </c>
      <c r="AE34" s="236">
        <f>'3. データシート'!AE34/'3. データシート'!AE$7</f>
        <v>5.8911260253542132E-2</v>
      </c>
      <c r="AF34" s="241">
        <f>'3. データシート'!AF34/'3. データシート'!AF$7</f>
        <v>6.0685106801850575E-2</v>
      </c>
      <c r="AG34" s="236">
        <f>'3. データシート'!AG34/'3. データシート'!AG$7</f>
        <v>6.120213136795976E-2</v>
      </c>
      <c r="AH34" s="238">
        <f>'3. データシート'!AH34/'3. データシート'!AH$7</f>
        <v>6.0003007669557372E-2</v>
      </c>
      <c r="AI34" s="236">
        <f>'3. データシート'!AI34/'3. データシート'!AI$7</f>
        <v>5.836517941337039E-2</v>
      </c>
      <c r="AJ34" s="241">
        <f>'3. データシート'!AJ34/'3. データシート'!AJ$7</f>
        <v>5.8280239047760161E-2</v>
      </c>
      <c r="AK34" s="236">
        <f>'3. データシート'!AK34/'3. データシート'!AK$7</f>
        <v>6.2919211132245467E-2</v>
      </c>
      <c r="AL34" s="238">
        <f>'3. データシート'!AL34/'3. データシート'!AL$7</f>
        <v>6.0546678725756205E-2</v>
      </c>
      <c r="AM34" s="236">
        <f>'3. データシート'!AM34/'3. データシート'!AM$7</f>
        <v>5.9828638960015758E-2</v>
      </c>
      <c r="AN34" s="241">
        <f>'3. データシート'!AN34/'3. データシート'!AN$7</f>
        <v>6.2073431973297462E-2</v>
      </c>
      <c r="AO34" s="236">
        <f>'3. データシート'!AO34/'3. データシート'!AO$7</f>
        <v>6.0245131956113473E-2</v>
      </c>
      <c r="AP34" s="238">
        <f>'3. データシート'!AP34/'3. データシート'!AP$7</f>
        <v>5.8235353230831073E-2</v>
      </c>
      <c r="AQ34" s="236">
        <f>'3. データシート'!AQ34/'3. データシート'!AQ$7</f>
        <v>5.7581669918455147E-2</v>
      </c>
      <c r="AR34" s="241">
        <f>'3. データシート'!AR34/'3. データシート'!AR$7</f>
        <v>5.9119434206594282E-2</v>
      </c>
      <c r="AS34" s="236">
        <f>'3. データシート'!AS34/'3. データシート'!AS$7</f>
        <v>5.8808707921789959E-2</v>
      </c>
      <c r="AT34" s="238">
        <f>'3. データシート'!AT34/'3. データシート'!AT$7</f>
        <v>5.8353963522457433E-2</v>
      </c>
      <c r="AU34" s="236">
        <f>'3. データシート'!AU34/'3. データシート'!AU$7</f>
        <v>6.0697874059485936E-2</v>
      </c>
      <c r="AV34" s="241">
        <f>'3. データシート'!AV34/'3. データシート'!AV$7</f>
        <v>5.8943798932828008E-2</v>
      </c>
      <c r="AW34" s="236">
        <f>'3. データシート'!AW34/'3. データシート'!AW$7</f>
        <v>5.8861642743221691E-2</v>
      </c>
      <c r="AX34" s="238">
        <f>'3. データシート'!AX34/'3. データシート'!AX$7</f>
        <v>5.8483064069656247E-2</v>
      </c>
      <c r="AY34" s="236">
        <f>'3. データシート'!AY34/'3. データシート'!AY$7</f>
        <v>5.8041958041958039E-2</v>
      </c>
      <c r="AZ34" s="241">
        <f>'3. データシート'!AZ34/'3. データシート'!AZ$7</f>
        <v>5.8959653888721202E-2</v>
      </c>
      <c r="BA34" s="236">
        <f>'3. データシート'!BA34/'3. データシート'!BA$7</f>
        <v>5.9055915721231769E-2</v>
      </c>
      <c r="BB34" s="238">
        <f>'3. データシート'!BB34/'3. データシート'!BB$7</f>
        <v>5.8288528214662579E-2</v>
      </c>
      <c r="BC34" s="236">
        <f>'3. データシート'!BC34/'3. データシート'!BC$7</f>
        <v>5.8091075421833706E-2</v>
      </c>
      <c r="BD34" s="241">
        <f>'3. データシート'!BD34/'3. データシート'!BD$7</f>
        <v>5.86593596184097E-2</v>
      </c>
      <c r="BE34" s="236">
        <f>'3. データシート'!BE34/'3. データシート'!BE$7</f>
        <v>5.8808528001632152E-2</v>
      </c>
      <c r="BF34" s="238">
        <f>'3. データシート'!BF34/'3. データシート'!BF$7</f>
        <v>6.1388675377914426E-2</v>
      </c>
      <c r="BG34" s="253">
        <f>'3. データシート'!BG34/'3. データシート'!BG$7</f>
        <v>6.1407555487211031E-2</v>
      </c>
      <c r="BH34" s="238">
        <f>'3. データシート'!BH34/'3. データシート'!BH$7</f>
        <v>0.31363193268688111</v>
      </c>
      <c r="BI34" s="255">
        <f>'3. データシート'!BI34/'3. データシート'!BI$7</f>
        <v>0.12288659793814433</v>
      </c>
    </row>
    <row r="35" spans="1:61" x14ac:dyDescent="0.15">
      <c r="A35" s="6">
        <v>56</v>
      </c>
      <c r="B35" s="238">
        <f>'3. データシート'!B35/'3. データシート'!B$7</f>
        <v>5.8072487644151564E-2</v>
      </c>
      <c r="C35" s="241">
        <f>'3. データシート'!C35/'3. データシート'!C$7</f>
        <v>5.4223533751383252E-2</v>
      </c>
      <c r="D35" s="241">
        <f>'3. データシート'!D35/'3. データシート'!D$7</f>
        <v>5.7483959187966761E-2</v>
      </c>
      <c r="E35" s="236">
        <f>'3. データシート'!E35/'3. データシート'!E$7</f>
        <v>5.4336357881409579E-2</v>
      </c>
      <c r="F35" s="238">
        <f>'3. データシート'!F35/'3. データシート'!F$7</f>
        <v>7.3158112582781459E-2</v>
      </c>
      <c r="G35" s="241">
        <f>'3. データシート'!G35/'3. データシート'!G$7</f>
        <v>7.7450416034329367E-2</v>
      </c>
      <c r="H35" s="241">
        <f>'3. データシート'!H35/'3. データシート'!H$7</f>
        <v>7.9903906413202427E-2</v>
      </c>
      <c r="I35" s="236">
        <f>'3. データシート'!I35/'3. データシート'!I$7</f>
        <v>7.5672557554145467E-2</v>
      </c>
      <c r="J35" s="238">
        <f>'3. データシート'!J35/'3. データシート'!J$7</f>
        <v>0.10456380640874942</v>
      </c>
      <c r="K35" s="241">
        <f>'3. データシート'!K35/'3. データシート'!K$7</f>
        <v>0.10553000209073803</v>
      </c>
      <c r="L35" s="241">
        <f>'3. データシート'!L35/'3. データシート'!L$7</f>
        <v>0.108859962208692</v>
      </c>
      <c r="M35" s="236">
        <f>'3. データシート'!M35/'3. データシート'!M$7</f>
        <v>0.10770444386011044</v>
      </c>
      <c r="N35" s="238">
        <f>'3. データシート'!N35/'3. データシート'!N$7</f>
        <v>0.2033160621761658</v>
      </c>
      <c r="O35" s="241">
        <f>'3. データシート'!O35/'3. データシート'!O$7</f>
        <v>0.19111387937298868</v>
      </c>
      <c r="P35" s="241">
        <f>'3. データシート'!P35/'3. データシート'!P$7</f>
        <v>0.21902666457121903</v>
      </c>
      <c r="Q35" s="236">
        <f>'3. データシート'!Q35/'3. データシート'!Q$7</f>
        <v>0.20217311039611793</v>
      </c>
      <c r="R35" s="238">
        <f>'3. データシート'!R35/'3. データシート'!R$7</f>
        <v>0.88424870466321248</v>
      </c>
      <c r="S35" s="241">
        <f>'3. データシート'!S35/'3. データシート'!S$7</f>
        <v>0.83131709871694159</v>
      </c>
      <c r="T35" s="241">
        <f>'3. データシート'!T35/'3. データシート'!T$7</f>
        <v>0.89722675367047311</v>
      </c>
      <c r="U35" s="236">
        <f>'3. データシート'!U35/'3. データシート'!U$7</f>
        <v>0.85386067981535874</v>
      </c>
      <c r="V35" s="238">
        <f>'3. データシート'!V35/'3. データシート'!V$7</f>
        <v>0.66264778180966877</v>
      </c>
      <c r="W35" s="236">
        <f>'3. データシート'!W35/'3. データシート'!W$7</f>
        <v>0.37332565927166178</v>
      </c>
      <c r="X35" s="241">
        <f>'3. データシート'!X35/'3. データシート'!X$7</f>
        <v>0.13807510062668774</v>
      </c>
      <c r="Y35" s="236">
        <f>'3. データシート'!Y35/'3. データシート'!Y$7</f>
        <v>6.5807710076484782E-2</v>
      </c>
      <c r="Z35" s="238">
        <f>'3. データシート'!Z35/'3. データシート'!Z$7</f>
        <v>0.55064612606512053</v>
      </c>
      <c r="AA35" s="236">
        <f>'3. データシート'!AA35/'3. データシート'!AA$7</f>
        <v>0.31270408956616391</v>
      </c>
      <c r="AB35" s="241">
        <f>'3. データシート'!AB35/'3. データシート'!AB$7</f>
        <v>0.12132484076433121</v>
      </c>
      <c r="AC35" s="236">
        <f>'3. データシート'!AC35/'3. データシート'!AC$7</f>
        <v>6.5026092295098745E-2</v>
      </c>
      <c r="AD35" s="238">
        <f>'3. データシート'!AD35/'3. データシート'!AD$7</f>
        <v>5.4731869125998894E-2</v>
      </c>
      <c r="AE35" s="236">
        <f>'3. データシート'!AE35/'3. データシート'!AE$7</f>
        <v>5.4834700472284365E-2</v>
      </c>
      <c r="AF35" s="241">
        <f>'3. データシート'!AF35/'3. データシート'!AF$7</f>
        <v>5.5861797421006006E-2</v>
      </c>
      <c r="AG35" s="236">
        <f>'3. データシート'!AG35/'3. データシート'!AG$7</f>
        <v>5.6819879488073301E-2</v>
      </c>
      <c r="AH35" s="238">
        <f>'3. データシート'!AH35/'3. データシート'!AH$7</f>
        <v>5.5591758985412805E-2</v>
      </c>
      <c r="AI35" s="236">
        <f>'3. データシート'!AI35/'3. データシート'!AI$7</f>
        <v>5.4047347262891461E-2</v>
      </c>
      <c r="AJ35" s="241">
        <f>'3. データシート'!AJ35/'3. データシート'!AJ$7</f>
        <v>5.4131476268089097E-2</v>
      </c>
      <c r="AK35" s="236">
        <f>'3. データシート'!AK35/'3. データシート'!AK$7</f>
        <v>5.791370507558314E-2</v>
      </c>
      <c r="AL35" s="238">
        <f>'3. データシート'!AL35/'3. データシート'!AL$7</f>
        <v>5.5823535323083109E-2</v>
      </c>
      <c r="AM35" s="236">
        <f>'3. データシート'!AM35/'3. データシート'!AM$7</f>
        <v>5.5199921213314948E-2</v>
      </c>
      <c r="AN35" s="241">
        <f>'3. データシート'!AN35/'3. データシート'!AN$7</f>
        <v>5.7141433766751355E-2</v>
      </c>
      <c r="AO35" s="236">
        <f>'3. データシート'!AO35/'3. データシート'!AO$7</f>
        <v>5.4858159533458538E-2</v>
      </c>
      <c r="AP35" s="238">
        <f>'3. データシート'!AP35/'3. データシート'!AP$7</f>
        <v>5.3863933273037887E-2</v>
      </c>
      <c r="AQ35" s="236">
        <f>'3. データシート'!AQ35/'3. データシート'!AQ$7</f>
        <v>5.3379358647255994E-2</v>
      </c>
      <c r="AR35" s="241">
        <f>'3. データシート'!AR35/'3. データシート'!AR$7</f>
        <v>5.5035362087857358E-2</v>
      </c>
      <c r="AS35" s="236">
        <f>'3. データシート'!AS35/'3. データシート'!AS$7</f>
        <v>5.4474904253174763E-2</v>
      </c>
      <c r="AT35" s="238">
        <f>'3. データシート'!AT35/'3. データシート'!AT$7</f>
        <v>5.4514222199767592E-2</v>
      </c>
      <c r="AU35" s="236">
        <f>'3. データシート'!AU35/'3. データシート'!AU$7</f>
        <v>5.5951118517396356E-2</v>
      </c>
      <c r="AV35" s="241">
        <f>'3. データシート'!AV35/'3. データシート'!AV$7</f>
        <v>5.4655163815887899E-2</v>
      </c>
      <c r="AW35" s="236">
        <f>'3. データシート'!AW35/'3. データシート'!AW$7</f>
        <v>5.4375996810207335E-2</v>
      </c>
      <c r="AX35" s="238">
        <f>'3. データシート'!AX35/'3. データシート'!AX$7</f>
        <v>5.4054054054054057E-2</v>
      </c>
      <c r="AY35" s="236">
        <f>'3. データシート'!AY35/'3. データシート'!AY$7</f>
        <v>5.4145854145854148E-2</v>
      </c>
      <c r="AZ35" s="241">
        <f>'3. データシート'!AZ35/'3. データシート'!AZ$7</f>
        <v>5.5086024750980983E-2</v>
      </c>
      <c r="BA35" s="236">
        <f>'3. データシート'!BA35/'3. データシート'!BA$7</f>
        <v>5.5105348460291734E-2</v>
      </c>
      <c r="BB35" s="238">
        <f>'3. データシート'!BB35/'3. データシート'!BB$7</f>
        <v>5.4620370835636402E-2</v>
      </c>
      <c r="BC35" s="236">
        <f>'3. データシート'!BC35/'3. データシート'!BC$7</f>
        <v>5.4228501727993497E-2</v>
      </c>
      <c r="BD35" s="241">
        <f>'3. データシート'!BD35/'3. データシート'!BD$7</f>
        <v>5.3990967676460139E-2</v>
      </c>
      <c r="BE35" s="236">
        <f>'3. データシート'!BE35/'3. データシート'!BE$7</f>
        <v>5.5136182801183313E-2</v>
      </c>
      <c r="BF35" s="238">
        <f>'3. データシート'!BF35/'3. データシート'!BF$7</f>
        <v>5.7340507302075329E-2</v>
      </c>
      <c r="BG35" s="253">
        <f>'3. データシート'!BG35/'3. データシート'!BG$7</f>
        <v>5.7255625608693426E-2</v>
      </c>
      <c r="BH35" s="238">
        <f>'3. データシート'!BH35/'3. データシート'!BH$7</f>
        <v>0.27002206146426555</v>
      </c>
      <c r="BI35" s="255">
        <f>'3. データシート'!BI35/'3. データシート'!BI$7</f>
        <v>0.1070618556701031</v>
      </c>
    </row>
    <row r="36" spans="1:61" x14ac:dyDescent="0.15">
      <c r="A36" s="6">
        <v>58</v>
      </c>
      <c r="B36" s="238">
        <f>'3. データシート'!B36/'3. データシート'!B$7</f>
        <v>5.4520181219110377E-2</v>
      </c>
      <c r="C36" s="241">
        <f>'3. データシート'!C36/'3. データシート'!C$7</f>
        <v>5.148337461137166E-2</v>
      </c>
      <c r="D36" s="241">
        <f>'3. データシート'!D36/'3. データシート'!D$7</f>
        <v>5.4328389607657512E-2</v>
      </c>
      <c r="E36" s="236">
        <f>'3. データシート'!E36/'3. データシート'!E$7</f>
        <v>5.1804178096644865E-2</v>
      </c>
      <c r="F36" s="238">
        <f>'3. データシート'!F36/'3. データシート'!F$7</f>
        <v>6.5966473509933773E-2</v>
      </c>
      <c r="G36" s="241">
        <f>'3. データシート'!G36/'3. データシート'!G$7</f>
        <v>6.9757705793081798E-2</v>
      </c>
      <c r="H36" s="241">
        <f>'3. データシート'!H36/'3. データシート'!H$7</f>
        <v>7.1234593691247128E-2</v>
      </c>
      <c r="I36" s="236">
        <f>'3. データシート'!I36/'3. データシート'!I$7</f>
        <v>6.8645445487440351E-2</v>
      </c>
      <c r="J36" s="238">
        <f>'3. データシート'!J36/'3. データシート'!J$7</f>
        <v>9.0765063627536155E-2</v>
      </c>
      <c r="K36" s="241">
        <f>'3. データシート'!K36/'3. データシート'!K$7</f>
        <v>9.1574325736985152E-2</v>
      </c>
      <c r="L36" s="241">
        <f>'3. データシート'!L36/'3. データシート'!L$7</f>
        <v>9.5055637203443205E-2</v>
      </c>
      <c r="M36" s="236">
        <f>'3. データシート'!M36/'3. データシート'!M$7</f>
        <v>9.3820667893768084E-2</v>
      </c>
      <c r="N36" s="238">
        <f>'3. データシート'!N36/'3. データシート'!N$7</f>
        <v>0.16979274611398965</v>
      </c>
      <c r="O36" s="241">
        <f>'3. データシート'!O36/'3. データシート'!O$7</f>
        <v>0.15856950067476383</v>
      </c>
      <c r="P36" s="241">
        <f>'3. データシート'!P36/'3. データシート'!P$7</f>
        <v>0.1835088270731835</v>
      </c>
      <c r="Q36" s="236">
        <f>'3. データシート'!Q36/'3. データシート'!Q$7</f>
        <v>0.1692599820665647</v>
      </c>
      <c r="R36" s="238">
        <f>'3. データシート'!R36/'3. データシート'!R$7</f>
        <v>0.79968911917098451</v>
      </c>
      <c r="S36" s="241">
        <f>'3. データシート'!S36/'3. データシート'!S$7</f>
        <v>0.7378894998690757</v>
      </c>
      <c r="T36" s="241">
        <f>'3. データシート'!T36/'3. データシート'!T$7</f>
        <v>0.82023890964584534</v>
      </c>
      <c r="U36" s="236">
        <f>'3. データシート'!U36/'3. データシート'!U$7</f>
        <v>0.76279899286613517</v>
      </c>
      <c r="V36" s="238">
        <f>'3. データシート'!V36/'3. データシート'!V$7</f>
        <v>0.64655273323188578</v>
      </c>
      <c r="W36" s="236">
        <f>'3. データシート'!W36/'3. データシート'!W$7</f>
        <v>0.35632063624947674</v>
      </c>
      <c r="X36" s="241">
        <f>'3. データシート'!X36/'3. データシート'!X$7</f>
        <v>0.12457329189381974</v>
      </c>
      <c r="Y36" s="236">
        <f>'3. データシート'!Y36/'3. データシート'!Y$7</f>
        <v>6.0828499563677432E-2</v>
      </c>
      <c r="Z36" s="238">
        <f>'3. データシート'!Z36/'3. データシート'!Z$7</f>
        <v>0.53253202415213585</v>
      </c>
      <c r="AA36" s="236">
        <f>'3. データシート'!AA36/'3. データシート'!AA$7</f>
        <v>0.29451096252526821</v>
      </c>
      <c r="AB36" s="241">
        <f>'3. データシート'!AB36/'3. データシート'!AB$7</f>
        <v>0.10975796178343949</v>
      </c>
      <c r="AC36" s="236">
        <f>'3. データシート'!AC36/'3. データシート'!AC$7</f>
        <v>6.0216924178860126E-2</v>
      </c>
      <c r="AD36" s="238">
        <f>'3. データシート'!AD36/'3. データシート'!AD$7</f>
        <v>5.1716339146605013E-2</v>
      </c>
      <c r="AE36" s="236">
        <f>'3. データシート'!AE36/'3. データシート'!AE$7</f>
        <v>5.145413870246085E-2</v>
      </c>
      <c r="AF36" s="241">
        <f>'3. データシート'!AF36/'3. データシート'!AF$7</f>
        <v>5.2564228762673491E-2</v>
      </c>
      <c r="AG36" s="236">
        <f>'3. データシート'!AG36/'3. データシート'!AG$7</f>
        <v>5.3134804043623328E-2</v>
      </c>
      <c r="AH36" s="238">
        <f>'3. データシート'!AH36/'3. データシート'!AH$7</f>
        <v>5.2183066820391998E-2</v>
      </c>
      <c r="AI36" s="236">
        <f>'3. データシート'!AI36/'3. データシート'!AI$7</f>
        <v>5.0771750459079855E-2</v>
      </c>
      <c r="AJ36" s="241">
        <f>'3. データシート'!AJ36/'3. データシート'!AJ$7</f>
        <v>5.0822344050970511E-2</v>
      </c>
      <c r="AK36" s="236">
        <f>'3. データシート'!AK36/'3. データシート'!AK$7</f>
        <v>5.3909300230253282E-2</v>
      </c>
      <c r="AL36" s="238">
        <f>'3. データシート'!AL36/'3. データシート'!AL$7</f>
        <v>5.2256054667872573E-2</v>
      </c>
      <c r="AM36" s="236">
        <f>'3. データシート'!AM36/'3. データシート'!AM$7</f>
        <v>5.1802245420523932E-2</v>
      </c>
      <c r="AN36" s="241">
        <f>'3. データシート'!AN36/'3. データシート'!AN$7</f>
        <v>5.3106162506849998E-2</v>
      </c>
      <c r="AO36" s="236">
        <f>'3. データシート'!AO36/'3. データシート'!AO$7</f>
        <v>5.1645744786003756E-2</v>
      </c>
      <c r="AP36" s="238">
        <f>'3. データシート'!AP36/'3. データシート'!AP$7</f>
        <v>5.084916088835293E-2</v>
      </c>
      <c r="AQ36" s="236">
        <f>'3. データシート'!AQ36/'3. データシート'!AQ$7</f>
        <v>5.0177597678723297E-2</v>
      </c>
      <c r="AR36" s="241">
        <f>'3. データシート'!AR36/'3. データシート'!AR$7</f>
        <v>5.1449347544576154E-2</v>
      </c>
      <c r="AS36" s="236">
        <f>'3. データシート'!AS36/'3. データシート'!AS$7</f>
        <v>5.0997782705099776E-2</v>
      </c>
      <c r="AT36" s="238">
        <f>'3. データシート'!AT36/'3. データシート'!AT$7</f>
        <v>5.1078664174203002E-2</v>
      </c>
      <c r="AU36" s="236">
        <f>'3. データシート'!AU36/'3. データシート'!AU$7</f>
        <v>5.2416300560521135E-2</v>
      </c>
      <c r="AV36" s="241">
        <f>'3. データシート'!AV36/'3. データシート'!AV$7</f>
        <v>5.1064678601705479E-2</v>
      </c>
      <c r="AW36" s="236">
        <f>'3. データシート'!AW36/'3. データシート'!AW$7</f>
        <v>5.1086523125996812E-2</v>
      </c>
      <c r="AX36" s="238">
        <f>'3. データシート'!AX36/'3. データシート'!AX$7</f>
        <v>5.0983944838693444E-2</v>
      </c>
      <c r="AY36" s="236">
        <f>'3. データシート'!AY36/'3. データシート'!AY$7</f>
        <v>5.0949050949050952E-2</v>
      </c>
      <c r="AZ36" s="241">
        <f>'3. データシート'!AZ36/'3. データシート'!AZ$7</f>
        <v>5.1363316228996883E-2</v>
      </c>
      <c r="BA36" s="236">
        <f>'3. データシート'!BA36/'3. データシート'!BA$7</f>
        <v>5.1610615883306322E-2</v>
      </c>
      <c r="BB36" s="238">
        <f>'3. データシート'!BB36/'3. データシート'!BB$7</f>
        <v>5.1404452037586049E-2</v>
      </c>
      <c r="BC36" s="236">
        <f>'3. データシート'!BC36/'3. データシート'!BC$7</f>
        <v>5.092498475299858E-2</v>
      </c>
      <c r="BD36" s="241">
        <f>'3. データシート'!BD36/'3. データシート'!BD$7</f>
        <v>5.1453798142791898E-2</v>
      </c>
      <c r="BE36" s="236">
        <f>'3. データシート'!BE36/'3. データシート'!BE$7</f>
        <v>5.1820871161889215E-2</v>
      </c>
      <c r="BF36" s="238">
        <f>'3. データシート'!BF36/'3. データシート'!BF$7</f>
        <v>5.3343581860107611E-2</v>
      </c>
      <c r="BG36" s="253">
        <f>'3. データシート'!BG36/'3. データシート'!BG$7</f>
        <v>5.305243733661387E-2</v>
      </c>
      <c r="BH36" s="238">
        <f>'3. データシート'!BH36/'3. データシート'!BH$7</f>
        <v>0.23169668051921399</v>
      </c>
      <c r="BI36" s="255">
        <f>'3. データシート'!BI36/'3. データシート'!BI$7</f>
        <v>9.3402061855670099E-2</v>
      </c>
    </row>
    <row r="37" spans="1:61" x14ac:dyDescent="0.15">
      <c r="A37" s="6">
        <v>60</v>
      </c>
      <c r="B37" s="238">
        <f>'3. データシート'!B37/'3. データシート'!B$7</f>
        <v>5.2049011532125204E-2</v>
      </c>
      <c r="C37" s="241">
        <f>'3. データシート'!C37/'3. データシート'!C$7</f>
        <v>4.9533645992517257E-2</v>
      </c>
      <c r="D37" s="241">
        <f>'3. データシート'!D37/'3. データシート'!D$7</f>
        <v>5.1540969811717685E-2</v>
      </c>
      <c r="E37" s="236">
        <f>'3. データシート'!E37/'3. データシート'!E$7</f>
        <v>4.9746782021523529E-2</v>
      </c>
      <c r="F37" s="238">
        <f>'3. データシート'!F37/'3. データシート'!F$7</f>
        <v>6.0326986754966887E-2</v>
      </c>
      <c r="G37" s="241">
        <f>'3. データシート'!G37/'3. データシート'!G$7</f>
        <v>6.3687267779580309E-2</v>
      </c>
      <c r="H37" s="241">
        <f>'3. データシート'!H37/'3. データシート'!H$7</f>
        <v>6.4810946312930856E-2</v>
      </c>
      <c r="I37" s="236">
        <f>'3. データシート'!I37/'3. データシート'!I$7</f>
        <v>6.2300068173475276E-2</v>
      </c>
      <c r="J37" s="238">
        <f>'3. データシート'!J37/'3. データシート'!J$7</f>
        <v>7.9419430674094141E-2</v>
      </c>
      <c r="K37" s="241">
        <f>'3. データシート'!K37/'3. データシート'!K$7</f>
        <v>8.1016098682835047E-2</v>
      </c>
      <c r="L37" s="241">
        <f>'3. データシート'!L37/'3. データシート'!L$7</f>
        <v>8.3560781020365321E-2</v>
      </c>
      <c r="M37" s="236">
        <f>'3. データシート'!M37/'3. データシート'!M$7</f>
        <v>8.2461214830397062E-2</v>
      </c>
      <c r="N37" s="238">
        <f>'3. データシート'!N37/'3. データシート'!N$7</f>
        <v>0.14170984455958549</v>
      </c>
      <c r="O37" s="241">
        <f>'3. データシート'!O37/'3. データシート'!O$7</f>
        <v>0.13261704557251117</v>
      </c>
      <c r="P37" s="241">
        <f>'3. データシート'!P37/'3. データシート'!P$7</f>
        <v>0.15464403583215464</v>
      </c>
      <c r="Q37" s="236">
        <f>'3. データシート'!Q37/'3. データシート'!Q$7</f>
        <v>0.14183237512527033</v>
      </c>
      <c r="R37" s="238">
        <f>'3. データシート'!R37/'3. データシート'!R$7</f>
        <v>0.70139896373056998</v>
      </c>
      <c r="S37" s="241">
        <f>'3. データシート'!S37/'3. データシート'!S$7</f>
        <v>0.63362136684996073</v>
      </c>
      <c r="T37" s="241">
        <f>'3. データシート'!T37/'3. データシート'!T$7</f>
        <v>0.73125296005893803</v>
      </c>
      <c r="U37" s="236">
        <f>'3. データシート'!U37/'3. データシート'!U$7</f>
        <v>0.66476080570709195</v>
      </c>
      <c r="V37" s="238">
        <f>'3. データシート'!V37/'3. データシート'!V$7</f>
        <v>0.63250614538218419</v>
      </c>
      <c r="W37" s="236">
        <f>'3. データシート'!W37/'3. データシート'!W$7</f>
        <v>0.33921096693177061</v>
      </c>
      <c r="X37" s="241">
        <f>'3. データシート'!X37/'3. データシート'!X$7</f>
        <v>0.1134151933560911</v>
      </c>
      <c r="Y37" s="236">
        <f>'3. データシート'!Y37/'3. データシート'!Y$7</f>
        <v>5.6465273856578208E-2</v>
      </c>
      <c r="Z37" s="238">
        <f>'3. データシート'!Z37/'3. データシート'!Z$7</f>
        <v>0.51266858529428361</v>
      </c>
      <c r="AA37" s="236">
        <f>'3. データシート'!AA37/'3. データシート'!AA$7</f>
        <v>0.27756180998289537</v>
      </c>
      <c r="AB37" s="241">
        <f>'3. データシート'!AB37/'3. データシート'!AB$7</f>
        <v>9.9617834394904459E-2</v>
      </c>
      <c r="AC37" s="236">
        <f>'3. データシート'!AC37/'3. データシート'!AC$7</f>
        <v>5.6226337869640847E-2</v>
      </c>
      <c r="AD37" s="238">
        <f>'3. データシート'!AD37/'3. データシート'!AD$7</f>
        <v>4.9253656330100017E-2</v>
      </c>
      <c r="AE37" s="236">
        <f>'3. データシート'!AE37/'3. データシート'!AE$7</f>
        <v>4.8670146656723839E-2</v>
      </c>
      <c r="AF37" s="241">
        <f>'3. データシート'!AF37/'3. データシート'!AF$7</f>
        <v>4.9611182202972733E-2</v>
      </c>
      <c r="AG37" s="236">
        <f>'3. データシート'!AG37/'3. データシート'!AG$7</f>
        <v>5.0097106717792939E-2</v>
      </c>
      <c r="AH37" s="238">
        <f>'3. データシート'!AH37/'3. データシート'!AH$7</f>
        <v>4.9375908566845456E-2</v>
      </c>
      <c r="AI37" s="236">
        <f>'3. データシート'!AI37/'3. データシート'!AI$7</f>
        <v>4.7992456201300313E-2</v>
      </c>
      <c r="AJ37" s="241">
        <f>'3. データシート'!AJ37/'3. データシート'!AJ$7</f>
        <v>4.8105892230947793E-2</v>
      </c>
      <c r="AK37" s="236">
        <f>'3. データシート'!AK37/'3. データシート'!AK$7</f>
        <v>5.0655721293422766E-2</v>
      </c>
      <c r="AL37" s="238">
        <f>'3. データシート'!AL37/'3. データシート'!AL$7</f>
        <v>4.9191036076776204E-2</v>
      </c>
      <c r="AM37" s="236">
        <f>'3. データシート'!AM37/'3. データシート'!AM$7</f>
        <v>4.8749261374827657E-2</v>
      </c>
      <c r="AN37" s="241">
        <f>'3. データシート'!AN37/'3. データシート'!AN$7</f>
        <v>5.0166890848403325E-2</v>
      </c>
      <c r="AO37" s="236">
        <f>'3. データシート'!AO37/'3. データシート'!AO$7</f>
        <v>4.8631017099930812E-2</v>
      </c>
      <c r="AP37" s="238">
        <f>'3. データシート'!AP37/'3. データシート'!AP$7</f>
        <v>4.7934880916490806E-2</v>
      </c>
      <c r="AQ37" s="236">
        <f>'3. データシート'!AQ37/'3. データシート'!AQ$7</f>
        <v>4.7826304467457101E-2</v>
      </c>
      <c r="AR37" s="241">
        <f>'3. データシート'!AR37/'3. データシート'!AR$7</f>
        <v>4.8660225122024107E-2</v>
      </c>
      <c r="AS37" s="236">
        <f>'3. データシート'!AS37/'3. データシート'!AS$7</f>
        <v>4.8478129409393264E-2</v>
      </c>
      <c r="AT37" s="238">
        <f>'3. データシート'!AT37/'3. データシート'!AT$7</f>
        <v>4.895670186429546E-2</v>
      </c>
      <c r="AU37" s="236">
        <f>'3. データシート'!AU37/'3. データシート'!AU$7</f>
        <v>5.0093420188860274E-2</v>
      </c>
      <c r="AV37" s="241">
        <f>'3. データシート'!AV37/'3. データシート'!AV$7</f>
        <v>4.8521418241659599E-2</v>
      </c>
      <c r="AW37" s="236">
        <f>'3. データシート'!AW37/'3. データシート'!AW$7</f>
        <v>4.8594497607655503E-2</v>
      </c>
      <c r="AX37" s="238">
        <f>'3. データシート'!AX37/'3. データシート'!AX$7</f>
        <v>4.8517791534551311E-2</v>
      </c>
      <c r="AY37" s="236">
        <f>'3. データシート'!AY37/'3. データシート'!AY$7</f>
        <v>4.8401598401598404E-2</v>
      </c>
      <c r="AZ37" s="241">
        <f>'3. データシート'!AZ37/'3. データシート'!AZ$7</f>
        <v>4.9099506992655195E-2</v>
      </c>
      <c r="BA37" s="236">
        <f>'3. データシート'!BA37/'3. データシート'!BA$7</f>
        <v>4.9128849270664507E-2</v>
      </c>
      <c r="BB37" s="238">
        <f>'3. データシート'!BB37/'3. データシート'!BB$7</f>
        <v>4.9042761670267825E-2</v>
      </c>
      <c r="BC37" s="236">
        <f>'3. データシート'!BC37/'3. データシート'!BC$7</f>
        <v>4.8282171173002646E-2</v>
      </c>
      <c r="BD37" s="241">
        <f>'3. データシート'!BD37/'3. データシート'!BD$7</f>
        <v>4.9170345562490489E-2</v>
      </c>
      <c r="BE37" s="236">
        <f>'3. データシート'!BE37/'3. データシート'!BE$7</f>
        <v>4.9525655411608693E-2</v>
      </c>
      <c r="BF37" s="238">
        <f>'3. データシート'!BF37/'3. データシート'!BF$7</f>
        <v>5.078145016653856E-2</v>
      </c>
      <c r="BG37" s="253">
        <f>'3. データシート'!BG37/'3. データシート'!BG$7</f>
        <v>5.0694551232764368E-2</v>
      </c>
      <c r="BH37" s="238">
        <f>'3. データシート'!BH37/'3. データシート'!BH$7</f>
        <v>0.19896362423682726</v>
      </c>
      <c r="BI37" s="255">
        <f>'3. データシート'!BI37/'3. データシート'!BI$7</f>
        <v>8.2010309278350513E-2</v>
      </c>
    </row>
    <row r="38" spans="1:61" x14ac:dyDescent="0.15">
      <c r="A38" s="6">
        <v>62</v>
      </c>
      <c r="B38" s="238">
        <f>'3. データシート'!B38/'3. データシート'!B$7</f>
        <v>5.0195634266886328E-2</v>
      </c>
      <c r="C38" s="241">
        <f>'3. データシート'!C38/'3. データシート'!C$7</f>
        <v>4.8163566422511461E-2</v>
      </c>
      <c r="D38" s="241">
        <f>'3. データシート'!D38/'3. データシート'!D$7</f>
        <v>4.933207110550121E-2</v>
      </c>
      <c r="E38" s="236">
        <f>'3. データシート'!E38/'3. データシート'!E$7</f>
        <v>4.8111415910529649E-2</v>
      </c>
      <c r="F38" s="238">
        <f>'3. データシート'!F38/'3. データシート'!F$7</f>
        <v>5.5929221854304635E-2</v>
      </c>
      <c r="G38" s="241">
        <f>'3. データシート'!G38/'3. データシート'!G$7</f>
        <v>5.8872782458527395E-2</v>
      </c>
      <c r="H38" s="241">
        <f>'3. データシート'!H38/'3. データシート'!H$7</f>
        <v>5.9327344892416964E-2</v>
      </c>
      <c r="I38" s="236">
        <f>'3. データシート'!I38/'3. データシート'!I$7</f>
        <v>5.7475483769468774E-2</v>
      </c>
      <c r="J38" s="238">
        <f>'3. データシート'!J38/'3. データシート'!J$7</f>
        <v>7.0884652731640005E-2</v>
      </c>
      <c r="K38" s="241">
        <f>'3. データシート'!K38/'3. データシート'!K$7</f>
        <v>7.2025925151578504E-2</v>
      </c>
      <c r="L38" s="241">
        <f>'3. データシート'!L38/'3. データシート'!L$7</f>
        <v>7.4165441948351882E-2</v>
      </c>
      <c r="M38" s="236">
        <f>'3. データシート'!M38/'3. データシート'!M$7</f>
        <v>7.35734946095188E-2</v>
      </c>
      <c r="N38" s="238">
        <f>'3. データシート'!N38/'3. データシート'!N$7</f>
        <v>0.11984455958549223</v>
      </c>
      <c r="O38" s="241">
        <f>'3. データシート'!O38/'3. データシート'!O$7</f>
        <v>0.11227032077234507</v>
      </c>
      <c r="P38" s="241">
        <f>'3. データシート'!P38/'3. データシート'!P$7</f>
        <v>0.13065116035413066</v>
      </c>
      <c r="Q38" s="236">
        <f>'3. データシート'!Q38/'3. データシート'!Q$7</f>
        <v>0.12015401656205496</v>
      </c>
      <c r="R38" s="238">
        <f>'3. データシート'!R38/'3. データシート'!R$7</f>
        <v>0.60238341968911913</v>
      </c>
      <c r="S38" s="241">
        <f>'3. データシート'!S38/'3. データシート'!S$7</f>
        <v>0.53359518198481282</v>
      </c>
      <c r="T38" s="241">
        <f>'3. データシート'!T38/'3. データシート'!T$7</f>
        <v>0.63742566963111091</v>
      </c>
      <c r="U38" s="236">
        <f>'3. データシート'!U38/'3. データシート'!U$7</f>
        <v>0.56567352077213595</v>
      </c>
      <c r="V38" s="238">
        <f>'3. データシート'!V38/'3. データシート'!V$7</f>
        <v>0.61793281048811888</v>
      </c>
      <c r="W38" s="236">
        <f>'3. データシート'!W38/'3. データシート'!W$7</f>
        <v>0.32210129761406447</v>
      </c>
      <c r="X38" s="241">
        <f>'3. データシート'!X38/'3. データシート'!X$7</f>
        <v>0.10266469659143017</v>
      </c>
      <c r="Y38" s="236">
        <f>'3. データシート'!Y38/'3. データシート'!Y$7</f>
        <v>5.3385349828037575E-2</v>
      </c>
      <c r="Z38" s="238">
        <f>'3. データシート'!Z38/'3. データシート'!Z$7</f>
        <v>0.49472377405338297</v>
      </c>
      <c r="AA38" s="236">
        <f>'3. データシート'!AA38/'3. データシート'!AA$7</f>
        <v>0.26242678691753485</v>
      </c>
      <c r="AB38" s="241">
        <f>'3. データシート'!AB38/'3. データシート'!AB$7</f>
        <v>9.0547770700636937E-2</v>
      </c>
      <c r="AC38" s="236">
        <f>'3. データシート'!AC38/'3. データシート'!AC$7</f>
        <v>5.2900849278624783E-2</v>
      </c>
      <c r="AD38" s="238">
        <f>'3. データシート'!AD38/'3. データシート'!AD$7</f>
        <v>4.7343820676483891E-2</v>
      </c>
      <c r="AE38" s="236">
        <f>'3. データシート'!AE38/'3. データシート'!AE$7</f>
        <v>4.7079294059159831E-2</v>
      </c>
      <c r="AF38" s="241">
        <f>'3. データシート'!AF38/'3. データシート'!AF$7</f>
        <v>4.7494832168520525E-2</v>
      </c>
      <c r="AG38" s="236">
        <f>'3. データシート'!AG38/'3. データシート'!AG$7</f>
        <v>4.8055375728300383E-2</v>
      </c>
      <c r="AH38" s="238">
        <f>'3. データシート'!AH38/'3. データシート'!AH$7</f>
        <v>4.6969772920948422E-2</v>
      </c>
      <c r="AI38" s="236">
        <f>'3. データシート'!AI38/'3. データシート'!AI$7</f>
        <v>4.6404288053997718E-2</v>
      </c>
      <c r="AJ38" s="241">
        <f>'3. データシート'!AJ38/'3. データシート'!AJ$7</f>
        <v>4.613029090729491E-2</v>
      </c>
      <c r="AK38" s="236">
        <f>'3. データシート'!AK38/'3. データシート'!AK$7</f>
        <v>4.8503353689057963E-2</v>
      </c>
      <c r="AL38" s="238">
        <f>'3. データシート'!AL38/'3. データシート'!AL$7</f>
        <v>4.7281680233142401E-2</v>
      </c>
      <c r="AM38" s="236">
        <f>'3. データシート'!AM38/'3. データシート'!AM$7</f>
        <v>4.6582627535946428E-2</v>
      </c>
      <c r="AN38" s="241">
        <f>'3. データシート'!AN38/'3. データシート'!AN$7</f>
        <v>4.7825437154386488E-2</v>
      </c>
      <c r="AO38" s="236">
        <f>'3. データシート'!AO38/'3. データシート'!AO$7</f>
        <v>4.6456459424730652E-2</v>
      </c>
      <c r="AP38" s="238">
        <f>'3. データシート'!AP38/'3. データシート'!AP$7</f>
        <v>4.627675610491408E-2</v>
      </c>
      <c r="AQ38" s="236">
        <f>'3. データシート'!AQ38/'3. データシート'!AQ$7</f>
        <v>4.5925258892390818E-2</v>
      </c>
      <c r="AR38" s="241">
        <f>'3. データシート'!AR38/'3. データシート'!AR$7</f>
        <v>4.6618189062655642E-2</v>
      </c>
      <c r="AS38" s="236">
        <f>'3. データシート'!AS38/'3. データシート'!AS$7</f>
        <v>4.6865551300141098E-2</v>
      </c>
      <c r="AT38" s="238">
        <f>'3. データシート'!AT38/'3. データシート'!AT$7</f>
        <v>4.6935785378669229E-2</v>
      </c>
      <c r="AU38" s="236">
        <f>'3. データシート'!AU38/'3. データシート'!AU$7</f>
        <v>4.8023026814119074E-2</v>
      </c>
      <c r="AV38" s="241">
        <f>'3. データシート'!AV38/'3. データシート'!AV$7</f>
        <v>4.6875779185159325E-2</v>
      </c>
      <c r="AW38" s="236">
        <f>'3. データシート'!AW38/'3. データシート'!AW$7</f>
        <v>4.6600877192982455E-2</v>
      </c>
      <c r="AX38" s="238">
        <f>'3. データシート'!AX38/'3. データシート'!AX$7</f>
        <v>4.6454275504554832E-2</v>
      </c>
      <c r="AY38" s="236">
        <f>'3. データシート'!AY38/'3. データシート'!AY$7</f>
        <v>4.6653346653346653E-2</v>
      </c>
      <c r="AZ38" s="241">
        <f>'3. データシート'!AZ38/'3. データシート'!AZ$7</f>
        <v>4.7288459603581849E-2</v>
      </c>
      <c r="BA38" s="236">
        <f>'3. データシート'!BA38/'3. データシート'!BA$7</f>
        <v>4.7305510534846031E-2</v>
      </c>
      <c r="BB38" s="238">
        <f>'3. データシート'!BB38/'3. データシート'!BB$7</f>
        <v>4.733430480880358E-2</v>
      </c>
      <c r="BC38" s="236">
        <f>'3. データシート'!BC38/'3. データシート'!BC$7</f>
        <v>4.6909941044927829E-2</v>
      </c>
      <c r="BD38" s="241">
        <f>'3. データシート'!BD38/'3. データシート'!BD$7</f>
        <v>4.754655706094281E-2</v>
      </c>
      <c r="BE38" s="236">
        <f>'3. データシート'!BE38/'3. データシート'!BE$7</f>
        <v>4.7536468428032233E-2</v>
      </c>
      <c r="BF38" s="238">
        <f>'3. データシート'!BF38/'3. データシート'!BF$7</f>
        <v>4.8373046374583652E-2</v>
      </c>
      <c r="BG38" s="253">
        <f>'3. データシート'!BG38/'3. データシート'!BG$7</f>
        <v>4.854169870316264E-2</v>
      </c>
      <c r="BH38" s="238">
        <f>'3. データシート'!BH38/'3. データシート'!BH$7</f>
        <v>0.17033502642245138</v>
      </c>
      <c r="BI38" s="255">
        <f>'3. データシート'!BI38/'3. データシート'!BI$7</f>
        <v>7.3505154639175257E-2</v>
      </c>
    </row>
    <row r="39" spans="1:61" x14ac:dyDescent="0.15">
      <c r="A39" s="6">
        <v>64</v>
      </c>
      <c r="B39" s="238">
        <f>'3. データシート'!B39/'3. データシート'!B$7</f>
        <v>4.8548187808896213E-2</v>
      </c>
      <c r="C39" s="241">
        <f>'3. データシート'!C39/'3. データシート'!C$7</f>
        <v>4.7215049797122835E-2</v>
      </c>
      <c r="D39" s="241">
        <f>'3. データシート'!D39/'3. データシート'!D$7</f>
        <v>4.8122436099715997E-2</v>
      </c>
      <c r="E39" s="236">
        <f>'3. データシート'!E39/'3. データシート'!E$7</f>
        <v>4.6898079763663218E-2</v>
      </c>
      <c r="F39" s="238">
        <f>'3. データシート'!F39/'3. データシート'!F$7</f>
        <v>5.2669701986754969E-2</v>
      </c>
      <c r="G39" s="241">
        <f>'3. データシート'!G39/'3. データシート'!G$7</f>
        <v>5.5104924381181641E-2</v>
      </c>
      <c r="H39" s="241">
        <f>'3. データシート'!H39/'3. データシート'!H$7</f>
        <v>5.541048673490704E-2</v>
      </c>
      <c r="I39" s="236">
        <f>'3. データシート'!I39/'3. データシート'!I$7</f>
        <v>5.4014368870942367E-2</v>
      </c>
      <c r="J39" s="238">
        <f>'3. データシート'!J39/'3. データシート'!J$7</f>
        <v>6.4240813614759543E-2</v>
      </c>
      <c r="K39" s="241">
        <f>'3. データシート'!K39/'3. データシート'!K$7</f>
        <v>6.5021952749320516E-2</v>
      </c>
      <c r="L39" s="241">
        <f>'3. データシート'!L39/'3. データシート'!L$7</f>
        <v>6.6869619987402901E-2</v>
      </c>
      <c r="M39" s="236">
        <f>'3. データシート'!M39/'3. データシート'!M$7</f>
        <v>6.6684196686826194E-2</v>
      </c>
      <c r="N39" s="238">
        <f>'3. データシート'!N39/'3. データシート'!N$7</f>
        <v>0.10217616580310881</v>
      </c>
      <c r="O39" s="241">
        <f>'3. データシート'!O39/'3. データシート'!O$7</f>
        <v>9.5349320045676325E-2</v>
      </c>
      <c r="P39" s="241">
        <f>'3. データシート'!P39/'3. データシート'!P$7</f>
        <v>0.11142542825711142</v>
      </c>
      <c r="Q39" s="236">
        <f>'3. データシート'!Q39/'3. データシート'!Q$7</f>
        <v>0.10290627142781793</v>
      </c>
      <c r="R39" s="238">
        <f>'3. データシート'!R39/'3. データシート'!R$7</f>
        <v>0.50528497409326423</v>
      </c>
      <c r="S39" s="241">
        <f>'3. データシート'!S39/'3. データシート'!S$7</f>
        <v>0.44069128043990574</v>
      </c>
      <c r="T39" s="241">
        <f>'3. データシート'!T39/'3. データシート'!T$7</f>
        <v>0.54286165342314374</v>
      </c>
      <c r="U39" s="236">
        <f>'3. データシート'!U39/'3. データシート'!U$7</f>
        <v>0.47225136382710869</v>
      </c>
      <c r="V39" s="238">
        <f>'3. データシート'!V39/'3. データシート'!V$7</f>
        <v>0.6027742011003161</v>
      </c>
      <c r="W39" s="236">
        <f>'3. データシート'!W39/'3. データシート'!W$7</f>
        <v>0.30734616994558395</v>
      </c>
      <c r="X39" s="241">
        <f>'3. データシート'!X39/'3. データシート'!X$7</f>
        <v>9.3952208692107811E-2</v>
      </c>
      <c r="Y39" s="236">
        <f>'3. データシート'!Y39/'3. データシート'!Y$7</f>
        <v>5.0664750269493353E-2</v>
      </c>
      <c r="Z39" s="238">
        <f>'3. データシート'!Z39/'3. データシート'!Z$7</f>
        <v>0.47689182326053836</v>
      </c>
      <c r="AA39" s="236">
        <f>'3. データシート'!AA39/'3. データシート'!AA$7</f>
        <v>0.24796558337220753</v>
      </c>
      <c r="AB39" s="241">
        <f>'3. データシート'!AB39/'3. データシート'!AB$7</f>
        <v>8.2343949044585987E-2</v>
      </c>
      <c r="AC39" s="236">
        <f>'3. データシート'!AC39/'3. データシート'!AC$7</f>
        <v>5.0803233398137727E-2</v>
      </c>
      <c r="AD39" s="238">
        <f>'3. データシート'!AD39/'3. データシート'!AD$7</f>
        <v>4.563502035482736E-2</v>
      </c>
      <c r="AE39" s="236">
        <f>'3. データシート'!AE39/'3. データシート'!AE$7</f>
        <v>4.5339299030574196E-2</v>
      </c>
      <c r="AF39" s="241">
        <f>'3. データシート'!AF39/'3. データシート'!AF$7</f>
        <v>4.567378679003839E-2</v>
      </c>
      <c r="AG39" s="236">
        <f>'3. データシート'!AG39/'3. データシート'!AG$7</f>
        <v>4.6312434639709181E-2</v>
      </c>
      <c r="AH39" s="238">
        <f>'3. データシート'!AH39/'3. データシート'!AH$7</f>
        <v>4.5816832923956087E-2</v>
      </c>
      <c r="AI39" s="236">
        <f>'3. データシート'!AI39/'3. データシート'!AI$7</f>
        <v>4.4617598888282296E-2</v>
      </c>
      <c r="AJ39" s="241">
        <f>'3. データシート'!AJ39/'3. データシート'!AJ$7</f>
        <v>4.4549809848372597E-2</v>
      </c>
      <c r="AK39" s="236">
        <f>'3. データシート'!AK39/'3. データシート'!AK$7</f>
        <v>4.6451096205826409E-2</v>
      </c>
      <c r="AL39" s="238">
        <f>'3. データシート'!AL39/'3. データシート'!AL$7</f>
        <v>4.5472816802331423E-2</v>
      </c>
      <c r="AM39" s="236">
        <f>'3. データシート'!AM39/'3. データシート'!AM$7</f>
        <v>4.4711443766003549E-2</v>
      </c>
      <c r="AN39" s="241">
        <f>'3. データシート'!AN39/'3. データシート'!AN$7</f>
        <v>4.6131619588501968E-2</v>
      </c>
      <c r="AO39" s="236">
        <f>'3. データシート'!AO39/'3. データシート'!AO$7</f>
        <v>4.4677275872294156E-2</v>
      </c>
      <c r="AP39" s="238">
        <f>'3. データシート'!AP39/'3. データシート'!AP$7</f>
        <v>4.486986232539443E-2</v>
      </c>
      <c r="AQ39" s="236">
        <f>'3. データシート'!AQ39/'3. データシート'!AQ$7</f>
        <v>4.4774626044324375E-2</v>
      </c>
      <c r="AR39" s="241">
        <f>'3. データシート'!AR39/'3. データシート'!AR$7</f>
        <v>4.5472656639107482E-2</v>
      </c>
      <c r="AS39" s="236">
        <f>'3. データシート'!AS39/'3. データシート'!AS$7</f>
        <v>4.5101793993146545E-2</v>
      </c>
      <c r="AT39" s="238">
        <f>'3. データシート'!AT39/'3. データシート'!AT$7</f>
        <v>4.5773758399434143E-2</v>
      </c>
      <c r="AU39" s="236">
        <f>'3. データシート'!AU39/'3. データシート'!AU$7</f>
        <v>4.6609099631368986E-2</v>
      </c>
      <c r="AV39" s="241">
        <f>'3. データシート'!AV39/'3. データシート'!AV$7</f>
        <v>4.5280007978856028E-2</v>
      </c>
      <c r="AW39" s="236">
        <f>'3. データシート'!AW39/'3. データシート'!AW$7</f>
        <v>4.5305023923444973E-2</v>
      </c>
      <c r="AX39" s="238">
        <f>'3. データシート'!AX39/'3. データシート'!AX$7</f>
        <v>4.5145704363581458E-2</v>
      </c>
      <c r="AY39" s="236">
        <f>'3. データシート'!AY39/'3. データシート'!AY$7</f>
        <v>4.5304695304695303E-2</v>
      </c>
      <c r="AZ39" s="241">
        <f>'3. データシート'!AZ39/'3. データシート'!AZ$7</f>
        <v>4.5879867189858134E-2</v>
      </c>
      <c r="BA39" s="236">
        <f>'3. データシート'!BA39/'3. データシート'!BA$7</f>
        <v>4.5938006482982172E-2</v>
      </c>
      <c r="BB39" s="238">
        <f>'3. データシート'!BB39/'3. データシート'!BB$7</f>
        <v>4.587709160343701E-2</v>
      </c>
      <c r="BC39" s="236">
        <f>'3. データシート'!BC39/'3. データシート'!BC$7</f>
        <v>4.5690180931083554E-2</v>
      </c>
      <c r="BD39" s="241">
        <f>'3. データシート'!BD39/'3. データシート'!BD$7</f>
        <v>4.6176485512761961E-2</v>
      </c>
      <c r="BE39" s="236">
        <f>'3. データシート'!BE39/'3. データシート'!BE$7</f>
        <v>4.6210343772314595E-2</v>
      </c>
      <c r="BF39" s="238">
        <f>'3. データシート'!BF39/'3. データシート'!BF$7</f>
        <v>4.6733282090699463E-2</v>
      </c>
      <c r="BG39" s="253">
        <f>'3. データシート'!BG39/'3. データシート'!BG$7</f>
        <v>4.7311497257675944E-2</v>
      </c>
      <c r="BH39" s="238">
        <f>'3. データシート'!BH39/'3. データシート'!BH$7</f>
        <v>0.14627263865373763</v>
      </c>
      <c r="BI39" s="255">
        <f>'3. データシート'!BI39/'3. データシート'!BI$7</f>
        <v>6.6288659793814431E-2</v>
      </c>
    </row>
    <row r="40" spans="1:61" x14ac:dyDescent="0.15">
      <c r="A40" s="6">
        <v>66</v>
      </c>
      <c r="B40" s="238">
        <f>'3. データシート'!B40/'3. データシート'!B$7</f>
        <v>4.726112026359143E-2</v>
      </c>
      <c r="C40" s="241">
        <f>'3. データシート'!C40/'3. データシート'!C$7</f>
        <v>4.6213837803657058E-2</v>
      </c>
      <c r="D40" s="241">
        <f>'3. データシート'!D40/'3. データシート'!D$7</f>
        <v>4.6702429788576839E-2</v>
      </c>
      <c r="E40" s="236">
        <f>'3. データシート'!E40/'3. データシート'!E$7</f>
        <v>4.6159527326440179E-2</v>
      </c>
      <c r="F40" s="238">
        <f>'3. データシート'!F40/'3. データシート'!F$7</f>
        <v>4.9824089403973509E-2</v>
      </c>
      <c r="G40" s="241">
        <f>'3. データシート'!G40/'3. データシート'!G$7</f>
        <v>5.2017374012245536E-2</v>
      </c>
      <c r="H40" s="241">
        <f>'3. データシート'!H40/'3. データシート'!H$7</f>
        <v>5.2277000208899103E-2</v>
      </c>
      <c r="I40" s="236">
        <f>'3. データシート'!I40/'3. データシート'!I$7</f>
        <v>5.0867900781372911E-2</v>
      </c>
      <c r="J40" s="238">
        <f>'3. データシート'!J40/'3. データシート'!J$7</f>
        <v>5.8721316502274239E-2</v>
      </c>
      <c r="K40" s="241">
        <f>'3. データシート'!K40/'3. データシート'!K$7</f>
        <v>5.9690570771482335E-2</v>
      </c>
      <c r="L40" s="241">
        <f>'3. データシート'!L40/'3. データシート'!L$7</f>
        <v>6.1463363426411927E-2</v>
      </c>
      <c r="M40" s="236">
        <f>'3. データシート'!M40/'3. データシート'!M$7</f>
        <v>6.089929003418354E-2</v>
      </c>
      <c r="N40" s="238">
        <f>'3. データシート'!N40/'3. データシート'!N$7</f>
        <v>8.7875647668393786E-2</v>
      </c>
      <c r="O40" s="241">
        <f>'3. データシート'!O40/'3. データシート'!O$7</f>
        <v>8.2476902314958994E-2</v>
      </c>
      <c r="P40" s="241">
        <f>'3. データシート'!P40/'3. データシート'!P$7</f>
        <v>9.5604798575095601E-2</v>
      </c>
      <c r="Q40" s="236">
        <f>'3. データシート'!Q40/'3. データシート'!Q$7</f>
        <v>8.8559523181602401E-2</v>
      </c>
      <c r="R40" s="238">
        <f>'3. データシート'!R40/'3. データシート'!R$7</f>
        <v>0.41725388601036267</v>
      </c>
      <c r="S40" s="241">
        <f>'3. データシート'!S40/'3. データシート'!S$7</f>
        <v>0.35862791306624769</v>
      </c>
      <c r="T40" s="241">
        <f>'3. データシート'!T40/'3. データシート'!T$7</f>
        <v>0.45387570383623638</v>
      </c>
      <c r="U40" s="236">
        <f>'3. データシート'!U40/'3. データシート'!U$7</f>
        <v>0.38711707931179185</v>
      </c>
      <c r="V40" s="238">
        <f>'3. データシート'!V40/'3. データシート'!V$7</f>
        <v>0.58673767997190684</v>
      </c>
      <c r="W40" s="236">
        <f>'3. データシート'!W40/'3. データシート'!W$7</f>
        <v>0.29112599413980744</v>
      </c>
      <c r="X40" s="241">
        <f>'3. データシート'!X40/'3. データシート'!X$7</f>
        <v>8.5749223009120093E-2</v>
      </c>
      <c r="Y40" s="236">
        <f>'3. データシート'!Y40/'3. データシート'!Y$7</f>
        <v>4.8560135516657256E-2</v>
      </c>
      <c r="Z40" s="238">
        <f>'3. データシート'!Z40/'3. データシート'!Z$7</f>
        <v>0.45781840753907793</v>
      </c>
      <c r="AA40" s="236">
        <f>'3. データシート'!AA40/'3. データシート'!AA$7</f>
        <v>0.23340071528533665</v>
      </c>
      <c r="AB40" s="241">
        <f>'3. データシート'!AB40/'3. データシート'!AB$7</f>
        <v>7.5668789808917197E-2</v>
      </c>
      <c r="AC40" s="236">
        <f>'3. データシート'!AC40/'3. データシート'!AC$7</f>
        <v>4.9063747058221634E-2</v>
      </c>
      <c r="AD40" s="238">
        <f>'3. データシート'!AD40/'3. データシート'!AD$7</f>
        <v>4.4629843695029404E-2</v>
      </c>
      <c r="AE40" s="236">
        <f>'3. データシート'!AE40/'3. データシート'!AE$7</f>
        <v>4.4593586875466072E-2</v>
      </c>
      <c r="AF40" s="241">
        <f>'3. データシート'!AF40/'3. データシート'!AF$7</f>
        <v>4.4443350723496408E-2</v>
      </c>
      <c r="AG40" s="236">
        <f>'3. データシート'!AG40/'3. データシート'!AG$7</f>
        <v>4.5067476719286889E-2</v>
      </c>
      <c r="AH40" s="238">
        <f>'3. データシート'!AH40/'3. データシート'!AH$7</f>
        <v>4.4663892926963759E-2</v>
      </c>
      <c r="AI40" s="236">
        <f>'3. データシート'!AI40/'3. データシート'!AI$7</f>
        <v>4.3575363541614967E-2</v>
      </c>
      <c r="AJ40" s="241">
        <f>'3. データシート'!AJ40/'3. データシート'!AJ$7</f>
        <v>4.3759569318911444E-2</v>
      </c>
      <c r="AK40" s="236">
        <f>'3. データシート'!AK40/'3. データシート'!AK$7</f>
        <v>4.5049554509960954E-2</v>
      </c>
      <c r="AL40" s="238">
        <f>'3. データシート'!AL40/'3. データシート'!AL$7</f>
        <v>4.4467892674103109E-2</v>
      </c>
      <c r="AM40" s="236">
        <f>'3. データシート'!AM40/'3. データシート'!AM$7</f>
        <v>4.3529643490250146E-2</v>
      </c>
      <c r="AN40" s="241">
        <f>'3. データシート'!AN40/'3. データシート'!AN$7</f>
        <v>4.4637074677427391E-2</v>
      </c>
      <c r="AO40" s="236">
        <f>'3. データシート'!AO40/'3. データシート'!AO$7</f>
        <v>4.3293466442621331E-2</v>
      </c>
      <c r="AP40" s="238">
        <f>'3. データシート'!AP40/'3. データシート'!AP$7</f>
        <v>4.356346095869762E-2</v>
      </c>
      <c r="AQ40" s="236">
        <f>'3. データシート'!AQ40/'3. データシート'!AQ$7</f>
        <v>4.3674020711391266E-2</v>
      </c>
      <c r="AR40" s="241">
        <f>'3. データシート'!AR40/'3. データシート'!AR$7</f>
        <v>4.4277318458013748E-2</v>
      </c>
      <c r="AS40" s="236">
        <f>'3. データシート'!AS40/'3. データシート'!AS$7</f>
        <v>4.3993146543035676E-2</v>
      </c>
      <c r="AT40" s="238">
        <f>'3. データシート'!AT40/'3. データシート'!AT$7</f>
        <v>4.4460162683777095E-2</v>
      </c>
      <c r="AU40" s="236">
        <f>'3. データシート'!AU40/'3. データシート'!AU$7</f>
        <v>4.539716204615462E-2</v>
      </c>
      <c r="AV40" s="241">
        <f>'3. データシート'!AV40/'3. データシート'!AV$7</f>
        <v>4.4133047424325535E-2</v>
      </c>
      <c r="AW40" s="236">
        <f>'3. データシート'!AW40/'3. データシート'!AW$7</f>
        <v>4.3759968102073367E-2</v>
      </c>
      <c r="AX40" s="238">
        <f>'3. データシート'!AX40/'3. データシート'!AX$7</f>
        <v>4.3786803563339874E-2</v>
      </c>
      <c r="AY40" s="236">
        <f>'3. データシート'!AY40/'3. データシート'!AY$7</f>
        <v>4.4255744255744259E-2</v>
      </c>
      <c r="AZ40" s="241">
        <f>'3. データシート'!AZ40/'3. データシート'!AZ$7</f>
        <v>4.4823422879565346E-2</v>
      </c>
      <c r="BA40" s="236">
        <f>'3. データシート'!BA40/'3. データシート'!BA$7</f>
        <v>4.4773095623987035E-2</v>
      </c>
      <c r="BB40" s="238">
        <f>'3. データシート'!BB40/'3. データシート'!BB$7</f>
        <v>4.4872116979046278E-2</v>
      </c>
      <c r="BC40" s="236">
        <f>'3. データシート'!BC40/'3. データシート'!BC$7</f>
        <v>4.4826184183777193E-2</v>
      </c>
      <c r="BD40" s="241">
        <f>'3. データシート'!BD40/'3. データシート'!BD$7</f>
        <v>4.5060130917947937E-2</v>
      </c>
      <c r="BE40" s="236">
        <f>'3. データシート'!BE40/'3. データシート'!BE$7</f>
        <v>4.5445271855554421E-2</v>
      </c>
      <c r="BF40" s="238">
        <f>'3. データシート'!BF40/'3. データシート'!BF$7</f>
        <v>4.5759672047143221E-2</v>
      </c>
      <c r="BG40" s="253">
        <f>'3. データシート'!BG40/'3. データシート'!BG$7</f>
        <v>4.5978779025065357E-2</v>
      </c>
      <c r="BH40" s="238">
        <f>'3. データシート'!BH40/'3. データシート'!BH$7</f>
        <v>0.12687907239238622</v>
      </c>
      <c r="BI40" s="255">
        <f>'3. データシート'!BI40/'3. データシート'!BI$7</f>
        <v>6.1134020618556703E-2</v>
      </c>
    </row>
    <row r="41" spans="1:61" x14ac:dyDescent="0.15">
      <c r="A41" s="6">
        <v>68</v>
      </c>
      <c r="B41" s="238">
        <f>'3. データシート'!B41/'3. データシート'!B$7</f>
        <v>4.6385914332784182E-2</v>
      </c>
      <c r="C41" s="241">
        <f>'3. データシート'!C41/'3. データシート'!C$7</f>
        <v>4.5370711914422719E-2</v>
      </c>
      <c r="D41" s="241">
        <f>'3. データシート'!D41/'3. データシート'!D$7</f>
        <v>4.5755758914484065E-2</v>
      </c>
      <c r="E41" s="236">
        <f>'3. データシート'!E41/'3. データシート'!E$7</f>
        <v>4.5631989871280858E-2</v>
      </c>
      <c r="F41" s="238">
        <f>'3. データシート'!F41/'3. データシート'!F$7</f>
        <v>4.8271937086092717E-2</v>
      </c>
      <c r="G41" s="241">
        <f>'3. データシート'!G41/'3. データシート'!G$7</f>
        <v>5.0028782249201945E-2</v>
      </c>
      <c r="H41" s="241">
        <f>'3. データシート'!H41/'3. データシート'!H$7</f>
        <v>4.9874660538959684E-2</v>
      </c>
      <c r="I41" s="236">
        <f>'3. データシート'!I41/'3. データシート'!I$7</f>
        <v>4.9242225601762023E-2</v>
      </c>
      <c r="J41" s="238">
        <f>'3. データシート'!J41/'3. データシート'!J$7</f>
        <v>5.4632800122655492E-2</v>
      </c>
      <c r="K41" s="241">
        <f>'3. データシート'!K41/'3. データシート'!K$7</f>
        <v>5.5770436964248382E-2</v>
      </c>
      <c r="L41" s="241">
        <f>'3. データシート'!L41/'3. データシート'!L$7</f>
        <v>5.6844425782070121E-2</v>
      </c>
      <c r="M41" s="236">
        <f>'3. データシート'!M41/'3. データシート'!M$7</f>
        <v>5.6586905074940838E-2</v>
      </c>
      <c r="N41" s="238">
        <f>'3. データシート'!N41/'3. データシート'!N$7</f>
        <v>7.6943005181347154E-2</v>
      </c>
      <c r="O41" s="241">
        <f>'3. データシート'!O41/'3. データシート'!O$7</f>
        <v>7.2095920274057923E-2</v>
      </c>
      <c r="P41" s="241">
        <f>'3. データシート'!P41/'3. データシート'!P$7</f>
        <v>8.3608360836083612E-2</v>
      </c>
      <c r="Q41" s="236">
        <f>'3. データシート'!Q41/'3. データシート'!Q$7</f>
        <v>7.7693971201012707E-2</v>
      </c>
      <c r="R41" s="238">
        <f>'3. データシート'!R41/'3. データシート'!R$7</f>
        <v>0.33968911917098443</v>
      </c>
      <c r="S41" s="241">
        <f>'3. データシート'!S41/'3. データシート'!S$7</f>
        <v>0.28834773500916472</v>
      </c>
      <c r="T41" s="241">
        <f>'3. データシート'!T41/'3. データシート'!T$7</f>
        <v>0.3737830868810188</v>
      </c>
      <c r="U41" s="236">
        <f>'3. データシート'!U41/'3. データシート'!U$7</f>
        <v>0.31514897188417962</v>
      </c>
      <c r="V41" s="238">
        <f>'3. データシート'!V41/'3. データシート'!V$7</f>
        <v>0.57286667447032658</v>
      </c>
      <c r="W41" s="236">
        <f>'3. データシート'!W41/'3. データシート'!W$7</f>
        <v>0.27762662201758059</v>
      </c>
      <c r="X41" s="241">
        <f>'3. データシート'!X41/'3. データシート'!X$7</f>
        <v>7.8819992866968974E-2</v>
      </c>
      <c r="Y41" s="236">
        <f>'3. データシート'!Y41/'3. データシート'!Y$7</f>
        <v>4.7174169703813974E-2</v>
      </c>
      <c r="Z41" s="238">
        <f>'3. データシート'!Z41/'3. データシート'!Z$7</f>
        <v>0.44235652615540882</v>
      </c>
      <c r="AA41" s="236">
        <f>'3. データシート'!AA41/'3. データシート'!AA$7</f>
        <v>0.22018348623853212</v>
      </c>
      <c r="AB41" s="241">
        <f>'3. データシート'!AB41/'3. データシート'!AB$7</f>
        <v>6.9961783439490444E-2</v>
      </c>
      <c r="AC41" s="236">
        <f>'3. データシート'!AC41/'3. データシート'!AC$7</f>
        <v>4.717077662948941E-2</v>
      </c>
      <c r="AD41" s="238">
        <f>'3. データシート'!AD41/'3. データシート'!AD$7</f>
        <v>4.3624667035231442E-2</v>
      </c>
      <c r="AE41" s="236">
        <f>'3. データシート'!AE41/'3. データシート'!AE$7</f>
        <v>4.3400447427293064E-2</v>
      </c>
      <c r="AF41" s="241">
        <f>'3. データシート'!AF41/'3. データシート'!AF$7</f>
        <v>4.3606654198247857E-2</v>
      </c>
      <c r="AG41" s="236">
        <f>'3. データシート'!AG41/'3. データシート'!AG$7</f>
        <v>4.4270703650216625E-2</v>
      </c>
      <c r="AH41" s="238">
        <f>'3. データシート'!AH41/'3. データシート'!AH$7</f>
        <v>4.3962103363577122E-2</v>
      </c>
      <c r="AI41" s="236">
        <f>'3. データシート'!AI41/'3. データシート'!AI$7</f>
        <v>4.2830909722566875E-2</v>
      </c>
      <c r="AJ41" s="241">
        <f>'3. データシート'!AJ41/'3. データシート'!AJ$7</f>
        <v>4.2722378623993681E-2</v>
      </c>
      <c r="AK41" s="236">
        <f>'3. データシート'!AK41/'3. データシート'!AK$7</f>
        <v>4.4048453298628491E-2</v>
      </c>
      <c r="AL41" s="238">
        <f>'3. データシート'!AL41/'3. データシート'!AL$7</f>
        <v>4.35132147522862E-2</v>
      </c>
      <c r="AM41" s="236">
        <f>'3. データシート'!AM41/'3. データシート'!AM$7</f>
        <v>4.259405160527871E-2</v>
      </c>
      <c r="AN41" s="241">
        <f>'3. データシート'!AN41/'3. データシート'!AN$7</f>
        <v>4.3740347730782642E-2</v>
      </c>
      <c r="AO41" s="236">
        <f>'3. データシート'!AO41/'3. データシート'!AO$7</f>
        <v>4.2305031135712171E-2</v>
      </c>
      <c r="AP41" s="238">
        <f>'3. データシート'!AP41/'3. データシート'!AP$7</f>
        <v>4.2960506481760627E-2</v>
      </c>
      <c r="AQ41" s="236">
        <f>'3. データシート'!AQ41/'3. データシート'!AQ$7</f>
        <v>4.2673470408724802E-2</v>
      </c>
      <c r="AR41" s="241">
        <f>'3. データシート'!AR41/'3. データシート'!AR$7</f>
        <v>4.3331009064647874E-2</v>
      </c>
      <c r="AS41" s="236">
        <f>'3. データシート'!AS41/'3. データシート'!AS$7</f>
        <v>4.3035678290667206E-2</v>
      </c>
      <c r="AT41" s="238">
        <f>'3. データシート'!AT41/'3. データシート'!AT$7</f>
        <v>4.3752841913807912E-2</v>
      </c>
      <c r="AU41" s="236">
        <f>'3. データシート'!AU41/'3. データシート'!AU$7</f>
        <v>4.4387214058475989E-2</v>
      </c>
      <c r="AV41" s="241">
        <f>'3. データシート'!AV41/'3. データシート'!AV$7</f>
        <v>4.3235426120779935E-2</v>
      </c>
      <c r="AW41" s="236">
        <f>'3. データシート'!AW41/'3. データシート'!AW$7</f>
        <v>4.3012360446570974E-2</v>
      </c>
      <c r="AX41" s="238">
        <f>'3. データシート'!AX41/'3. データシート'!AX$7</f>
        <v>4.328350697065781E-2</v>
      </c>
      <c r="AY41" s="236">
        <f>'3. データシート'!AY41/'3. データシート'!AY$7</f>
        <v>4.3406593406593405E-2</v>
      </c>
      <c r="AZ41" s="241">
        <f>'3. データシート'!AZ41/'3. データシート'!AZ$7</f>
        <v>4.396820605694738E-2</v>
      </c>
      <c r="BA41" s="236">
        <f>'3. データシート'!BA41/'3. データシート'!BA$7</f>
        <v>4.4013371150729334E-2</v>
      </c>
      <c r="BB41" s="238">
        <f>'3. データシート'!BB41/'3. データシート'!BB$7</f>
        <v>4.4068137279533695E-2</v>
      </c>
      <c r="BC41" s="236">
        <f>'3. データシート'!BC41/'3. データシート'!BC$7</f>
        <v>4.3911364098393982E-2</v>
      </c>
      <c r="BD41" s="241">
        <f>'3. データシート'!BD41/'3. データシート'!BD$7</f>
        <v>4.445121022986756E-2</v>
      </c>
      <c r="BE41" s="236">
        <f>'3. データシート'!BE41/'3. データシート'!BE$7</f>
        <v>4.4731204733244927E-2</v>
      </c>
      <c r="BF41" s="238">
        <f>'3. データシート'!BF41/'3. データシート'!BF$7</f>
        <v>4.4786062003586986E-2</v>
      </c>
      <c r="BG41" s="253">
        <f>'3. データシート'!BG41/'3. データシート'!BG$7</f>
        <v>4.5056127940950333E-2</v>
      </c>
      <c r="BH41" s="238">
        <f>'3. データシート'!BH41/'3. データシート'!BH$7</f>
        <v>0.1099994869426915</v>
      </c>
      <c r="BI41" s="255">
        <f>'3. データシート'!BI41/'3. データシート'!BI$7</f>
        <v>5.6546391752577321E-2</v>
      </c>
    </row>
    <row r="42" spans="1:61" x14ac:dyDescent="0.15">
      <c r="A42" s="6">
        <v>70</v>
      </c>
      <c r="B42" s="238">
        <f>'3. データシート'!B42/'3. データシート'!B$7</f>
        <v>4.5665156507413512E-2</v>
      </c>
      <c r="C42" s="241">
        <f>'3. データシート'!C42/'3. データシート'!C$7</f>
        <v>4.4949148969805557E-2</v>
      </c>
      <c r="D42" s="241">
        <f>'3. データシート'!D42/'3. データシート'!D$7</f>
        <v>4.5124644998422218E-2</v>
      </c>
      <c r="E42" s="236">
        <f>'3. データシート'!E42/'3. データシート'!E$7</f>
        <v>4.4998944925089684E-2</v>
      </c>
      <c r="F42" s="238">
        <f>'3. データシート'!F42/'3. データシート'!F$7</f>
        <v>4.6461092715231786E-2</v>
      </c>
      <c r="G42" s="241">
        <f>'3. データシート'!G42/'3. データシート'!G$7</f>
        <v>4.8249515934899782E-2</v>
      </c>
      <c r="H42" s="241">
        <f>'3. データシート'!H42/'3. データシート'!H$7</f>
        <v>4.7942343847921454E-2</v>
      </c>
      <c r="I42" s="236">
        <f>'3. データシート'!I42/'3. データシート'!I$7</f>
        <v>4.7354344748020347E-2</v>
      </c>
      <c r="J42" s="238">
        <f>'3. データシート'!J42/'3. データシート'!J$7</f>
        <v>5.156641283794143E-2</v>
      </c>
      <c r="K42" s="241">
        <f>'3. データシート'!K42/'3. データシート'!K$7</f>
        <v>5.2738866819987455E-2</v>
      </c>
      <c r="L42" s="241">
        <f>'3. データシート'!L42/'3. データシート'!L$7</f>
        <v>5.3432710476590387E-2</v>
      </c>
      <c r="M42" s="236">
        <f>'3. データシート'!M42/'3. データシート'!M$7</f>
        <v>5.3221141204312386E-2</v>
      </c>
      <c r="N42" s="238">
        <f>'3. データシート'!N42/'3. データシート'!N$7</f>
        <v>6.8134715025906734E-2</v>
      </c>
      <c r="O42" s="241">
        <f>'3. データシート'!O42/'3. データシート'!O$7</f>
        <v>6.4413993563791141E-2</v>
      </c>
      <c r="P42" s="241">
        <f>'3. データシート'!P42/'3. データシート'!P$7</f>
        <v>7.3602598355073601E-2</v>
      </c>
      <c r="Q42" s="236">
        <f>'3. データシート'!Q42/'3. データシート'!Q$7</f>
        <v>6.9043725934912176E-2</v>
      </c>
      <c r="R42" s="238">
        <f>'3. データシート'!R42/'3. データシート'!R$7</f>
        <v>0.27466321243523317</v>
      </c>
      <c r="S42" s="241">
        <f>'3. データシート'!S42/'3. データシート'!S$7</f>
        <v>0.2304268133019115</v>
      </c>
      <c r="T42" s="241">
        <f>'3. データシート'!T42/'3. データシート'!T$7</f>
        <v>0.3062674314581908</v>
      </c>
      <c r="U42" s="236">
        <f>'3. データシート'!U42/'3. データシート'!U$7</f>
        <v>0.25398657154846832</v>
      </c>
      <c r="V42" s="238">
        <f>'3. データシート'!V42/'3. データシート'!V$7</f>
        <v>0.55852744937375631</v>
      </c>
      <c r="W42" s="236">
        <f>'3. データシート'!W42/'3. データシート'!W$7</f>
        <v>0.26470280452071998</v>
      </c>
      <c r="X42" s="241">
        <f>'3. データシート'!X42/'3. データシート'!X$7</f>
        <v>7.2705966270953284E-2</v>
      </c>
      <c r="Y42" s="236">
        <f>'3. データシート'!Y42/'3. データシート'!Y$7</f>
        <v>4.5942200092397724E-2</v>
      </c>
      <c r="Z42" s="238">
        <f>'3. データシート'!Z42/'3. データシート'!Z$7</f>
        <v>0.42627391230743183</v>
      </c>
      <c r="AA42" s="236">
        <f>'3. データシート'!AA42/'3. データシート'!AA$7</f>
        <v>0.20826206396102212</v>
      </c>
      <c r="AB42" s="241">
        <f>'3. データシート'!AB42/'3. データシート'!AB$7</f>
        <v>6.5070063694267516E-2</v>
      </c>
      <c r="AC42" s="236">
        <f>'3. データシート'!AC42/'3. データシート'!AC$7</f>
        <v>4.5789419830144278E-2</v>
      </c>
      <c r="AD42" s="238">
        <f>'3. データシート'!AD42/'3. データシート'!AD$7</f>
        <v>4.312207870533246E-2</v>
      </c>
      <c r="AE42" s="236">
        <f>'3. データシート'!AE42/'3. データシート'!AE$7</f>
        <v>4.2704449415858811E-2</v>
      </c>
      <c r="AF42" s="241">
        <f>'3. データシート'!AF42/'3. データシート'!AF$7</f>
        <v>4.2769957672999313E-2</v>
      </c>
      <c r="AG42" s="236">
        <f>'3. データシート'!AG42/'3. データシート'!AG$7</f>
        <v>4.3374333947512576E-2</v>
      </c>
      <c r="AH42" s="238">
        <f>'3. データシート'!AH42/'3. データシート'!AH$7</f>
        <v>4.3210185974234296E-2</v>
      </c>
      <c r="AI42" s="236">
        <f>'3. データシート'!AI42/'3. データシート'!AI$7</f>
        <v>4.2086455903518782E-2</v>
      </c>
      <c r="AJ42" s="241">
        <f>'3. データシート'!AJ42/'3. データシート'!AJ$7</f>
        <v>4.227786832617178E-2</v>
      </c>
      <c r="AK42" s="236">
        <f>'3. データシート'!AK42/'3. データシート'!AK$7</f>
        <v>4.3247572329562521E-2</v>
      </c>
      <c r="AL42" s="238">
        <f>'3. データシート'!AL42/'3. データシート'!AL$7</f>
        <v>4.2659029243292131E-2</v>
      </c>
      <c r="AM42" s="236">
        <f>'3. データシート'!AM42/'3. データシート'!AM$7</f>
        <v>4.1953909789245618E-2</v>
      </c>
      <c r="AN42" s="241">
        <f>'3. データシート'!AN42/'3. データシート'!AN$7</f>
        <v>4.2694166293030439E-2</v>
      </c>
      <c r="AO42" s="236">
        <f>'3. データシート'!AO42/'3. データシート'!AO$7</f>
        <v>4.1563704655530297E-2</v>
      </c>
      <c r="AP42" s="238">
        <f>'3. データシート'!AP42/'3. データシート'!AP$7</f>
        <v>4.2508290624057886E-2</v>
      </c>
      <c r="AQ42" s="236">
        <f>'3. データシート'!AQ42/'3. データシート'!AQ$7</f>
        <v>4.2273250287658215E-2</v>
      </c>
      <c r="AR42" s="241">
        <f>'3. データシート'!AR42/'3. データシート'!AR$7</f>
        <v>4.2832951489192153E-2</v>
      </c>
      <c r="AS42" s="236">
        <f>'3. データシート'!AS42/'3. データシート'!AS$7</f>
        <v>4.2582140697440034E-2</v>
      </c>
      <c r="AT42" s="238">
        <f>'3. データシート'!AT42/'3. データシート'!AT$7</f>
        <v>4.2994998231698077E-2</v>
      </c>
      <c r="AU42" s="236">
        <f>'3. データシート'!AU42/'3. データシート'!AU$7</f>
        <v>4.4033732262788464E-2</v>
      </c>
      <c r="AV42" s="241">
        <f>'3. データシート'!AV42/'3. データシート'!AV$7</f>
        <v>4.26370119184162E-2</v>
      </c>
      <c r="AW42" s="236">
        <f>'3. データシート'!AW42/'3. データシート'!AW$7</f>
        <v>4.2464114832535885E-2</v>
      </c>
      <c r="AX42" s="238">
        <f>'3. データシート'!AX42/'3. データシート'!AX$7</f>
        <v>4.2679551059439325E-2</v>
      </c>
      <c r="AY42" s="236">
        <f>'3. データシート'!AY42/'3. データシート'!AY$7</f>
        <v>4.2757242757242755E-2</v>
      </c>
      <c r="AZ42" s="241">
        <f>'3. データシート'!AZ42/'3. データシート'!AZ$7</f>
        <v>4.3465137337760341E-2</v>
      </c>
      <c r="BA42" s="236">
        <f>'3. データシート'!BA42/'3. データシート'!BA$7</f>
        <v>4.3000405186385739E-2</v>
      </c>
      <c r="BB42" s="238">
        <f>'3. データシート'!BB42/'3. データシート'!BB$7</f>
        <v>4.3615898698557864E-2</v>
      </c>
      <c r="BC42" s="236">
        <f>'3. データシート'!BC42/'3. データシート'!BC$7</f>
        <v>4.3301484041471841E-2</v>
      </c>
      <c r="BD42" s="241">
        <f>'3. データシート'!BD42/'3. データシート'!BD$7</f>
        <v>4.3690059369767088E-2</v>
      </c>
      <c r="BE42" s="236">
        <f>'3. データシート'!BE42/'3. データシート'!BE$7</f>
        <v>4.43231663776395E-2</v>
      </c>
      <c r="BF42" s="238">
        <f>'3. データシート'!BF42/'3. データシート'!BF$7</f>
        <v>4.3914937227773509E-2</v>
      </c>
      <c r="BG42" s="253">
        <f>'3. データシート'!BG42/'3. データシート'!BG$7</f>
        <v>4.4389768824645036E-2</v>
      </c>
      <c r="BH42" s="238">
        <f>'3. データシート'!BH42/'3. データシート'!BH$7</f>
        <v>9.6352162536555333E-2</v>
      </c>
      <c r="BI42" s="255">
        <f>'3. データシート'!BI42/'3. データシート'!BI$7</f>
        <v>5.3247422680412368E-2</v>
      </c>
    </row>
    <row r="43" spans="1:61" x14ac:dyDescent="0.15">
      <c r="A43" s="6">
        <v>72</v>
      </c>
      <c r="B43" s="238">
        <f>'3. データシート'!B43/'3. データシート'!B$7</f>
        <v>4.5253294892915984E-2</v>
      </c>
      <c r="C43" s="241">
        <f>'3. データシート'!C43/'3. データシート'!C$7</f>
        <v>4.4896453601728406E-2</v>
      </c>
      <c r="D43" s="241">
        <f>'3. データシート'!D43/'3. データシート'!D$7</f>
        <v>4.4861680866729779E-2</v>
      </c>
      <c r="E43" s="236">
        <f>'3. データシート'!E43/'3. データシート'!E$7</f>
        <v>4.4418653724414434E-2</v>
      </c>
      <c r="F43" s="238">
        <f>'3. データシート'!F43/'3. データシート'!F$7</f>
        <v>4.5529801324503308E-2</v>
      </c>
      <c r="G43" s="241">
        <f>'3. データシート'!G43/'3. データシート'!G$7</f>
        <v>4.7098225966821915E-2</v>
      </c>
      <c r="H43" s="241">
        <f>'3. データシート'!H43/'3. データシート'!H$7</f>
        <v>4.6271151034050551E-2</v>
      </c>
      <c r="I43" s="236">
        <f>'3. データシート'!I43/'3. データシート'!I$7</f>
        <v>4.6095757512192567E-2</v>
      </c>
      <c r="J43" s="238">
        <f>'3. データシート'!J43/'3. データシート'!J$7</f>
        <v>4.9368835283896358E-2</v>
      </c>
      <c r="K43" s="241">
        <f>'3. データシート'!K43/'3. データシート'!K$7</f>
        <v>5.0334518084883963E-2</v>
      </c>
      <c r="L43" s="241">
        <f>'3. データシート'!L43/'3. データシート'!L$7</f>
        <v>5.1070753726642874E-2</v>
      </c>
      <c r="M43" s="236">
        <f>'3. データシート'!M43/'3. データシート'!M$7</f>
        <v>5.0749408361819619E-2</v>
      </c>
      <c r="N43" s="238">
        <f>'3. データシート'!N43/'3. データシート'!N$7</f>
        <v>6.1554404145077721E-2</v>
      </c>
      <c r="O43" s="241">
        <f>'3. データシート'!O43/'3. データシート'!O$7</f>
        <v>5.8756358351500053E-2</v>
      </c>
      <c r="P43" s="241">
        <f>'3. データシート'!P43/'3. データシート'!P$7</f>
        <v>6.6006600660066E-2</v>
      </c>
      <c r="Q43" s="236">
        <f>'3. データシート'!Q43/'3. データシート'!Q$7</f>
        <v>6.2556041985336777E-2</v>
      </c>
      <c r="R43" s="238">
        <f>'3. データシート'!R43/'3. データシート'!R$7</f>
        <v>0.22041450777202073</v>
      </c>
      <c r="S43" s="241">
        <f>'3. データシート'!S43/'3. データシート'!S$7</f>
        <v>0.18455092956271274</v>
      </c>
      <c r="T43" s="241">
        <f>'3. データシート'!T43/'3. データシート'!T$7</f>
        <v>0.24875019733726253</v>
      </c>
      <c r="U43" s="236">
        <f>'3. データシート'!U43/'3. データシート'!U$7</f>
        <v>0.20378724297104489</v>
      </c>
      <c r="V43" s="238">
        <f>'3. データシート'!V43/'3. データシート'!V$7</f>
        <v>0.54290062039096332</v>
      </c>
      <c r="W43" s="236">
        <f>'3. データシート'!W43/'3. データシート'!W$7</f>
        <v>0.25230221850146506</v>
      </c>
      <c r="X43" s="241">
        <f>'3. データシート'!X43/'3. データシート'!X$7</f>
        <v>6.7916645437407649E-2</v>
      </c>
      <c r="Y43" s="236">
        <f>'3. データシート'!Y43/'3. データシート'!Y$7</f>
        <v>4.4607566346696784E-2</v>
      </c>
      <c r="Z43" s="238">
        <f>'3. データシート'!Z43/'3. データシート'!Z$7</f>
        <v>0.40928841487500706</v>
      </c>
      <c r="AA43" s="236">
        <f>'3. データシート'!AA43/'3. データシート'!AA$7</f>
        <v>0.19675529984968643</v>
      </c>
      <c r="AB43" s="241">
        <f>'3. データシート'!AB43/'3. データシート'!AB$7</f>
        <v>6.084076433121019E-2</v>
      </c>
      <c r="AC43" s="236">
        <f>'3. データシート'!AC43/'3. データシート'!AC$7</f>
        <v>4.5226644837818478E-2</v>
      </c>
      <c r="AD43" s="238">
        <f>'3. データシート'!AD43/'3. データシート'!AD$7</f>
        <v>4.2720008041413279E-2</v>
      </c>
      <c r="AE43" s="236">
        <f>'3. データシート'!AE43/'3. データシート'!AE$7</f>
        <v>4.2207307979120062E-2</v>
      </c>
      <c r="AF43" s="241">
        <f>'3. データシート'!AF43/'3. データシート'!AF$7</f>
        <v>4.217934836105916E-2</v>
      </c>
      <c r="AG43" s="236">
        <f>'3. データシート'!AG43/'3. データシート'!AG$7</f>
        <v>4.287635077934366E-2</v>
      </c>
      <c r="AH43" s="238">
        <f>'3. データシート'!AH43/'3. データシート'!AH$7</f>
        <v>4.2608652062760037E-2</v>
      </c>
      <c r="AI43" s="236">
        <f>'3. データシート'!AI43/'3. データシート'!AI$7</f>
        <v>4.1639783612089927E-2</v>
      </c>
      <c r="AJ43" s="241">
        <f>'3. データシート'!AJ43/'3. データシート'!AJ$7</f>
        <v>4.1290067664345335E-2</v>
      </c>
      <c r="AK43" s="236">
        <f>'3. データシート'!AK43/'3. データシート'!AK$7</f>
        <v>4.2546801481629794E-2</v>
      </c>
      <c r="AL43" s="238">
        <f>'3. データシート'!AL43/'3. データシート'!AL$7</f>
        <v>4.2357552004823634E-2</v>
      </c>
      <c r="AM43" s="236">
        <f>'3. データシート'!AM43/'3. データシート'!AM$7</f>
        <v>4.1363009651368916E-2</v>
      </c>
      <c r="AN43" s="241">
        <f>'3. データシート'!AN43/'3. データシート'!AN$7</f>
        <v>4.2295620983410553E-2</v>
      </c>
      <c r="AO43" s="236">
        <f>'3. データシート'!AO43/'3. データシート'!AO$7</f>
        <v>4.1168330532766632E-2</v>
      </c>
      <c r="AP43" s="238">
        <f>'3. データシート'!AP43/'3. データシート'!AP$7</f>
        <v>4.215656717917797E-2</v>
      </c>
      <c r="AQ43" s="236">
        <f>'3. データシート'!AQ43/'3. データシート'!AQ$7</f>
        <v>4.1823002651458302E-2</v>
      </c>
      <c r="AR43" s="241">
        <f>'3. データシート'!AR43/'3. データシート'!AR$7</f>
        <v>4.2334893913736425E-2</v>
      </c>
      <c r="AS43" s="236">
        <f>'3. データシート'!AS43/'3. データシート'!AS$7</f>
        <v>4.2178996170126992E-2</v>
      </c>
      <c r="AT43" s="238">
        <f>'3. データシート'!AT43/'3. データシート'!AT$7</f>
        <v>4.2540292022432175E-2</v>
      </c>
      <c r="AU43" s="236">
        <f>'3. データシート'!AU43/'3. データシート'!AU$7</f>
        <v>4.3427763470181284E-2</v>
      </c>
      <c r="AV43" s="241">
        <f>'3. データシート'!AV43/'3. データシート'!AV$7</f>
        <v>4.2287936967037351E-2</v>
      </c>
      <c r="AW43" s="236">
        <f>'3. データシート'!AW43/'3. データシート'!AW$7</f>
        <v>4.1866028708133975E-2</v>
      </c>
      <c r="AX43" s="238">
        <f>'3. データシート'!AX43/'3. データシート'!AX$7</f>
        <v>4.2276913785293677E-2</v>
      </c>
      <c r="AY43" s="236">
        <f>'3. データシート'!AY43/'3. データシート'!AY$7</f>
        <v>4.2507492507492507E-2</v>
      </c>
      <c r="AZ43" s="241">
        <f>'3. データシート'!AZ43/'3. データシート'!AZ$7</f>
        <v>4.3062682362410704E-2</v>
      </c>
      <c r="BA43" s="236">
        <f>'3. データシート'!BA43/'3. データシート'!BA$7</f>
        <v>4.2949756888168558E-2</v>
      </c>
      <c r="BB43" s="238">
        <f>'3. データシート'!BB43/'3. データシート'!BB$7</f>
        <v>4.3063162655142956E-2</v>
      </c>
      <c r="BC43" s="236">
        <f>'3. データシート'!BC43/'3. データシート'!BC$7</f>
        <v>4.3149014027241306E-2</v>
      </c>
      <c r="BD43" s="241">
        <f>'3. データシート'!BD43/'3. データシート'!BD$7</f>
        <v>4.3284112244380168E-2</v>
      </c>
      <c r="BE43" s="236">
        <f>'3. データシート'!BE43/'3. データシート'!BE$7</f>
        <v>4.3405080077527289E-2</v>
      </c>
      <c r="BF43" s="238">
        <f>'3. データシート'!BF43/'3. データシート'!BF$7</f>
        <v>4.3146297719702791E-2</v>
      </c>
      <c r="BG43" s="253">
        <f>'3. データシート'!BG43/'3. データシート'!BG$7</f>
        <v>4.3415859346968066E-2</v>
      </c>
      <c r="BH43" s="238">
        <f>'3. データシート'!BH43/'3. データシート'!BH$7</f>
        <v>8.501359601867528E-2</v>
      </c>
      <c r="BI43" s="255">
        <f>'3. データシート'!BI43/'3. データシート'!BI$7</f>
        <v>5.0515463917525774E-2</v>
      </c>
    </row>
    <row r="44" spans="1:61" x14ac:dyDescent="0.15">
      <c r="A44" s="6">
        <v>74</v>
      </c>
      <c r="B44" s="238">
        <f>'3. データシート'!B44/'3. データシート'!B$7</f>
        <v>4.4892915980230645E-2</v>
      </c>
      <c r="C44" s="241">
        <f>'3. データシート'!C44/'3. データシート'!C$7</f>
        <v>4.4580281393265531E-2</v>
      </c>
      <c r="D44" s="241">
        <f>'3. データシート'!D44/'3. データシート'!D$7</f>
        <v>4.4388345429683389E-2</v>
      </c>
      <c r="E44" s="236">
        <f>'3. データシート'!E44/'3. データシート'!E$7</f>
        <v>4.4154884996834773E-2</v>
      </c>
      <c r="F44" s="238">
        <f>'3. データシート'!F44/'3. データシート'!F$7</f>
        <v>4.4701986754966887E-2</v>
      </c>
      <c r="G44" s="241">
        <f>'3. データシート'!G44/'3. データシート'!G$7</f>
        <v>4.6260924171856191E-2</v>
      </c>
      <c r="H44" s="241">
        <f>'3. データシート'!H44/'3. データシート'!H$7</f>
        <v>4.5592228953415498E-2</v>
      </c>
      <c r="I44" s="236">
        <f>'3. データシート'!I44/'3. データシート'!I$7</f>
        <v>4.5099375950495568E-2</v>
      </c>
      <c r="J44" s="238">
        <f>'3. データシート'!J44/'3. データシート'!J$7</f>
        <v>4.7171257729851278E-2</v>
      </c>
      <c r="K44" s="241">
        <f>'3. データシート'!K44/'3. データシート'!K$7</f>
        <v>4.8557390758937904E-2</v>
      </c>
      <c r="L44" s="241">
        <f>'3. データシート'!L44/'3. データシート'!L$7</f>
        <v>4.8708796976695362E-2</v>
      </c>
      <c r="M44" s="236">
        <f>'3. データシート'!M44/'3. データシート'!M$7</f>
        <v>4.8698396003155404E-2</v>
      </c>
      <c r="N44" s="238">
        <f>'3. データシート'!N44/'3. データシート'!N$7</f>
        <v>5.6632124352331607E-2</v>
      </c>
      <c r="O44" s="241">
        <f>'3. データシート'!O44/'3. データシート'!O$7</f>
        <v>5.4552060624935117E-2</v>
      </c>
      <c r="P44" s="241">
        <f>'3. データシート'!P44/'3. データシート'!P$7</f>
        <v>6.0139347268060139E-2</v>
      </c>
      <c r="Q44" s="236">
        <f>'3. データシート'!Q44/'3. データシート'!Q$7</f>
        <v>5.7650719974682206E-2</v>
      </c>
      <c r="R44" s="238">
        <f>'3. データシート'!R44/'3. データシート'!R$7</f>
        <v>0.17756476683937825</v>
      </c>
      <c r="S44" s="241">
        <f>'3. データシート'!S44/'3. データシート'!S$7</f>
        <v>0.14799685781618224</v>
      </c>
      <c r="T44" s="241">
        <f>'3. データシート'!T44/'3. データシート'!T$7</f>
        <v>0.20154712413829395</v>
      </c>
      <c r="U44" s="236">
        <f>'3. データシート'!U44/'3. データシート'!U$7</f>
        <v>0.164026437263953</v>
      </c>
      <c r="V44" s="238">
        <f>'3. データシート'!V44/'3. データシート'!V$7</f>
        <v>0.52996605407936326</v>
      </c>
      <c r="W44" s="236">
        <f>'3. データシート'!W44/'3. データシート'!W$7</f>
        <v>0.23974466303892841</v>
      </c>
      <c r="X44" s="241">
        <f>'3. データシート'!X44/'3. データシート'!X$7</f>
        <v>6.3534926376929743E-2</v>
      </c>
      <c r="Y44" s="236">
        <f>'3. データシート'!Y44/'3. データシート'!Y$7</f>
        <v>4.4453570145269752E-2</v>
      </c>
      <c r="Z44" s="238">
        <f>'3. データシート'!Z44/'3. データシート'!Z$7</f>
        <v>0.39337509169911405</v>
      </c>
      <c r="AA44" s="236">
        <f>'3. データシート'!AA44/'3. データシート'!AA$7</f>
        <v>0.18664800704918882</v>
      </c>
      <c r="AB44" s="241">
        <f>'3. データシート'!AB44/'3. データシート'!AB$7</f>
        <v>5.7783439490445856E-2</v>
      </c>
      <c r="AC44" s="236">
        <f>'3. データシート'!AC44/'3. データシート'!AC$7</f>
        <v>4.4715031208431393E-2</v>
      </c>
      <c r="AD44" s="238">
        <f>'3. データシート'!AD44/'3. データシート'!AD$7</f>
        <v>4.2267678544504195E-2</v>
      </c>
      <c r="AE44" s="236">
        <f>'3. データシート'!AE44/'3. データシート'!AE$7</f>
        <v>4.2107879691772307E-2</v>
      </c>
      <c r="AF44" s="241">
        <f>'3. データシート'!AF44/'3. データシート'!AF$7</f>
        <v>4.1687173934442365E-2</v>
      </c>
      <c r="AG44" s="236">
        <f>'3. データシート'!AG44/'3. データシート'!AG$7</f>
        <v>4.2378367611174743E-2</v>
      </c>
      <c r="AH44" s="238">
        <f>'3. データシート'!AH44/'3. データシート'!AH$7</f>
        <v>4.2257757281066718E-2</v>
      </c>
      <c r="AI44" s="236">
        <f>'3. データシート'!AI44/'3. データシート'!AI$7</f>
        <v>4.134200208447069E-2</v>
      </c>
      <c r="AJ44" s="241">
        <f>'3. データシート'!AJ44/'3. データシート'!AJ$7</f>
        <v>4.1092507531980044E-2</v>
      </c>
      <c r="AK44" s="236">
        <f>'3. データシート'!AK44/'3. データシート'!AK$7</f>
        <v>4.2246471118230051E-2</v>
      </c>
      <c r="AL44" s="238">
        <f>'3. データシート'!AL44/'3. データシート'!AL$7</f>
        <v>4.1855089940709474E-2</v>
      </c>
      <c r="AM44" s="236">
        <f>'3. データシート'!AM44/'3. データシート'!AM$7</f>
        <v>4.1264526295056135E-2</v>
      </c>
      <c r="AN44" s="241">
        <f>'3. データシート'!AN44/'3. データシート'!AN$7</f>
        <v>4.2096348328600611E-2</v>
      </c>
      <c r="AO44" s="236">
        <f>'3. データシート'!AO44/'3. データシート'!AO$7</f>
        <v>4.0575269348621136E-2</v>
      </c>
      <c r="AP44" s="238">
        <f>'3. データシート'!AP44/'3. データシート'!AP$7</f>
        <v>4.1603858908652397E-2</v>
      </c>
      <c r="AQ44" s="236">
        <f>'3. データシート'!AQ44/'3. データシート'!AQ$7</f>
        <v>4.132272750012507E-2</v>
      </c>
      <c r="AR44" s="241">
        <f>'3. データシート'!AR44/'3. データシート'!AR$7</f>
        <v>4.2085865126008565E-2</v>
      </c>
      <c r="AS44" s="236">
        <f>'3. データシート'!AS44/'3. データシート'!AS$7</f>
        <v>4.1523886313243295E-2</v>
      </c>
      <c r="AT44" s="238">
        <f>'3. データシート'!AT44/'3. データシート'!AT$7</f>
        <v>4.2439246198150864E-2</v>
      </c>
      <c r="AU44" s="236">
        <f>'3. データシート'!AU44/'3. データシート'!AU$7</f>
        <v>4.3074281674493765E-2</v>
      </c>
      <c r="AV44" s="241">
        <f>'3. データシート'!AV44/'3. データシート'!AV$7</f>
        <v>4.1888994165461525E-2</v>
      </c>
      <c r="AW44" s="236">
        <f>'3. データシート'!AW44/'3. データシート'!AW$7</f>
        <v>4.1716507177033492E-2</v>
      </c>
      <c r="AX44" s="238">
        <f>'3. データシート'!AX44/'3. データシート'!AX$7</f>
        <v>4.1723287533343402E-2</v>
      </c>
      <c r="AY44" s="236">
        <f>'3. データシート'!AY44/'3. データシート'!AY$7</f>
        <v>4.2107892107892106E-2</v>
      </c>
      <c r="AZ44" s="241">
        <f>'3. データシート'!AZ44/'3. データシート'!AZ$7</f>
        <v>4.2559613643223665E-2</v>
      </c>
      <c r="BA44" s="236">
        <f>'3. データシート'!BA44/'3. データシート'!BA$7</f>
        <v>4.2595218800648295E-2</v>
      </c>
      <c r="BB44" s="238">
        <f>'3. データシート'!BB44/'3. データシート'!BB$7</f>
        <v>4.2912416461484346E-2</v>
      </c>
      <c r="BC44" s="236">
        <f>'3. データシート'!BC44/'3. データシート'!BC$7</f>
        <v>4.274242732262655E-2</v>
      </c>
      <c r="BD44" s="241">
        <f>'3. データシート'!BD44/'3. データシート'!BD$7</f>
        <v>4.2878165118993249E-2</v>
      </c>
      <c r="BE44" s="236">
        <f>'3. データシート'!BE44/'3. データシート'!BE$7</f>
        <v>4.3405080077527289E-2</v>
      </c>
      <c r="BF44" s="238">
        <f>'3. データシート'!BF44/'3. データシート'!BF$7</f>
        <v>4.3043812451960033E-2</v>
      </c>
      <c r="BG44" s="253">
        <f>'3. データシート'!BG44/'3. データシート'!BG$7</f>
        <v>4.3415859346968066E-2</v>
      </c>
      <c r="BH44" s="238">
        <f>'3. データシート'!BH44/'3. データシート'!BH$7</f>
        <v>7.5624647273100407E-2</v>
      </c>
      <c r="BI44" s="255">
        <f>'3. データシート'!BI44/'3. データシート'!BI$7</f>
        <v>4.8453608247422682E-2</v>
      </c>
    </row>
    <row r="45" spans="1:61" x14ac:dyDescent="0.15">
      <c r="A45" s="6">
        <v>76</v>
      </c>
      <c r="B45" s="238">
        <f>'3. データシート'!B45/'3. データシート'!B$7</f>
        <v>4.4326606260296539E-2</v>
      </c>
      <c r="C45" s="241">
        <f>'3. データシート'!C45/'3. データシート'!C$7</f>
        <v>4.4211413816725512E-2</v>
      </c>
      <c r="D45" s="241">
        <f>'3. データシート'!D45/'3. データシート'!D$7</f>
        <v>4.4072788471652469E-2</v>
      </c>
      <c r="E45" s="236">
        <f>'3. データシート'!E45/'3. データシート'!E$7</f>
        <v>4.4207638742350709E-2</v>
      </c>
      <c r="F45" s="238">
        <f>'3. データシート'!F45/'3. データシート'!F$7</f>
        <v>4.439155629139073E-2</v>
      </c>
      <c r="G45" s="241">
        <f>'3. データシート'!G45/'3. データシート'!G$7</f>
        <v>4.5475953739075828E-2</v>
      </c>
      <c r="H45" s="241">
        <f>'3. データシート'!H45/'3. データシート'!H$7</f>
        <v>4.4391059118445791E-2</v>
      </c>
      <c r="I45" s="236">
        <f>'3. データシート'!I45/'3. データシート'!I$7</f>
        <v>4.4470082332581679E-2</v>
      </c>
      <c r="J45" s="238">
        <f>'3. データシート'!J45/'3. データシート'!J$7</f>
        <v>4.599580927071089E-2</v>
      </c>
      <c r="K45" s="241">
        <f>'3. データシート'!K45/'3. データシート'!K$7</f>
        <v>4.7041605686807444E-2</v>
      </c>
      <c r="L45" s="241">
        <f>'3. データシート'!L45/'3. データシート'!L$7</f>
        <v>4.7291622926726853E-2</v>
      </c>
      <c r="M45" s="236">
        <f>'3. データシート'!M45/'3. データシート'!M$7</f>
        <v>4.7278464370234023E-2</v>
      </c>
      <c r="N45" s="238">
        <f>'3. データシート'!N45/'3. データシート'!N$7</f>
        <v>5.3108808290155442E-2</v>
      </c>
      <c r="O45" s="241">
        <f>'3. データシート'!O45/'3. データシート'!O$7</f>
        <v>5.0918716910619742E-2</v>
      </c>
      <c r="P45" s="241">
        <f>'3. データシート'!P45/'3. データシート'!P$7</f>
        <v>5.5791293415055794E-2</v>
      </c>
      <c r="Q45" s="236">
        <f>'3. データシート'!Q45/'3. データシート'!Q$7</f>
        <v>5.422226910702041E-2</v>
      </c>
      <c r="R45" s="238">
        <f>'3. データシート'!R45/'3. データシート'!R$7</f>
        <v>0.14316062176165803</v>
      </c>
      <c r="S45" s="241">
        <f>'3. データシート'!S45/'3. データシート'!S$7</f>
        <v>0.11945535480492275</v>
      </c>
      <c r="T45" s="241">
        <f>'3. データシート'!T45/'3. データシート'!T$7</f>
        <v>0.16318476030100509</v>
      </c>
      <c r="U45" s="236">
        <f>'3. データシート'!U45/'3. データシート'!U$7</f>
        <v>0.13239613932018465</v>
      </c>
      <c r="V45" s="238">
        <f>'3. データシート'!V45/'3. データシート'!V$7</f>
        <v>0.51545124663467168</v>
      </c>
      <c r="W45" s="236">
        <f>'3. データシート'!W45/'3. データシート'!W$7</f>
        <v>0.22875680200920886</v>
      </c>
      <c r="X45" s="241">
        <f>'3. データシート'!X45/'3. データシート'!X$7</f>
        <v>5.9662709532786469E-2</v>
      </c>
      <c r="Y45" s="236">
        <f>'3. データシート'!Y45/'3. データシート'!Y$7</f>
        <v>4.3632257070992247E-2</v>
      </c>
      <c r="Z45" s="238">
        <f>'3. データシート'!Z45/'3. データシート'!Z$7</f>
        <v>0.37904181479600474</v>
      </c>
      <c r="AA45" s="236">
        <f>'3. データシート'!AA45/'3. データシート'!AA$7</f>
        <v>0.17602239154097341</v>
      </c>
      <c r="AB45" s="241">
        <f>'3. データシート'!AB45/'3. データシート'!AB$7</f>
        <v>5.4420382165605095E-2</v>
      </c>
      <c r="AC45" s="236">
        <f>'3. データシート'!AC45/'3. データシート'!AC$7</f>
        <v>4.3896449401412053E-2</v>
      </c>
      <c r="AD45" s="238">
        <f>'3. データシート'!AD45/'3. データシート'!AD$7</f>
        <v>4.1865607880585014E-2</v>
      </c>
      <c r="AE45" s="236">
        <f>'3. データシート'!AE45/'3. データシート'!AE$7</f>
        <v>4.1610738255033558E-2</v>
      </c>
      <c r="AF45" s="241">
        <f>'3. データシート'!AF45/'3. データシート'!AF$7</f>
        <v>4.1736391377104047E-2</v>
      </c>
      <c r="AG45" s="236">
        <f>'3. データシート'!AG45/'3. データシート'!AG$7</f>
        <v>4.2179174343907173E-2</v>
      </c>
      <c r="AH45" s="238">
        <f>'3. データシート'!AH45/'3. データシート'!AH$7</f>
        <v>4.1806606847461028E-2</v>
      </c>
      <c r="AI45" s="236">
        <f>'3. データシート'!AI45/'3. データシート'!AI$7</f>
        <v>4.0994590302248252E-2</v>
      </c>
      <c r="AJ45" s="241">
        <f>'3. データシート'!AJ45/'3. データシート'!AJ$7</f>
        <v>4.1043117498888726E-2</v>
      </c>
      <c r="AK45" s="236">
        <f>'3. データシート'!AK45/'3. データシート'!AK$7</f>
        <v>4.1946140754830316E-2</v>
      </c>
      <c r="AL45" s="238">
        <f>'3. データシート'!AL45/'3. データシート'!AL$7</f>
        <v>4.1503366495829565E-2</v>
      </c>
      <c r="AM45" s="236">
        <f>'3. データシート'!AM45/'3. データシート'!AM$7</f>
        <v>4.0772109513492222E-2</v>
      </c>
      <c r="AN45" s="241">
        <f>'3. データシート'!AN45/'3. データシート'!AN$7</f>
        <v>4.1598166691575747E-2</v>
      </c>
      <c r="AO45" s="236">
        <f>'3. データシート'!AO45/'3. データシート'!AO$7</f>
        <v>4.0229316991202926E-2</v>
      </c>
      <c r="AP45" s="238">
        <f>'3. データシート'!AP45/'3. データシート'!AP$7</f>
        <v>4.135262787659532E-2</v>
      </c>
      <c r="AQ45" s="236">
        <f>'3. データシート'!AQ45/'3. データシート'!AQ$7</f>
        <v>4.1372755015258389E-2</v>
      </c>
      <c r="AR45" s="241">
        <f>'3. データシート'!AR45/'3. データシート'!AR$7</f>
        <v>4.1836836338280704E-2</v>
      </c>
      <c r="AS45" s="236">
        <f>'3. データシート'!AS45/'3. データシート'!AS$7</f>
        <v>4.1322314049586778E-2</v>
      </c>
      <c r="AT45" s="238">
        <f>'3. データシート'!AT45/'3. データシート'!AT$7</f>
        <v>4.1984539988884961E-2</v>
      </c>
      <c r="AU45" s="236">
        <f>'3. データシート'!AU45/'3. データシート'!AU$7</f>
        <v>4.2569307680654443E-2</v>
      </c>
      <c r="AV45" s="241">
        <f>'3. データシート'!AV45/'3. データシート'!AV$7</f>
        <v>4.129057996309779E-2</v>
      </c>
      <c r="AW45" s="236">
        <f>'3. データシート'!AW45/'3. データシート'!AW$7</f>
        <v>4.1068580542264754E-2</v>
      </c>
      <c r="AX45" s="238">
        <f>'3. データシート'!AX45/'3. データシート'!AX$7</f>
        <v>4.1622628214806986E-2</v>
      </c>
      <c r="AY45" s="236">
        <f>'3. データシート'!AY45/'3. データシート'!AY$7</f>
        <v>4.1858141858141858E-2</v>
      </c>
      <c r="AZ45" s="241">
        <f>'3. データシート'!AZ45/'3. データシート'!AZ$7</f>
        <v>4.2257772411711442E-2</v>
      </c>
      <c r="BA45" s="236">
        <f>'3. データシート'!BA45/'3. データシート'!BA$7</f>
        <v>4.2088735818476497E-2</v>
      </c>
      <c r="BB45" s="238">
        <f>'3. データシート'!BB45/'3. データシート'!BB$7</f>
        <v>4.2560675342947593E-2</v>
      </c>
      <c r="BC45" s="236">
        <f>'3. データシート'!BC45/'3. データシート'!BC$7</f>
        <v>4.243748729416548E-2</v>
      </c>
      <c r="BD45" s="241">
        <f>'3. データシート'!BD45/'3. データシート'!BD$7</f>
        <v>4.277667833764652E-2</v>
      </c>
      <c r="BE45" s="236">
        <f>'3. データシート'!BE45/'3. データシート'!BE$7</f>
        <v>4.3048046516372541E-2</v>
      </c>
      <c r="BF45" s="238">
        <f>'3. データシート'!BF45/'3. データシート'!BF$7</f>
        <v>4.2685114014860366E-2</v>
      </c>
      <c r="BG45" s="253">
        <f>'3. データシート'!BG45/'3. データシート'!BG$7</f>
        <v>4.3313342559844176E-2</v>
      </c>
      <c r="BH45" s="238">
        <f>'3. データシート'!BH45/'3. データシート'!BH$7</f>
        <v>6.8595762146631781E-2</v>
      </c>
      <c r="BI45" s="255">
        <f>'3. データシート'!BI45/'3. データシート'!BI$7</f>
        <v>4.7113402061855672E-2</v>
      </c>
    </row>
    <row r="46" spans="1:61" x14ac:dyDescent="0.15">
      <c r="A46" s="6">
        <v>78</v>
      </c>
      <c r="B46" s="238">
        <f>'3. データシート'!B46/'3. データシート'!B$7</f>
        <v>4.4120675453047778E-2</v>
      </c>
      <c r="C46" s="241">
        <f>'3. データシート'!C46/'3. データシート'!C$7</f>
        <v>4.4053327712494074E-2</v>
      </c>
      <c r="D46" s="241">
        <f>'3. データシート'!D46/'3. データシート'!D$7</f>
        <v>4.3862417166298517E-2</v>
      </c>
      <c r="E46" s="236">
        <f>'3. データシート'!E46/'3. データシート'!E$7</f>
        <v>4.3996623760286978E-2</v>
      </c>
      <c r="F46" s="238">
        <f>'3. データシート'!F46/'3. データシート'!F$7</f>
        <v>4.3563741721854302E-2</v>
      </c>
      <c r="G46" s="241">
        <f>'3. データシート'!G46/'3. データシート'!G$7</f>
        <v>4.5004971479407609E-2</v>
      </c>
      <c r="H46" s="241">
        <f>'3. データシート'!H46/'3. データシート'!H$7</f>
        <v>4.402548569041153E-2</v>
      </c>
      <c r="I46" s="236">
        <f>'3. データシート'!I46/'3. データシート'!I$7</f>
        <v>4.3631024175363152E-2</v>
      </c>
      <c r="J46" s="238">
        <f>'3. データシート'!J46/'3. データシート'!J$7</f>
        <v>4.4922573721060968E-2</v>
      </c>
      <c r="K46" s="241">
        <f>'3. データシート'!K46/'3. データシート'!K$7</f>
        <v>4.5996236671545059E-2</v>
      </c>
      <c r="L46" s="241">
        <f>'3. データシート'!L46/'3. データシート'!L$7</f>
        <v>4.6084400587864789E-2</v>
      </c>
      <c r="M46" s="236">
        <f>'3. データシート'!M46/'3. データシート'!M$7</f>
        <v>4.6174073100184065E-2</v>
      </c>
      <c r="N46" s="238">
        <f>'3. データシート'!N46/'3. データシート'!N$7</f>
        <v>0.05</v>
      </c>
      <c r="O46" s="241">
        <f>'3. データシート'!O46/'3. データシート'!O$7</f>
        <v>4.8686805771826012E-2</v>
      </c>
      <c r="P46" s="241">
        <f>'3. データシート'!P46/'3. データシート'!P$7</f>
        <v>5.2386191000052387E-2</v>
      </c>
      <c r="Q46" s="236">
        <f>'3. データシート'!Q46/'3. データシート'!Q$7</f>
        <v>5.1163036025106808E-2</v>
      </c>
      <c r="R46" s="238">
        <f>'3. データシート'!R46/'3. データシート'!R$7</f>
        <v>0.11673575129533678</v>
      </c>
      <c r="S46" s="241">
        <f>'3. データシート'!S46/'3. データシート'!S$7</f>
        <v>9.803613511390416E-2</v>
      </c>
      <c r="T46" s="241">
        <f>'3. データシート'!T46/'3. データシート'!T$7</f>
        <v>0.13297900331526602</v>
      </c>
      <c r="U46" s="236">
        <f>'3. データシート'!U46/'3. データシート'!U$7</f>
        <v>0.109158623583718</v>
      </c>
      <c r="V46" s="238">
        <f>'3. データシート'!V46/'3. データシート'!V$7</f>
        <v>0.50415544890553665</v>
      </c>
      <c r="W46" s="236">
        <f>'3. データシート'!W46/'3. データシート'!W$7</f>
        <v>0.21677480117203851</v>
      </c>
      <c r="X46" s="241">
        <f>'3. データシート'!X46/'3. データシート'!X$7</f>
        <v>5.6758546899679012E-2</v>
      </c>
      <c r="Y46" s="236">
        <f>'3. データシート'!Y46/'3. データシート'!Y$7</f>
        <v>4.3170268466711154E-2</v>
      </c>
      <c r="Z46" s="238">
        <f>'3. データシート'!Z46/'3. データシート'!Z$7</f>
        <v>0.36391851475650361</v>
      </c>
      <c r="AA46" s="236">
        <f>'3. データシート'!AA46/'3. データシート'!AA$7</f>
        <v>0.1657077696573887</v>
      </c>
      <c r="AB46" s="241">
        <f>'3. データシート'!AB46/'3. データシート'!AB$7</f>
        <v>5.2331210191082805E-2</v>
      </c>
      <c r="AC46" s="236">
        <f>'3. データシート'!AC46/'3. データシート'!AC$7</f>
        <v>4.374296531259593E-2</v>
      </c>
      <c r="AD46" s="238">
        <f>'3. データシート'!AD46/'3. データシート'!AD$7</f>
        <v>4.1714831381615317E-2</v>
      </c>
      <c r="AE46" s="236">
        <f>'3. データシート'!AE46/'3. データシート'!AE$7</f>
        <v>4.1312453392990306E-2</v>
      </c>
      <c r="AF46" s="241">
        <f>'3. データシート'!AF46/'3. データシート'!AF$7</f>
        <v>4.1539521606457332E-2</v>
      </c>
      <c r="AG46" s="236">
        <f>'3. データシート'!AG46/'3. データシート'!AG$7</f>
        <v>4.2079577710273396E-2</v>
      </c>
      <c r="AH46" s="238">
        <f>'3. データシート'!AH46/'3. データシート'!AH$7</f>
        <v>4.1706351195548649E-2</v>
      </c>
      <c r="AI46" s="236">
        <f>'3. データシート'!AI46/'3. データシート'!AI$7</f>
        <v>4.1093850811454662E-2</v>
      </c>
      <c r="AJ46" s="241">
        <f>'3. データシート'!AJ46/'3. データシート'!AJ$7</f>
        <v>4.0697387267249467E-2</v>
      </c>
      <c r="AK46" s="236">
        <f>'3. データシート'!AK46/'3. データシート'!AK$7</f>
        <v>4.1495645209730703E-2</v>
      </c>
      <c r="AL46" s="238">
        <f>'3. データシート'!AL46/'3. データシート'!AL$7</f>
        <v>4.1302381670183901E-2</v>
      </c>
      <c r="AM46" s="236">
        <f>'3. データシート'!AM46/'3. データシート'!AM$7</f>
        <v>4.0624384479023043E-2</v>
      </c>
      <c r="AN46" s="241">
        <f>'3. データシート'!AN46/'3. データシート'!AN$7</f>
        <v>4.1199621381955862E-2</v>
      </c>
      <c r="AO46" s="236">
        <f>'3. データシート'!AO46/'3. データシート'!AO$7</f>
        <v>3.9883364633784717E-2</v>
      </c>
      <c r="AP46" s="238">
        <f>'3. データシート'!AP46/'3. データシート'!AP$7</f>
        <v>4.1101396844538236E-2</v>
      </c>
      <c r="AQ46" s="236">
        <f>'3. データシート'!AQ46/'3. データシート'!AQ$7</f>
        <v>4.1122617439591773E-2</v>
      </c>
      <c r="AR46" s="241">
        <f>'3. データシート'!AR46/'3. データシート'!AR$7</f>
        <v>4.1488196035461701E-2</v>
      </c>
      <c r="AS46" s="236">
        <f>'3. データシート'!AS46/'3. データシート'!AS$7</f>
        <v>4.1120741785930254E-2</v>
      </c>
      <c r="AT46" s="238">
        <f>'3. データシート'!AT46/'3. データシート'!AT$7</f>
        <v>4.1984539988884961E-2</v>
      </c>
      <c r="AU46" s="236">
        <f>'3. データシート'!AU46/'3. データシート'!AU$7</f>
        <v>4.2569307680654443E-2</v>
      </c>
      <c r="AV46" s="241">
        <f>'3. データシート'!AV46/'3. データシート'!AV$7</f>
        <v>4.1140976412506858E-2</v>
      </c>
      <c r="AW46" s="236">
        <f>'3. データシート'!AW46/'3. データシート'!AW$7</f>
        <v>4.1018740031897927E-2</v>
      </c>
      <c r="AX46" s="238">
        <f>'3. データシート'!AX46/'3. データシート'!AX$7</f>
        <v>4.1421309577734156E-2</v>
      </c>
      <c r="AY46" s="236">
        <f>'3. データシート'!AY46/'3. データシート'!AY$7</f>
        <v>4.165834165834166E-2</v>
      </c>
      <c r="AZ46" s="241">
        <f>'3. データシート'!AZ46/'3. データシート'!AZ$7</f>
        <v>4.2157158667874034E-2</v>
      </c>
      <c r="BA46" s="236">
        <f>'3. データシート'!BA46/'3. データシート'!BA$7</f>
        <v>4.2139384116693678E-2</v>
      </c>
      <c r="BB46" s="238">
        <f>'3. データシート'!BB46/'3. データシート'!BB$7</f>
        <v>4.2359680418069444E-2</v>
      </c>
      <c r="BC46" s="236">
        <f>'3. データシート'!BC46/'3. データシート'!BC$7</f>
        <v>4.2030900589550724E-2</v>
      </c>
      <c r="BD46" s="241">
        <f>'3. データシート'!BD46/'3. データシート'!BD$7</f>
        <v>4.2624448165626425E-2</v>
      </c>
      <c r="BE46" s="236">
        <f>'3. データシート'!BE46/'3. データシート'!BE$7</f>
        <v>4.2793022544119146E-2</v>
      </c>
      <c r="BF46" s="238">
        <f>'3. データシート'!BF46/'3. データシート'!BF$7</f>
        <v>4.2172687676146556E-2</v>
      </c>
      <c r="BG46" s="253">
        <f>'3. データシート'!BG46/'3. データシート'!BG$7</f>
        <v>4.2749500230662769E-2</v>
      </c>
      <c r="BH46" s="238">
        <f>'3. データシート'!BH46/'3. データシート'!BH$7</f>
        <v>6.2952131753116827E-2</v>
      </c>
      <c r="BI46" s="255">
        <f>'3. データシート'!BI46/'3. データシート'!BI$7</f>
        <v>4.5927835051546392E-2</v>
      </c>
    </row>
    <row r="47" spans="1:61" x14ac:dyDescent="0.15">
      <c r="A47" s="6">
        <v>80</v>
      </c>
      <c r="B47" s="238">
        <f>'3. データシート'!B47/'3. データシート'!B$7</f>
        <v>4.4069192751235588E-2</v>
      </c>
      <c r="C47" s="241">
        <f>'3. データシート'!C47/'3. データシート'!C$7</f>
        <v>4.394793697633978E-2</v>
      </c>
      <c r="D47" s="241">
        <f>'3. データシート'!D47/'3. データシート'!D$7</f>
        <v>4.3389081729252127E-2</v>
      </c>
      <c r="E47" s="236">
        <f>'3. データシート'!E47/'3. データシート'!E$7</f>
        <v>4.3680101287191388E-2</v>
      </c>
      <c r="F47" s="238">
        <f>'3. データシート'!F47/'3. データシート'!F$7</f>
        <v>4.3615480132450334E-2</v>
      </c>
      <c r="G47" s="241">
        <f>'3. データシート'!G47/'3. データシート'!G$7</f>
        <v>4.4429326495368675E-2</v>
      </c>
      <c r="H47" s="241">
        <f>'3. データシート'!H47/'3. データシート'!H$7</f>
        <v>4.3189889283476078E-2</v>
      </c>
      <c r="I47" s="236">
        <f>'3. データシート'!I47/'3. データシート'!I$7</f>
        <v>4.347370077088468E-2</v>
      </c>
      <c r="J47" s="238">
        <f>'3. データシート'!J47/'3. データシート'!J$7</f>
        <v>4.4053763990391986E-2</v>
      </c>
      <c r="K47" s="241">
        <f>'3. データシート'!K47/'3. データシート'!K$7</f>
        <v>4.542128371315074E-2</v>
      </c>
      <c r="L47" s="241">
        <f>'3. データシート'!L47/'3. データシート'!L$7</f>
        <v>4.5297081671215621E-2</v>
      </c>
      <c r="M47" s="236">
        <f>'3. データシート'!M47/'3. データシート'!M$7</f>
        <v>4.5490402313962661E-2</v>
      </c>
      <c r="N47" s="238">
        <f>'3. データシート'!N47/'3. データシート'!N$7</f>
        <v>4.8082901554404145E-2</v>
      </c>
      <c r="O47" s="241">
        <f>'3. データシート'!O47/'3. データシート'!O$7</f>
        <v>4.7077753555486351E-2</v>
      </c>
      <c r="P47" s="241">
        <f>'3. データシート'!P47/'3. データシート'!P$7</f>
        <v>4.9924040023049926E-2</v>
      </c>
      <c r="Q47" s="236">
        <f>'3. データシート'!Q47/'3. データシート'!Q$7</f>
        <v>4.9158710902473757E-2</v>
      </c>
      <c r="R47" s="238">
        <f>'3. データシート'!R47/'3. データシート'!R$7</f>
        <v>9.689119170984456E-2</v>
      </c>
      <c r="S47" s="241">
        <f>'3. データシート'!S47/'3. データシート'!S$7</f>
        <v>8.2063367373658019E-2</v>
      </c>
      <c r="T47" s="241">
        <f>'3. データシート'!T47/'3. データシート'!T$7</f>
        <v>0.10971951797084671</v>
      </c>
      <c r="U47" s="236">
        <f>'3. データシート'!U47/'3. データシート'!U$7</f>
        <v>9.0904322282836764E-2</v>
      </c>
      <c r="V47" s="238">
        <f>'3. データシート'!V47/'3. データシート'!V$7</f>
        <v>0.48887978461898629</v>
      </c>
      <c r="W47" s="236">
        <f>'3. データシート'!W47/'3. データシート'!W$7</f>
        <v>0.20678107994976977</v>
      </c>
      <c r="X47" s="241">
        <f>'3. データシート'!X47/'3. データシート'!X$7</f>
        <v>5.3956284709838487E-2</v>
      </c>
      <c r="Y47" s="236">
        <f>'3. データシート'!Y47/'3. データシート'!Y$7</f>
        <v>4.3118936399568812E-2</v>
      </c>
      <c r="Z47" s="238">
        <f>'3. データシート'!Z47/'3. データシート'!Z$7</f>
        <v>0.34998024942159023</v>
      </c>
      <c r="AA47" s="236">
        <f>'3. データシート'!AA47/'3. データシート'!AA$7</f>
        <v>0.15793292904162132</v>
      </c>
      <c r="AB47" s="241">
        <f>'3. データシート'!AB47/'3. データシート'!AB$7</f>
        <v>5.0394904458598726E-2</v>
      </c>
      <c r="AC47" s="236">
        <f>'3. データシート'!AC47/'3. データシート'!AC$7</f>
        <v>4.318019032027013E-2</v>
      </c>
      <c r="AD47" s="238">
        <f>'3. データシート'!AD47/'3. データシート'!AD$7</f>
        <v>4.1463537216665826E-2</v>
      </c>
      <c r="AE47" s="236">
        <f>'3. データシート'!AE47/'3. データシート'!AE$7</f>
        <v>4.1113596818294802E-2</v>
      </c>
      <c r="AF47" s="241">
        <f>'3. データシート'!AF47/'3. データシート'!AF$7</f>
        <v>4.0998129737178854E-2</v>
      </c>
      <c r="AG47" s="236">
        <f>'3. データシート'!AG47/'3. データシート'!AG$7</f>
        <v>4.1631392858921368E-2</v>
      </c>
      <c r="AH47" s="238">
        <f>'3. データシート'!AH47/'3. データシート'!AH$7</f>
        <v>4.1555967717680081E-2</v>
      </c>
      <c r="AI47" s="236">
        <f>'3. データシート'!AI47/'3. データシート'!AI$7</f>
        <v>4.0696808774629015E-2</v>
      </c>
      <c r="AJ47" s="241">
        <f>'3. データシート'!AJ47/'3. データシート'!AJ$7</f>
        <v>4.0598607201066825E-2</v>
      </c>
      <c r="AK47" s="236">
        <f>'3. データシート'!AK47/'3. データシート'!AK$7</f>
        <v>4.1345480028030832E-2</v>
      </c>
      <c r="AL47" s="238">
        <f>'3. データシート'!AL47/'3. データシート'!AL$7</f>
        <v>4.1302381670183901E-2</v>
      </c>
      <c r="AM47" s="236">
        <f>'3. データシート'!AM47/'3. データシート'!AM$7</f>
        <v>4.037817608824109E-2</v>
      </c>
      <c r="AN47" s="241">
        <f>'3. データシート'!AN47/'3. データシート'!AN$7</f>
        <v>4.1199621381955862E-2</v>
      </c>
      <c r="AO47" s="236">
        <f>'3. データシート'!AO47/'3. データシート'!AO$7</f>
        <v>3.9982208164475633E-2</v>
      </c>
      <c r="AP47" s="238">
        <f>'3. データシート'!AP47/'3. データシート'!AP$7</f>
        <v>4.1151643050949656E-2</v>
      </c>
      <c r="AQ47" s="236">
        <f>'3. データシート'!AQ47/'3. データシート'!AQ$7</f>
        <v>4.0972534894191809E-2</v>
      </c>
      <c r="AR47" s="241">
        <f>'3. データシート'!AR47/'3. データシート'!AR$7</f>
        <v>4.1189361490188266E-2</v>
      </c>
      <c r="AS47" s="236">
        <f>'3. データシート'!AS47/'3. データシート'!AS$7</f>
        <v>4.1070348720016123E-2</v>
      </c>
      <c r="AT47" s="238">
        <f>'3. データシート'!AT47/'3. データシート'!AT$7</f>
        <v>4.1731925428181681E-2</v>
      </c>
      <c r="AU47" s="236">
        <f>'3. データシート'!AU47/'3. データシート'!AU$7</f>
        <v>4.2468312881886586E-2</v>
      </c>
      <c r="AV47" s="241">
        <f>'3. データシート'!AV47/'3. データシート'!AV$7</f>
        <v>4.1240712112900813E-2</v>
      </c>
      <c r="AW47" s="236">
        <f>'3. データシート'!AW47/'3. データシート'!AW$7</f>
        <v>4.0869218500797451E-2</v>
      </c>
      <c r="AX47" s="238">
        <f>'3. データシート'!AX47/'3. データシート'!AX$7</f>
        <v>4.1119331622124916E-2</v>
      </c>
      <c r="AY47" s="236">
        <f>'3. データシート'!AY47/'3. データシート'!AY$7</f>
        <v>4.165834165834166E-2</v>
      </c>
      <c r="AZ47" s="241">
        <f>'3. データシート'!AZ47/'3. データシート'!AZ$7</f>
        <v>4.2157158667874034E-2</v>
      </c>
      <c r="BA47" s="236">
        <f>'3. データシート'!BA47/'3. データシート'!BA$7</f>
        <v>4.168354943273906E-2</v>
      </c>
      <c r="BB47" s="238">
        <f>'3. データシート'!BB47/'3. データシート'!BB$7</f>
        <v>4.2158685493191295E-2</v>
      </c>
      <c r="BC47" s="236">
        <f>'3. データシート'!BC47/'3. データシート'!BC$7</f>
        <v>4.1929253913397031E-2</v>
      </c>
      <c r="BD47" s="241">
        <f>'3. データシート'!BD47/'3. データシート'!BD$7</f>
        <v>4.231998782158624E-2</v>
      </c>
      <c r="BE47" s="236">
        <f>'3. データシート'!BE47/'3. データシート'!BE$7</f>
        <v>4.2589003366316436E-2</v>
      </c>
      <c r="BF47" s="238">
        <f>'3. データシート'!BF47/'3. データシート'!BF$7</f>
        <v>4.2172687676146556E-2</v>
      </c>
      <c r="BG47" s="253">
        <f>'3. データシート'!BG47/'3. データシート'!BG$7</f>
        <v>4.2646983443538879E-2</v>
      </c>
      <c r="BH47" s="238">
        <f>'3. データシート'!BH47/'3. データシート'!BH$7</f>
        <v>5.838592170745472E-2</v>
      </c>
      <c r="BI47" s="255">
        <f>'3. データシート'!BI47/'3. データシート'!BI$7</f>
        <v>4.505154639175258E-2</v>
      </c>
    </row>
    <row r="48" spans="1:61" x14ac:dyDescent="0.15">
      <c r="A48" s="6">
        <v>82</v>
      </c>
      <c r="B48" s="238">
        <f>'3. データシート'!B48/'3. データシート'!B$7</f>
        <v>4.391474464579901E-2</v>
      </c>
      <c r="C48" s="241">
        <f>'3. データシート'!C48/'3. データシート'!C$7</f>
        <v>4.4000632344416923E-2</v>
      </c>
      <c r="D48" s="241">
        <f>'3. データシート'!D48/'3. データシート'!D$7</f>
        <v>4.323130325023667E-2</v>
      </c>
      <c r="E48" s="236">
        <f>'3. データシート'!E48/'3. データシート'!E$7</f>
        <v>4.3469086305127663E-2</v>
      </c>
      <c r="F48" s="238">
        <f>'3. データシート'!F48/'3. データシート'!F$7</f>
        <v>4.2942880794701987E-2</v>
      </c>
      <c r="G48" s="241">
        <f>'3. データシート'!G48/'3. データシート'!G$7</f>
        <v>4.4115338322256531E-2</v>
      </c>
      <c r="H48" s="241">
        <f>'3. データシート'!H48/'3. データシート'!H$7</f>
        <v>4.2928765406308751E-2</v>
      </c>
      <c r="I48" s="236">
        <f>'3. データシート'!I48/'3. データシート'!I$7</f>
        <v>4.3316377366406207E-2</v>
      </c>
      <c r="J48" s="238">
        <f>'3. データシート'!J48/'3. データシート'!J$7</f>
        <v>4.3644912352430114E-2</v>
      </c>
      <c r="K48" s="241">
        <f>'3. データシート'!K48/'3. データシート'!K$7</f>
        <v>4.4637256951703952E-2</v>
      </c>
      <c r="L48" s="241">
        <f>'3. データシート'!L48/'3. データシート'!L$7</f>
        <v>4.4614738610119671E-2</v>
      </c>
      <c r="M48" s="236">
        <f>'3. データシート'!M48/'3. データシート'!M$7</f>
        <v>4.4701551406784119E-2</v>
      </c>
      <c r="N48" s="238">
        <f>'3. データシート'!N48/'3. データシート'!N$7</f>
        <v>4.6528497409326422E-2</v>
      </c>
      <c r="O48" s="241">
        <f>'3. データシート'!O48/'3. データシート'!O$7</f>
        <v>4.5780130800373714E-2</v>
      </c>
      <c r="P48" s="241">
        <f>'3. データシート'!P48/'3. データシート'!P$7</f>
        <v>4.8195295720048194E-2</v>
      </c>
      <c r="Q48" s="236">
        <f>'3. データシート'!Q48/'3. データシート'!Q$7</f>
        <v>4.7681839759480989E-2</v>
      </c>
      <c r="R48" s="238">
        <f>'3. データシート'!R48/'3. データシート'!R$7</f>
        <v>8.1658031088082908E-2</v>
      </c>
      <c r="S48" s="241">
        <f>'3. データシート'!S48/'3. データシート'!S$7</f>
        <v>7.0699135899450122E-2</v>
      </c>
      <c r="T48" s="241">
        <f>'3. データシート'!T48/'3. データシート'!T$7</f>
        <v>9.219596905751723E-2</v>
      </c>
      <c r="U48" s="236">
        <f>'3. データシート'!U48/'3. データシート'!U$7</f>
        <v>7.7266051195971464E-2</v>
      </c>
      <c r="V48" s="238">
        <f>'3. データシート'!V48/'3. データシート'!V$7</f>
        <v>0.47740840454173006</v>
      </c>
      <c r="W48" s="236">
        <f>'3. データシート'!W48/'3. データシート'!W$7</f>
        <v>0.19668271243197991</v>
      </c>
      <c r="X48" s="241">
        <f>'3. データシート'!X48/'3. データシート'!X$7</f>
        <v>5.1918275844499921E-2</v>
      </c>
      <c r="Y48" s="236">
        <f>'3. データシート'!Y48/'3. データシート'!Y$7</f>
        <v>4.2759611929572401E-2</v>
      </c>
      <c r="Z48" s="238">
        <f>'3. データシート'!Z48/'3. データシート'!Z$7</f>
        <v>0.33660628632695672</v>
      </c>
      <c r="AA48" s="236">
        <f>'3. データシート'!AA48/'3. データシート'!AA$7</f>
        <v>0.14932877209350542</v>
      </c>
      <c r="AB48" s="241">
        <f>'3. データシート'!AB48/'3. データシート'!AB$7</f>
        <v>4.8764331210191081E-2</v>
      </c>
      <c r="AC48" s="236">
        <f>'3. データシート'!AC48/'3. データシート'!AC$7</f>
        <v>4.3077867594392714E-2</v>
      </c>
      <c r="AD48" s="238">
        <f>'3. データシート'!AD48/'3. データシート'!AD$7</f>
        <v>4.1111725385736542E-2</v>
      </c>
      <c r="AE48" s="236">
        <f>'3. データシート'!AE48/'3. データシート'!AE$7</f>
        <v>4.1113596818294802E-2</v>
      </c>
      <c r="AF48" s="241">
        <f>'3. データシート'!AF48/'3. データシート'!AF$7</f>
        <v>4.0850477409193821E-2</v>
      </c>
      <c r="AG48" s="236">
        <f>'3. データシート'!AG48/'3. データシート'!AG$7</f>
        <v>4.1730989492555152E-2</v>
      </c>
      <c r="AH48" s="238">
        <f>'3. データシート'!AH48/'3. データシート'!AH$7</f>
        <v>4.140558423981152E-2</v>
      </c>
      <c r="AI48" s="236">
        <f>'3. データシート'!AI48/'3. データシート'!AI$7</f>
        <v>4.0547918010819396E-2</v>
      </c>
      <c r="AJ48" s="241">
        <f>'3. データシート'!AJ48/'3. データシート'!AJ$7</f>
        <v>4.0302267002518891E-2</v>
      </c>
      <c r="AK48" s="236">
        <f>'3. データシート'!AK48/'3. データシート'!AK$7</f>
        <v>4.1095204725197718E-2</v>
      </c>
      <c r="AL48" s="238">
        <f>'3. データシート'!AL48/'3. データシート'!AL$7</f>
        <v>4.1302381670183901E-2</v>
      </c>
      <c r="AM48" s="236">
        <f>'3. データシート'!AM48/'3. データシート'!AM$7</f>
        <v>3.9984242662989958E-2</v>
      </c>
      <c r="AN48" s="241">
        <f>'3. データシート'!AN48/'3. データシート'!AN$7</f>
        <v>4.0900712399740947E-2</v>
      </c>
      <c r="AO48" s="236">
        <f>'3. データシート'!AO48/'3. データシート'!AO$7</f>
        <v>3.9537412276366514E-2</v>
      </c>
      <c r="AP48" s="238">
        <f>'3. データシート'!AP48/'3. データシート'!AP$7</f>
        <v>4.085016581248116E-2</v>
      </c>
      <c r="AQ48" s="236">
        <f>'3. データシート'!AQ48/'3. データシート'!AQ$7</f>
        <v>4.0772424833658512E-2</v>
      </c>
      <c r="AR48" s="241">
        <f>'3. データシート'!AR48/'3. データシート'!AR$7</f>
        <v>4.1189361490188266E-2</v>
      </c>
      <c r="AS48" s="236">
        <f>'3. データシート'!AS48/'3. データシート'!AS$7</f>
        <v>4.0969562588187868E-2</v>
      </c>
      <c r="AT48" s="238">
        <f>'3. データシート'!AT48/'3. データシート'!AT$7</f>
        <v>4.1731925428181681E-2</v>
      </c>
      <c r="AU48" s="236">
        <f>'3. データシート'!AU48/'3. データシート'!AU$7</f>
        <v>4.2165328485582992E-2</v>
      </c>
      <c r="AV48" s="241">
        <f>'3. データシート'!AV48/'3. データシート'!AV$7</f>
        <v>4.1041240712112903E-2</v>
      </c>
      <c r="AW48" s="236">
        <f>'3. データシート'!AW48/'3. データシート'!AW$7</f>
        <v>4.0570175438596492E-2</v>
      </c>
      <c r="AX48" s="238">
        <f>'3. データシート'!AX48/'3. データシート'!AX$7</f>
        <v>4.1270320599929536E-2</v>
      </c>
      <c r="AY48" s="236">
        <f>'3. データシート'!AY48/'3. データシート'!AY$7</f>
        <v>4.1408591408591405E-2</v>
      </c>
      <c r="AZ48" s="241">
        <f>'3. データシート'!AZ48/'3. データシート'!AZ$7</f>
        <v>4.1452862461012173E-2</v>
      </c>
      <c r="BA48" s="236">
        <f>'3. データシート'!BA48/'3. データシート'!BA$7</f>
        <v>4.168354943273906E-2</v>
      </c>
      <c r="BB48" s="238">
        <f>'3. データシート'!BB48/'3. データシート'!BB$7</f>
        <v>4.2259182955630373E-2</v>
      </c>
      <c r="BC48" s="236">
        <f>'3. データシート'!BC48/'3. データシート'!BC$7</f>
        <v>4.2081723927627566E-2</v>
      </c>
      <c r="BD48" s="241">
        <f>'3. データシート'!BD48/'3. データシート'!BD$7</f>
        <v>4.231998782158624E-2</v>
      </c>
      <c r="BE48" s="236">
        <f>'3. データシート'!BE48/'3. データシート'!BE$7</f>
        <v>4.2486993777415077E-2</v>
      </c>
      <c r="BF48" s="238">
        <f>'3. データシート'!BF48/'3. データシート'!BF$7</f>
        <v>4.1916474506789647E-2</v>
      </c>
      <c r="BG48" s="253">
        <f>'3. データシート'!BG48/'3. データシート'!BG$7</f>
        <v>4.2441949869291097E-2</v>
      </c>
      <c r="BH48" s="238">
        <f>'3. データシート'!BH48/'3. データシート'!BH$7</f>
        <v>5.4589297624544661E-2</v>
      </c>
      <c r="BI48" s="255">
        <f>'3. データシート'!BI48/'3. データシート'!BI$7</f>
        <v>4.4432989690721653E-2</v>
      </c>
    </row>
    <row r="49" spans="1:61" x14ac:dyDescent="0.15">
      <c r="A49" s="6">
        <v>84</v>
      </c>
      <c r="B49" s="238">
        <f>'3. データシート'!B49/'3. データシート'!B$7</f>
        <v>4.3502883031301481E-2</v>
      </c>
      <c r="C49" s="241">
        <f>'3. データシート'!C49/'3. データシート'!C$7</f>
        <v>4.3789850872108342E-2</v>
      </c>
      <c r="D49" s="241">
        <f>'3. データシート'!D49/'3. データシート'!D$7</f>
        <v>4.323130325023667E-2</v>
      </c>
      <c r="E49" s="236">
        <f>'3. データシート'!E49/'3. データシート'!E$7</f>
        <v>4.3310825068579868E-2</v>
      </c>
      <c r="F49" s="238">
        <f>'3. データシート'!F49/'3. データシート'!F$7</f>
        <v>4.2891142384105962E-2</v>
      </c>
      <c r="G49" s="241">
        <f>'3. データシート'!G49/'3. データシート'!G$7</f>
        <v>4.3958344235700456E-2</v>
      </c>
      <c r="H49" s="241">
        <f>'3. データシート'!H49/'3. データシート'!H$7</f>
        <v>4.2876540630875287E-2</v>
      </c>
      <c r="I49" s="236">
        <f>'3. データシート'!I49/'3. データシート'!I$7</f>
        <v>4.305417169227542E-2</v>
      </c>
      <c r="J49" s="238">
        <f>'3. データシート'!J49/'3. データシート'!J$7</f>
        <v>4.3338273623958708E-2</v>
      </c>
      <c r="K49" s="241">
        <f>'3. データシート'!K49/'3. データシート'!K$7</f>
        <v>4.4428183148651476E-2</v>
      </c>
      <c r="L49" s="241">
        <f>'3. データシート'!L49/'3. データシート'!L$7</f>
        <v>4.4142347260130173E-2</v>
      </c>
      <c r="M49" s="236">
        <f>'3. データシート'!M49/'3. データシート'!M$7</f>
        <v>4.4017880620562715E-2</v>
      </c>
      <c r="N49" s="238">
        <f>'3. データシート'!N49/'3. データシート'!N$7</f>
        <v>4.5492227979274609E-2</v>
      </c>
      <c r="O49" s="241">
        <f>'3. データシート'!O49/'3. データシート'!O$7</f>
        <v>4.4793937506488114E-2</v>
      </c>
      <c r="P49" s="241">
        <f>'3. データシート'!P49/'3. データシート'!P$7</f>
        <v>4.6676096181046678E-2</v>
      </c>
      <c r="Q49" s="236">
        <f>'3. データシート'!Q49/'3. データシート'!Q$7</f>
        <v>4.6415950208344325E-2</v>
      </c>
      <c r="R49" s="238">
        <f>'3. データシート'!R49/'3. データシート'!R$7</f>
        <v>7.0466321243523311E-2</v>
      </c>
      <c r="S49" s="241">
        <f>'3. データシート'!S49/'3. データシート'!S$7</f>
        <v>6.2319979052107885E-2</v>
      </c>
      <c r="T49" s="241">
        <f>'3. データシート'!T49/'3. データシート'!T$7</f>
        <v>7.846129558490765E-2</v>
      </c>
      <c r="U49" s="236">
        <f>'3. データシート'!U49/'3. データシート'!U$7</f>
        <v>6.7194712547209406E-2</v>
      </c>
      <c r="V49" s="238">
        <f>'3. データシート'!V49/'3. データシート'!V$7</f>
        <v>0.46412267353388742</v>
      </c>
      <c r="W49" s="236">
        <f>'3. データシート'!W49/'3. データシート'!W$7</f>
        <v>0.18742151527835915</v>
      </c>
      <c r="X49" s="241">
        <f>'3. データシート'!X49/'3. データシート'!X$7</f>
        <v>5.033881897386254E-2</v>
      </c>
      <c r="Y49" s="236">
        <f>'3. データシート'!Y49/'3. データシート'!Y$7</f>
        <v>4.2451619526718339E-2</v>
      </c>
      <c r="Z49" s="238">
        <f>'3. データシート'!Z49/'3. データシート'!Z$7</f>
        <v>0.32340161390440719</v>
      </c>
      <c r="AA49" s="236">
        <f>'3. データシート'!AA49/'3. データシート'!AA$7</f>
        <v>0.14207225418545585</v>
      </c>
      <c r="AB49" s="241">
        <f>'3. データシート'!AB49/'3. データシート'!AB$7</f>
        <v>4.7592356687898088E-2</v>
      </c>
      <c r="AC49" s="236">
        <f>'3. データシート'!AC49/'3. データシート'!AC$7</f>
        <v>4.2975544868515299E-2</v>
      </c>
      <c r="AD49" s="238">
        <f>'3. データシート'!AD49/'3. データシート'!AD$7</f>
        <v>4.1262501884706239E-2</v>
      </c>
      <c r="AE49" s="236">
        <f>'3. データシート'!AE49/'3. データシート'!AE$7</f>
        <v>4.1213025105642558E-2</v>
      </c>
      <c r="AF49" s="241">
        <f>'3. データシート'!AF49/'3. データシート'!AF$7</f>
        <v>4.0752042523870463E-2</v>
      </c>
      <c r="AG49" s="236">
        <f>'3. データシート'!AG49/'3. データシート'!AG$7</f>
        <v>4.1432199591653805E-2</v>
      </c>
      <c r="AH49" s="238">
        <f>'3. データシート'!AH49/'3. データシート'!AH$7</f>
        <v>4.1255200761942952E-2</v>
      </c>
      <c r="AI49" s="236">
        <f>'3. データシート'!AI49/'3. データシート'!AI$7</f>
        <v>4.0399027247009778E-2</v>
      </c>
      <c r="AJ49" s="241">
        <f>'3. データシート'!AJ49/'3. データシート'!AJ$7</f>
        <v>4.0252876969427573E-2</v>
      </c>
      <c r="AK49" s="236">
        <f>'3. データシート'!AK49/'3. データシート'!AK$7</f>
        <v>4.0995094604064468E-2</v>
      </c>
      <c r="AL49" s="238">
        <f>'3. データシート'!AL49/'3. データシート'!AL$7</f>
        <v>4.079991960606974E-2</v>
      </c>
      <c r="AM49" s="236">
        <f>'3. データシート'!AM49/'3. データシート'!AM$7</f>
        <v>4.018120937561552E-2</v>
      </c>
      <c r="AN49" s="241">
        <f>'3. データシート'!AN49/'3. データシート'!AN$7</f>
        <v>4.0900712399740947E-2</v>
      </c>
      <c r="AO49" s="236">
        <f>'3. データシート'!AO49/'3. データシート'!AO$7</f>
        <v>3.9487990511021052E-2</v>
      </c>
      <c r="AP49" s="238">
        <f>'3. データシート'!AP49/'3. データシート'!AP$7</f>
        <v>4.0900412018892572E-2</v>
      </c>
      <c r="AQ49" s="236">
        <f>'3. データシート'!AQ49/'3. データシート'!AQ$7</f>
        <v>4.0722397318525186E-2</v>
      </c>
      <c r="AR49" s="241">
        <f>'3. データシート'!AR49/'3. データシート'!AR$7</f>
        <v>4.099013846000598E-2</v>
      </c>
      <c r="AS49" s="236">
        <f>'3. データシート'!AS49/'3. データシート'!AS$7</f>
        <v>4.0516024994960695E-2</v>
      </c>
      <c r="AT49" s="238">
        <f>'3. データシート'!AT49/'3. データシート'!AT$7</f>
        <v>4.1832971252462992E-2</v>
      </c>
      <c r="AU49" s="236">
        <f>'3. データシート'!AU49/'3. データシート'!AU$7</f>
        <v>4.211483108619906E-2</v>
      </c>
      <c r="AV49" s="241">
        <f>'3. データシート'!AV49/'3. データシート'!AV$7</f>
        <v>4.1041240712112903E-2</v>
      </c>
      <c r="AW49" s="236">
        <f>'3. データシート'!AW49/'3. データシート'!AW$7</f>
        <v>4.0819377990430623E-2</v>
      </c>
      <c r="AX49" s="238">
        <f>'3. データシート'!AX49/'3. データシート'!AX$7</f>
        <v>4.0666364688711057E-2</v>
      </c>
      <c r="AY49" s="236">
        <f>'3. データシート'!AY49/'3. データシート'!AY$7</f>
        <v>4.130869130869131E-2</v>
      </c>
      <c r="AZ49" s="241">
        <f>'3. データシート'!AZ49/'3. データシート'!AZ$7</f>
        <v>4.1704396820605692E-2</v>
      </c>
      <c r="BA49" s="236">
        <f>'3. データシート'!BA49/'3. データシート'!BA$7</f>
        <v>4.1531604538087519E-2</v>
      </c>
      <c r="BB49" s="238">
        <f>'3. データシート'!BB49/'3. データシート'!BB$7</f>
        <v>4.1957690568313152E-2</v>
      </c>
      <c r="BC49" s="236">
        <f>'3. データシート'!BC49/'3. データシート'!BC$7</f>
        <v>4.1776783899166496E-2</v>
      </c>
      <c r="BD49" s="241">
        <f>'3. データシート'!BD49/'3. データシート'!BD$7</f>
        <v>4.1964784086872688E-2</v>
      </c>
      <c r="BE49" s="236">
        <f>'3. データシート'!BE49/'3. データシート'!BE$7</f>
        <v>4.2486993777415077E-2</v>
      </c>
      <c r="BF49" s="238">
        <f>'3. データシート'!BF49/'3. データシート'!BF$7</f>
        <v>4.1967717140661033E-2</v>
      </c>
      <c r="BG49" s="253">
        <f>'3. データシート'!BG49/'3. データシート'!BG$7</f>
        <v>4.2339433082167206E-2</v>
      </c>
      <c r="BH49" s="238">
        <f>'3. データシート'!BH49/'3. データシート'!BH$7</f>
        <v>5.1921399620337594E-2</v>
      </c>
      <c r="BI49" s="255">
        <f>'3. データシート'!BI49/'3. データシート'!BI$7</f>
        <v>4.38659793814433E-2</v>
      </c>
    </row>
    <row r="50" spans="1:61" x14ac:dyDescent="0.15">
      <c r="A50" s="6">
        <v>86</v>
      </c>
      <c r="B50" s="238">
        <f>'3. データシート'!B50/'3. データシート'!B$7</f>
        <v>4.3760296540362439E-2</v>
      </c>
      <c r="C50" s="241">
        <f>'3. データシート'!C50/'3. データシート'!C$7</f>
        <v>4.3684460135954048E-2</v>
      </c>
      <c r="D50" s="241">
        <f>'3. データシート'!D50/'3. データシート'!D$7</f>
        <v>4.3020931944882719E-2</v>
      </c>
      <c r="E50" s="236">
        <f>'3. データシート'!E50/'3. データシート'!E$7</f>
        <v>4.3627347541675458E-2</v>
      </c>
      <c r="F50" s="238">
        <f>'3. データシート'!F50/'3. データシート'!F$7</f>
        <v>4.273592715231788E-2</v>
      </c>
      <c r="G50" s="241">
        <f>'3. データシート'!G50/'3. データシート'!G$7</f>
        <v>4.3853681511329741E-2</v>
      </c>
      <c r="H50" s="241">
        <f>'3. データシート'!H50/'3. データシート'!H$7</f>
        <v>4.2563191978274496E-2</v>
      </c>
      <c r="I50" s="236">
        <f>'3. データシート'!I50/'3. データシート'!I$7</f>
        <v>4.284440715297079E-2</v>
      </c>
      <c r="J50" s="238">
        <f>'3. データシート'!J50/'3. データシート'!J$7</f>
        <v>4.2571676802780192E-2</v>
      </c>
      <c r="K50" s="241">
        <f>'3. データシート'!K50/'3. データシート'!K$7</f>
        <v>4.4010035542546518E-2</v>
      </c>
      <c r="L50" s="241">
        <f>'3. データシート'!L50/'3. データシート'!L$7</f>
        <v>4.3617467982364058E-2</v>
      </c>
      <c r="M50" s="236">
        <f>'3. データシート'!M50/'3. データシート'!M$7</f>
        <v>4.3754930318169863E-2</v>
      </c>
      <c r="N50" s="238">
        <f>'3. データシート'!N50/'3. データシート'!N$7</f>
        <v>4.4663212435233163E-2</v>
      </c>
      <c r="O50" s="241">
        <f>'3. データシート'!O50/'3. データシート'!O$7</f>
        <v>4.4326793314647568E-2</v>
      </c>
      <c r="P50" s="241">
        <f>'3. データシート'!P50/'3. データシート'!P$7</f>
        <v>4.5366441406045364E-2</v>
      </c>
      <c r="Q50" s="236">
        <f>'3. データシート'!Q50/'3. データシート'!Q$7</f>
        <v>4.5466533044991826E-2</v>
      </c>
      <c r="R50" s="238">
        <f>'3. データシート'!R50/'3. データシート'!R$7</f>
        <v>6.2124352331606215E-2</v>
      </c>
      <c r="S50" s="241">
        <f>'3. データシート'!S50/'3. データシート'!S$7</f>
        <v>5.6349829798376536E-2</v>
      </c>
      <c r="T50" s="241">
        <f>'3. データシート'!T50/'3. データシート'!T$7</f>
        <v>6.8568120823027948E-2</v>
      </c>
      <c r="U50" s="236">
        <f>'3. データシート'!U50/'3. データシート'!U$7</f>
        <v>5.9798573227024761E-2</v>
      </c>
      <c r="V50" s="238">
        <f>'3. データシート'!V50/'3. データシート'!V$7</f>
        <v>0.45177338171602482</v>
      </c>
      <c r="W50" s="236">
        <f>'3. データシート'!W50/'3. データシート'!W$7</f>
        <v>0.17821264127249895</v>
      </c>
      <c r="X50" s="241">
        <f>'3. データシート'!X50/'3. データシート'!X$7</f>
        <v>4.8453660773424362E-2</v>
      </c>
      <c r="Y50" s="236">
        <f>'3. データシート'!Y50/'3. データシート'!Y$7</f>
        <v>4.2143627123864276E-2</v>
      </c>
      <c r="Z50" s="238">
        <f>'3. データシート'!Z50/'3. データシート'!Z$7</f>
        <v>0.3122284295468653</v>
      </c>
      <c r="AA50" s="236">
        <f>'3. データシート'!AA50/'3. データシート'!AA$7</f>
        <v>0.13476390400663454</v>
      </c>
      <c r="AB50" s="241">
        <f>'3. データシート'!AB50/'3. データシート'!AB$7</f>
        <v>4.6573248407643313E-2</v>
      </c>
      <c r="AC50" s="236">
        <f>'3. データシート'!AC50/'3. データシート'!AC$7</f>
        <v>4.2566253965005629E-2</v>
      </c>
      <c r="AD50" s="238">
        <f>'3. データシート'!AD50/'3. データシート'!AD$7</f>
        <v>4.1363019550686032E-2</v>
      </c>
      <c r="AE50" s="236">
        <f>'3. データシート'!AE50/'3. データシート'!AE$7</f>
        <v>4.1063882674620932E-2</v>
      </c>
      <c r="AF50" s="241">
        <f>'3. データシート'!AF50/'3. データシート'!AF$7</f>
        <v>4.0604390195885423E-2</v>
      </c>
      <c r="AG50" s="236">
        <f>'3. データシート'!AG50/'3. データシート'!AG$7</f>
        <v>4.1233006324386236E-2</v>
      </c>
      <c r="AH50" s="238">
        <f>'3. データシート'!AH50/'3. データシート'!AH$7</f>
        <v>4.0954433806205823E-2</v>
      </c>
      <c r="AI50" s="236">
        <f>'3. データシート'!AI50/'3. データシート'!AI$7</f>
        <v>4.0498287756216188E-2</v>
      </c>
      <c r="AJ50" s="241">
        <f>'3. データシート'!AJ50/'3. データシート'!AJ$7</f>
        <v>4.0252876969427573E-2</v>
      </c>
      <c r="AK50" s="236">
        <f>'3. データシート'!AK50/'3. データシート'!AK$7</f>
        <v>4.0794874361797975E-2</v>
      </c>
      <c r="AL50" s="238">
        <f>'3. データシート'!AL50/'3. データシート'!AL$7</f>
        <v>4.0448196161189831E-2</v>
      </c>
      <c r="AM50" s="236">
        <f>'3. データシート'!AM50/'3. データシート'!AM$7</f>
        <v>3.9836517628520779E-2</v>
      </c>
      <c r="AN50" s="241">
        <f>'3. データシート'!AN50/'3. データシート'!AN$7</f>
        <v>4.0751257908633487E-2</v>
      </c>
      <c r="AO50" s="236">
        <f>'3. データシート'!AO50/'3. データシート'!AO$7</f>
        <v>3.9339725214984682E-2</v>
      </c>
      <c r="AP50" s="238">
        <f>'3. データシート'!AP50/'3. データシート'!AP$7</f>
        <v>4.0347703748366999E-2</v>
      </c>
      <c r="AQ50" s="236">
        <f>'3. データシート'!AQ50/'3. データシート'!AQ$7</f>
        <v>4.0622342288258541E-2</v>
      </c>
      <c r="AR50" s="241">
        <f>'3. データシート'!AR50/'3. データシート'!AR$7</f>
        <v>4.0840721187369262E-2</v>
      </c>
      <c r="AS50" s="236">
        <f>'3. データシート'!AS50/'3. データシート'!AS$7</f>
        <v>4.0566418060874826E-2</v>
      </c>
      <c r="AT50" s="238">
        <f>'3. データシート'!AT50/'3. データシート'!AT$7</f>
        <v>4.1327742131056437E-2</v>
      </c>
      <c r="AU50" s="236">
        <f>'3. データシート'!AU50/'3. データシート'!AU$7</f>
        <v>4.1963338888047264E-2</v>
      </c>
      <c r="AV50" s="241">
        <f>'3. データシート'!AV50/'3. データシート'!AV$7</f>
        <v>4.0841769311324987E-2</v>
      </c>
      <c r="AW50" s="236">
        <f>'3. データシート'!AW50/'3. データシート'!AW$7</f>
        <v>4.0470494417862837E-2</v>
      </c>
      <c r="AX50" s="238">
        <f>'3. データシート'!AX50/'3. データシート'!AX$7</f>
        <v>4.0918012985052092E-2</v>
      </c>
      <c r="AY50" s="236">
        <f>'3. データシート'!AY50/'3. データシート'!AY$7</f>
        <v>4.1408591408591405E-2</v>
      </c>
      <c r="AZ50" s="241">
        <f>'3. データシート'!AZ50/'3. データシート'!AZ$7</f>
        <v>4.1754703692524396E-2</v>
      </c>
      <c r="BA50" s="236">
        <f>'3. データシート'!BA50/'3. データシート'!BA$7</f>
        <v>4.1430307941653158E-2</v>
      </c>
      <c r="BB50" s="238">
        <f>'3. データシート'!BB50/'3. データシート'!BB$7</f>
        <v>4.1907441837093613E-2</v>
      </c>
      <c r="BC50" s="236">
        <f>'3. データシート'!BC50/'3. データシート'!BC$7</f>
        <v>4.1522667208782275E-2</v>
      </c>
      <c r="BD50" s="241">
        <f>'3. データシート'!BD50/'3. データシート'!BD$7</f>
        <v>4.2066270868219416E-2</v>
      </c>
      <c r="BE50" s="236">
        <f>'3. データシート'!BE50/'3. データシート'!BE$7</f>
        <v>4.233397939406304E-2</v>
      </c>
      <c r="BF50" s="238">
        <f>'3. データシート'!BF50/'3. データシート'!BF$7</f>
        <v>4.1916474506789647E-2</v>
      </c>
      <c r="BG50" s="253">
        <f>'3. データシート'!BG50/'3. データシート'!BG$7</f>
        <v>4.2236916295043316E-2</v>
      </c>
      <c r="BH50" s="238">
        <f>'3. データシート'!BH50/'3. データシート'!BH$7</f>
        <v>4.9612641732081471E-2</v>
      </c>
      <c r="BI50" s="255">
        <f>'3. データシート'!BI50/'3. データシート'!BI$7</f>
        <v>4.3402061855670103E-2</v>
      </c>
    </row>
    <row r="51" spans="1:61" x14ac:dyDescent="0.15">
      <c r="A51" s="6">
        <v>88</v>
      </c>
      <c r="B51" s="238">
        <f>'3. データシート'!B51/'3. データシート'!B$7</f>
        <v>4.3708813838550249E-2</v>
      </c>
      <c r="C51" s="241">
        <f>'3. データシート'!C51/'3. データシート'!C$7</f>
        <v>4.3631764767876904E-2</v>
      </c>
      <c r="D51" s="241">
        <f>'3. データシート'!D51/'3. データシート'!D$7</f>
        <v>4.2705374986851792E-2</v>
      </c>
      <c r="E51" s="236">
        <f>'3. データシート'!E51/'3. データシート'!E$7</f>
        <v>4.3521840050643593E-2</v>
      </c>
      <c r="F51" s="238">
        <f>'3. データシート'!F51/'3. データシート'!F$7</f>
        <v>4.2580711920529798E-2</v>
      </c>
      <c r="G51" s="241">
        <f>'3. データシート'!G51/'3. データシート'!G$7</f>
        <v>4.3592024700402951E-2</v>
      </c>
      <c r="H51" s="241">
        <f>'3. データシート'!H51/'3. データシート'!H$7</f>
        <v>4.2354292876540633E-2</v>
      </c>
      <c r="I51" s="236">
        <f>'3. データシート'!I51/'3. データシート'!I$7</f>
        <v>4.2791966018144632E-2</v>
      </c>
      <c r="J51" s="238">
        <f>'3. データシート'!J51/'3. データシート'!J$7</f>
        <v>4.2469463893289726E-2</v>
      </c>
      <c r="K51" s="241">
        <f>'3. データシート'!K51/'3. データシート'!K$7</f>
        <v>4.3748693288730919E-2</v>
      </c>
      <c r="L51" s="241">
        <f>'3. データシート'!L51/'3. データシート'!L$7</f>
        <v>4.3512492126810833E-2</v>
      </c>
      <c r="M51" s="236">
        <f>'3. データシート'!M51/'3. データシート'!M$7</f>
        <v>4.3597160136734155E-2</v>
      </c>
      <c r="N51" s="238">
        <f>'3. データシート'!N51/'3. データシート'!N$7</f>
        <v>4.4041450777202069E-2</v>
      </c>
      <c r="O51" s="241">
        <f>'3. データシート'!O51/'3. データシート'!O$7</f>
        <v>4.3755839302398007E-2</v>
      </c>
      <c r="P51" s="241">
        <f>'3. データシート'!P51/'3. データシート'!P$7</f>
        <v>4.5209282833045213E-2</v>
      </c>
      <c r="Q51" s="236">
        <f>'3. データシート'!Q51/'3. データシート'!Q$7</f>
        <v>4.5097315259243632E-2</v>
      </c>
      <c r="R51" s="238">
        <f>'3. データシート'!R51/'3. データシート'!R$7</f>
        <v>5.6580310880829016E-2</v>
      </c>
      <c r="S51" s="241">
        <f>'3. データシート'!S51/'3. データシート'!S$7</f>
        <v>5.1950772453521865E-2</v>
      </c>
      <c r="T51" s="241">
        <f>'3. データシート'!T51/'3. データシート'!T$7</f>
        <v>6.1306109561648163E-2</v>
      </c>
      <c r="U51" s="236">
        <f>'3. データシート'!U51/'3. データシート'!U$7</f>
        <v>5.4657994125052456E-2</v>
      </c>
      <c r="V51" s="238">
        <f>'3. データシート'!V51/'3. データシート'!V$7</f>
        <v>0.44088727613250617</v>
      </c>
      <c r="W51" s="236">
        <f>'3. データシート'!W51/'3. データシート'!W$7</f>
        <v>0.17036416910841357</v>
      </c>
      <c r="X51" s="241">
        <f>'3. データシート'!X51/'3. データシート'!X$7</f>
        <v>4.7485606562388545E-2</v>
      </c>
      <c r="Y51" s="236">
        <f>'3. データシート'!Y51/'3. データシート'!Y$7</f>
        <v>4.1989630922437245E-2</v>
      </c>
      <c r="Z51" s="238">
        <f>'3. データシート'!Z51/'3. データシート'!Z$7</f>
        <v>0.30026522205293155</v>
      </c>
      <c r="AA51" s="236">
        <f>'3. データシート'!AA51/'3. データシート'!AA$7</f>
        <v>0.12781837972321566</v>
      </c>
      <c r="AB51" s="241">
        <f>'3. データシート'!AB51/'3. データシート'!AB$7</f>
        <v>4.5452229299363059E-2</v>
      </c>
      <c r="AC51" s="236">
        <f>'3. データシート'!AC51/'3. データシート'!AC$7</f>
        <v>4.2617415327944337E-2</v>
      </c>
      <c r="AD51" s="238">
        <f>'3. データシート'!AD51/'3. データシート'!AD$7</f>
        <v>4.1262501884706239E-2</v>
      </c>
      <c r="AE51" s="236">
        <f>'3. データシート'!AE51/'3. データシート'!AE$7</f>
        <v>4.0865026099925428E-2</v>
      </c>
      <c r="AF51" s="241">
        <f>'3. データシート'!AF51/'3. データシート'!AF$7</f>
        <v>4.0604390195885423E-2</v>
      </c>
      <c r="AG51" s="236">
        <f>'3. データシート'!AG51/'3. データシート'!AG$7</f>
        <v>4.1133409690752451E-2</v>
      </c>
      <c r="AH51" s="238">
        <f>'3. データシート'!AH51/'3. データシート'!AH$7</f>
        <v>4.1104817284074391E-2</v>
      </c>
      <c r="AI51" s="236">
        <f>'3. データシート'!AI51/'3. データシート'!AI$7</f>
        <v>4.0001985210184131E-2</v>
      </c>
      <c r="AJ51" s="241">
        <f>'3. データシート'!AJ51/'3. データシート'!AJ$7</f>
        <v>4.0104706870153606E-2</v>
      </c>
      <c r="AK51" s="236">
        <f>'3. データシート'!AK51/'3. データシート'!AK$7</f>
        <v>4.0644709180098111E-2</v>
      </c>
      <c r="AL51" s="238">
        <f>'3. データシート'!AL51/'3. データシート'!AL$7</f>
        <v>4.0649180986835495E-2</v>
      </c>
      <c r="AM51" s="236">
        <f>'3. データシート'!AM51/'3. データシート'!AM$7</f>
        <v>3.9787275950364388E-2</v>
      </c>
      <c r="AN51" s="241">
        <f>'3. データシート'!AN51/'3. データシート'!AN$7</f>
        <v>4.0651621581228516E-2</v>
      </c>
      <c r="AO51" s="236">
        <f>'3. データシート'!AO51/'3. データシート'!AO$7</f>
        <v>3.9438568745675598E-2</v>
      </c>
      <c r="AP51" s="238">
        <f>'3. データシート'!AP51/'3. データシート'!AP$7</f>
        <v>4.0498442367601244E-2</v>
      </c>
      <c r="AQ51" s="236">
        <f>'3. データシート'!AQ51/'3. データシート'!AQ$7</f>
        <v>4.0622342288258541E-2</v>
      </c>
      <c r="AR51" s="241">
        <f>'3. データシート'!AR51/'3. データシート'!AR$7</f>
        <v>4.0790915429823688E-2</v>
      </c>
      <c r="AS51" s="236">
        <f>'3. データシート'!AS51/'3. データシート'!AS$7</f>
        <v>4.0566418060874826E-2</v>
      </c>
      <c r="AT51" s="238">
        <f>'3. データシート'!AT51/'3. データシート'!AT$7</f>
        <v>4.1327742131056437E-2</v>
      </c>
      <c r="AU51" s="236">
        <f>'3. データシート'!AU51/'3. データシート'!AU$7</f>
        <v>4.2064333686815128E-2</v>
      </c>
      <c r="AV51" s="241">
        <f>'3. データシート'!AV51/'3. データシート'!AV$7</f>
        <v>4.0791901461128009E-2</v>
      </c>
      <c r="AW51" s="236">
        <f>'3. データシート'!AW51/'3. データシート'!AW$7</f>
        <v>4.0719696969696968E-2</v>
      </c>
      <c r="AX51" s="238">
        <f>'3. データシート'!AX51/'3. データシート'!AX$7</f>
        <v>4.0817353666515677E-2</v>
      </c>
      <c r="AY51" s="236">
        <f>'3. データシート'!AY51/'3. データシート'!AY$7</f>
        <v>4.1058941058941062E-2</v>
      </c>
      <c r="AZ51" s="241">
        <f>'3. データシート'!AZ51/'3. データシート'!AZ$7</f>
        <v>4.1553476204849581E-2</v>
      </c>
      <c r="BA51" s="236">
        <f>'3. データシート'!BA51/'3. データシート'!BA$7</f>
        <v>4.1480956239870338E-2</v>
      </c>
      <c r="BB51" s="238">
        <f>'3. データシート'!BB51/'3. データシート'!BB$7</f>
        <v>4.1756695643435003E-2</v>
      </c>
      <c r="BC51" s="236">
        <f>'3. データシート'!BC51/'3. データシート'!BC$7</f>
        <v>4.137019719455174E-2</v>
      </c>
      <c r="BD51" s="241">
        <f>'3. データシート'!BD51/'3. データシート'!BD$7</f>
        <v>4.1812553914852592E-2</v>
      </c>
      <c r="BE51" s="236">
        <f>'3. データシート'!BE51/'3. データシート'!BE$7</f>
        <v>4.2231969805161688E-2</v>
      </c>
      <c r="BF51" s="238">
        <f>'3. データシート'!BF51/'3. データシート'!BF$7</f>
        <v>4.1813989239046889E-2</v>
      </c>
      <c r="BG51" s="253">
        <f>'3. データシート'!BG51/'3. データシート'!BG$7</f>
        <v>4.2083141114357479E-2</v>
      </c>
      <c r="BH51" s="238">
        <f>'3. データシート'!BH51/'3. データシート'!BH$7</f>
        <v>4.8073469806577396E-2</v>
      </c>
      <c r="BI51" s="255">
        <f>'3. データシート'!BI51/'3. データシート'!BI$7</f>
        <v>4.3247422680412373E-2</v>
      </c>
    </row>
    <row r="52" spans="1:61" x14ac:dyDescent="0.15">
      <c r="A52" s="6">
        <v>90</v>
      </c>
      <c r="B52" s="238">
        <f>'3. データシート'!B52/'3. データシート'!B$7</f>
        <v>4.3399917627677101E-2</v>
      </c>
      <c r="C52" s="241">
        <f>'3. データシート'!C52/'3. データシート'!C$7</f>
        <v>4.3473678663645467E-2</v>
      </c>
      <c r="D52" s="241">
        <f>'3. データシート'!D52/'3. データシート'!D$7</f>
        <v>4.2810560639528768E-2</v>
      </c>
      <c r="E52" s="236">
        <f>'3. データシート'!E52/'3. データシート'!E$7</f>
        <v>4.3469086305127663E-2</v>
      </c>
      <c r="F52" s="238">
        <f>'3. データシート'!F52/'3. データシート'!F$7</f>
        <v>4.2270281456953641E-2</v>
      </c>
      <c r="G52" s="241">
        <f>'3. データシート'!G52/'3. データシート'!G$7</f>
        <v>4.3592024700402951E-2</v>
      </c>
      <c r="H52" s="241">
        <f>'3. データシート'!H52/'3. データシート'!H$7</f>
        <v>4.2197618550240235E-2</v>
      </c>
      <c r="I52" s="236">
        <f>'3. データシート'!I52/'3. データシート'!I$7</f>
        <v>4.242487807436153E-2</v>
      </c>
      <c r="J52" s="238">
        <f>'3. データシート'!J52/'3. データシート'!J$7</f>
        <v>4.2367250983799253E-2</v>
      </c>
      <c r="K52" s="241">
        <f>'3. データシート'!K52/'3. データシート'!K$7</f>
        <v>4.3644156387204681E-2</v>
      </c>
      <c r="L52" s="241">
        <f>'3. データシート'!L52/'3. データシート'!L$7</f>
        <v>4.3250052487927779E-2</v>
      </c>
      <c r="M52" s="236">
        <f>'3. データシート'!M52/'3. データシート'!M$7</f>
        <v>4.354457007625559E-2</v>
      </c>
      <c r="N52" s="238">
        <f>'3. データシート'!N52/'3. データシート'!N$7</f>
        <v>4.3678756476683935E-2</v>
      </c>
      <c r="O52" s="241">
        <f>'3. データシート'!O52/'3. データシート'!O$7</f>
        <v>4.2977265649330423E-2</v>
      </c>
      <c r="P52" s="241">
        <f>'3. データシート'!P52/'3. データシート'!P$7</f>
        <v>4.4266331395044267E-2</v>
      </c>
      <c r="Q52" s="236">
        <f>'3. データシート'!Q52/'3. データシート'!Q$7</f>
        <v>4.4886333667387521E-2</v>
      </c>
      <c r="R52" s="238">
        <f>'3. データシート'!R52/'3. データシート'!R$7</f>
        <v>5.233160621761658E-2</v>
      </c>
      <c r="S52" s="241">
        <f>'3. データシート'!S52/'3. データシート'!S$7</f>
        <v>4.907043728724797E-2</v>
      </c>
      <c r="T52" s="241">
        <f>'3. データシート'!T52/'3. データシート'!T$7</f>
        <v>5.5991159290638318E-2</v>
      </c>
      <c r="U52" s="236">
        <f>'3. データシート'!U52/'3. データシート'!U$7</f>
        <v>5.13533361309274E-2</v>
      </c>
      <c r="V52" s="238">
        <f>'3. データシート'!V52/'3. データシート'!V$7</f>
        <v>0.42806976471965352</v>
      </c>
      <c r="W52" s="249">
        <f>'3. データシート'!W52/'3. データシート'!W$7</f>
        <v>0.16199246546672247</v>
      </c>
      <c r="X52" s="241">
        <f>'3. データシート'!X52/'3. データシート'!X$7</f>
        <v>4.6364701686452334E-2</v>
      </c>
      <c r="Y52" s="236">
        <f>'3. データシート'!Y52/'3. データシート'!Y$7</f>
        <v>4.2194959191006624E-2</v>
      </c>
      <c r="Z52" s="238">
        <f>'3. データシート'!Z52/'3. データシート'!Z$7</f>
        <v>0.28852773545510974</v>
      </c>
      <c r="AA52" s="249">
        <f>'3. データシート'!AA52/'3. データシート'!AA$7</f>
        <v>0.12139117814751464</v>
      </c>
      <c r="AB52" s="241">
        <f>'3. データシート'!AB52/'3. データシート'!AB$7</f>
        <v>4.4993630573248407E-2</v>
      </c>
      <c r="AC52" s="253">
        <f>'3. データシート'!AC52/'3. データシート'!AC$7</f>
        <v>4.2463931239128214E-2</v>
      </c>
      <c r="AD52" s="238">
        <f>'3. データシート'!AD52/'3. データシート'!AD$7</f>
        <v>4.0860431220787051E-2</v>
      </c>
      <c r="AE52" s="249">
        <f>'3. データシート'!AE52/'3. データシート'!AE$7</f>
        <v>4.0765597812577679E-2</v>
      </c>
      <c r="AF52" s="241">
        <f>'3. データシート'!AF52/'3. データシート'!AF$7</f>
        <v>4.0456737867900383E-2</v>
      </c>
      <c r="AG52" s="236">
        <f>'3. データシート'!AG52/'3. データシート'!AG$7</f>
        <v>4.0934216423484888E-2</v>
      </c>
      <c r="AH52" s="238">
        <f>'3. データシート'!AH52/'3. データシート'!AH$7</f>
        <v>4.1054689458118201E-2</v>
      </c>
      <c r="AI52" s="249">
        <f>'3. データシート'!AI52/'3. データシート'!AI$7</f>
        <v>4.0200506228596951E-2</v>
      </c>
      <c r="AJ52" s="241">
        <f>'3. データシート'!AJ52/'3. データシート'!AJ$7</f>
        <v>3.9956536770879639E-2</v>
      </c>
      <c r="AK52" s="236">
        <f>'3. データシート'!AK52/'3. データシート'!AK$7</f>
        <v>4.0744819301231354E-2</v>
      </c>
      <c r="AL52" s="238">
        <f>'3. データシート'!AL52/'3. データシート'!AL$7</f>
        <v>4.0649180986835495E-2</v>
      </c>
      <c r="AM52" s="249">
        <f>'3. データシート'!AM52/'3. データシート'!AM$7</f>
        <v>3.9688792594051607E-2</v>
      </c>
      <c r="AN52" s="241">
        <f>'3. データシート'!AN52/'3. データシート'!AN$7</f>
        <v>4.0551985253823544E-2</v>
      </c>
      <c r="AO52" s="236">
        <f>'3. データシート'!AO52/'3. データシート'!AO$7</f>
        <v>3.9043194622911934E-2</v>
      </c>
      <c r="AP52" s="238">
        <f>'3. データシート'!AP52/'3. データシート'!AP$7</f>
        <v>4.0699427193246908E-2</v>
      </c>
      <c r="AQ52" s="249">
        <f>'3. データシート'!AQ52/'3. データシート'!AQ$7</f>
        <v>4.0522287257991896E-2</v>
      </c>
      <c r="AR52" s="241">
        <f>'3. データシート'!AR52/'3. データシート'!AR$7</f>
        <v>4.089052694491483E-2</v>
      </c>
      <c r="AS52" s="236">
        <f>'3. データシート'!AS52/'3. データシート'!AS$7</f>
        <v>4.0465631929046564E-2</v>
      </c>
      <c r="AT52" s="238">
        <f>'3. データシート'!AT52/'3. データシート'!AT$7</f>
        <v>4.1378265043197089E-2</v>
      </c>
      <c r="AU52" s="249">
        <f>'3. データシート'!AU52/'3. データシート'!AU$7</f>
        <v>4.211483108619906E-2</v>
      </c>
      <c r="AV52" s="241">
        <f>'3. データシート'!AV52/'3. データシート'!AV$7</f>
        <v>4.0841769311324987E-2</v>
      </c>
      <c r="AW52" s="236">
        <f>'3. データシート'!AW52/'3. データシート'!AW$7</f>
        <v>4.0570175438596492E-2</v>
      </c>
      <c r="AX52" s="238">
        <f>'3. データシート'!AX52/'3. データシート'!AX$7</f>
        <v>4.0867683325783888E-2</v>
      </c>
      <c r="AY52" s="249">
        <f>'3. データシート'!AY52/'3. データシート'!AY$7</f>
        <v>4.1158841158841157E-2</v>
      </c>
      <c r="AZ52" s="241">
        <f>'3. データシート'!AZ52/'3. データシート'!AZ$7</f>
        <v>4.1201328101418654E-2</v>
      </c>
      <c r="BA52" s="236">
        <f>'3. データシート'!BA52/'3. データシート'!BA$7</f>
        <v>4.1329011345218804E-2</v>
      </c>
      <c r="BB52" s="238">
        <f>'3. データシート'!BB52/'3. データシート'!BB$7</f>
        <v>4.1756695643435003E-2</v>
      </c>
      <c r="BC52" s="249">
        <f>'3. データシート'!BC52/'3. データシート'!BC$7</f>
        <v>4.1573490546859118E-2</v>
      </c>
      <c r="BD52" s="241">
        <f>'3. データシート'!BD52/'3. データシート'!BD$7</f>
        <v>4.191404069619932E-2</v>
      </c>
      <c r="BE52" s="236">
        <f>'3. データシート'!BE52/'3. データシート'!BE$7</f>
        <v>4.2180965010711009E-2</v>
      </c>
      <c r="BF52" s="238">
        <f>'3. データシート'!BF52/'3. データシート'!BF$7</f>
        <v>4.1660261337432745E-2</v>
      </c>
      <c r="BG52" s="255">
        <f>'3. データシート'!BG52/'3. データシート'!BG$7</f>
        <v>4.1980624327233582E-2</v>
      </c>
      <c r="BH52" s="238">
        <f>'3. データシート'!BH52/'3. データシート'!BH$7</f>
        <v>4.6482992150223182E-2</v>
      </c>
      <c r="BI52" s="255">
        <f>'3. データシート'!BI52/'3. データシート'!BI$7</f>
        <v>4.2783505154639176E-2</v>
      </c>
    </row>
    <row r="53" spans="1:61" x14ac:dyDescent="0.15">
      <c r="A53" s="6">
        <v>92</v>
      </c>
      <c r="B53" s="238">
        <f>'3. データシート'!B53/'3. データシート'!B$7</f>
        <v>4.3708813838550249E-2</v>
      </c>
      <c r="C53" s="241">
        <f>'3. データシート'!C53/'3. データシート'!C$7</f>
        <v>4.3737155504031199E-2</v>
      </c>
      <c r="D53" s="241">
        <f>'3. データシート'!D53/'3. データシート'!D$7</f>
        <v>4.2915746292205743E-2</v>
      </c>
      <c r="E53" s="236">
        <f>'3. データシート'!E53/'3. データシート'!E$7</f>
        <v>4.3469086305127663E-2</v>
      </c>
      <c r="F53" s="238">
        <f>'3. データシート'!F53/'3. データシート'!F$7</f>
        <v>4.2425496688741723E-2</v>
      </c>
      <c r="G53" s="241">
        <f>'3. データシート'!G53/'3. データシート'!G$7</f>
        <v>4.3121042440734732E-2</v>
      </c>
      <c r="H53" s="241">
        <f>'3. データシート'!H53/'3. データシート'!H$7</f>
        <v>4.2197618550240235E-2</v>
      </c>
      <c r="I53" s="236">
        <f>'3. データシート'!I53/'3. データシート'!I$7</f>
        <v>4.2372436939535373E-2</v>
      </c>
      <c r="J53" s="238">
        <f>'3. データシート'!J53/'3. データシート'!J$7</f>
        <v>4.2316144529054023E-2</v>
      </c>
      <c r="K53" s="241">
        <f>'3. データシート'!K53/'3. データシート'!K$7</f>
        <v>4.3278277231862845E-2</v>
      </c>
      <c r="L53" s="241">
        <f>'3. データシート'!L53/'3. データシート'!L$7</f>
        <v>4.2935124921268109E-2</v>
      </c>
      <c r="M53" s="236">
        <f>'3. データシート'!M53/'3. データシート'!M$7</f>
        <v>4.3018669471469893E-2</v>
      </c>
      <c r="N53" s="238">
        <f>'3. データシート'!N53/'3. データシート'!N$7</f>
        <v>4.3471502590673575E-2</v>
      </c>
      <c r="O53" s="241">
        <f>'3. データシート'!O53/'3. データシート'!O$7</f>
        <v>4.3029170559534931E-2</v>
      </c>
      <c r="P53" s="241">
        <f>'3. データシート'!P53/'3. データシート'!P$7</f>
        <v>4.3899628058043899E-2</v>
      </c>
      <c r="Q53" s="236">
        <f>'3. データシート'!Q53/'3. データシート'!Q$7</f>
        <v>4.4147898095891133E-2</v>
      </c>
      <c r="R53" s="238">
        <f>'3. データシート'!R53/'3. データシート'!R$7</f>
        <v>4.9222797927461141E-2</v>
      </c>
      <c r="S53" s="241">
        <f>'3. データシート'!S53/'3. データシート'!S$7</f>
        <v>4.6923278345116524E-2</v>
      </c>
      <c r="T53" s="241">
        <f>'3. データシート'!T53/'3. データシート'!T$7</f>
        <v>5.2465400199968426E-2</v>
      </c>
      <c r="U53" s="236">
        <f>'3. データシート'!U53/'3. データシート'!U$7</f>
        <v>4.8835501468736886E-2</v>
      </c>
      <c r="V53" s="238">
        <f>'3. データシート'!V53/'3. データシート'!V$7</f>
        <v>0.4170080767880136</v>
      </c>
      <c r="W53" s="236">
        <f>'3. データシート'!W53/'3. データシート'!W$7</f>
        <v>0.15445793218920051</v>
      </c>
      <c r="X53" s="241">
        <f>'3. データシート'!X53/'3. データシート'!X$7</f>
        <v>4.5753299026850769E-2</v>
      </c>
      <c r="Y53" s="236">
        <f>'3. データシート'!Y53/'3. データシート'!Y$7</f>
        <v>4.2194959191006624E-2</v>
      </c>
      <c r="Z53" s="238">
        <f>'3. データシート'!Z53/'3. データシート'!Z$7</f>
        <v>0.27746741154562382</v>
      </c>
      <c r="AA53" s="236">
        <f>'3. データシート'!AA53/'3. データシート'!AA$7</f>
        <v>0.11522313792567253</v>
      </c>
      <c r="AB53" s="241">
        <f>'3. データシート'!AB53/'3. データシート'!AB$7</f>
        <v>4.4280254777070066E-2</v>
      </c>
      <c r="AC53" s="236">
        <f>'3. データシート'!AC53/'3. データシート'!AC$7</f>
        <v>4.2361608513250791E-2</v>
      </c>
      <c r="AD53" s="238">
        <f>'3. データシート'!AD53/'3. データシート'!AD$7</f>
        <v>4.1011207719756748E-2</v>
      </c>
      <c r="AE53" s="236">
        <f>'3. データシート'!AE53/'3. データシート'!AE$7</f>
        <v>4.0666169525229931E-2</v>
      </c>
      <c r="AF53" s="241">
        <f>'3. データシート'!AF53/'3. データシート'!AF$7</f>
        <v>4.0505955310562065E-2</v>
      </c>
      <c r="AG53" s="236">
        <f>'3. データシート'!AG53/'3. データシート'!AG$7</f>
        <v>4.1133409690752451E-2</v>
      </c>
      <c r="AH53" s="238">
        <f>'3. データシート'!AH53/'3. データシート'!AH$7</f>
        <v>4.1104817284074391E-2</v>
      </c>
      <c r="AI53" s="236">
        <f>'3. データシート'!AI53/'3. データシート'!AI$7</f>
        <v>4.0200506228596951E-2</v>
      </c>
      <c r="AJ53" s="241">
        <f>'3. データシート'!AJ53/'3. データシート'!AJ$7</f>
        <v>3.9808366671605672E-2</v>
      </c>
      <c r="AK53" s="236">
        <f>'3. データシート'!AK53/'3. データシート'!AK$7</f>
        <v>4.0594654119531483E-2</v>
      </c>
      <c r="AL53" s="238">
        <f>'3. データシート'!AL53/'3. データシート'!AL$7</f>
        <v>4.0649180986835495E-2</v>
      </c>
      <c r="AM53" s="236">
        <f>'3. データシート'!AM53/'3. データシート'!AM$7</f>
        <v>3.9393342525113256E-2</v>
      </c>
      <c r="AN53" s="241">
        <f>'3. データシート'!AN53/'3. データシート'!AN$7</f>
        <v>4.0402530762716084E-2</v>
      </c>
      <c r="AO53" s="236">
        <f>'3. データシート'!AO53/'3. データシート'!AO$7</f>
        <v>3.9043194622911934E-2</v>
      </c>
      <c r="AP53" s="238">
        <f>'3. データシート'!AP53/'3. データシート'!AP$7</f>
        <v>4.0498442367601244E-2</v>
      </c>
      <c r="AQ53" s="236">
        <f>'3. データシート'!AQ53/'3. データシート'!AQ$7</f>
        <v>4.0572314773125222E-2</v>
      </c>
      <c r="AR53" s="241">
        <f>'3. データシート'!AR53/'3. データシート'!AR$7</f>
        <v>4.0790915429823688E-2</v>
      </c>
      <c r="AS53" s="236">
        <f>'3. データシート'!AS53/'3. データシート'!AS$7</f>
        <v>4.0465631929046564E-2</v>
      </c>
      <c r="AT53" s="238">
        <f>'3. データシート'!AT53/'3. データシート'!AT$7</f>
        <v>4.1277219218915778E-2</v>
      </c>
      <c r="AU53" s="236">
        <f>'3. データシート'!AU53/'3. データシート'!AU$7</f>
        <v>4.1862344089279399E-2</v>
      </c>
      <c r="AV53" s="241">
        <f>'3. データシート'!AV53/'3. データシート'!AV$7</f>
        <v>4.0642297910537077E-2</v>
      </c>
      <c r="AW53" s="236">
        <f>'3. データシート'!AW53/'3. データシート'!AW$7</f>
        <v>4.0320972886762362E-2</v>
      </c>
      <c r="AX53" s="238">
        <f>'3. データシート'!AX53/'3. データシート'!AX$7</f>
        <v>4.0414716392370022E-2</v>
      </c>
      <c r="AY53" s="236">
        <f>'3. データシート'!AY53/'3. データシート'!AY$7</f>
        <v>4.1108891108891106E-2</v>
      </c>
      <c r="AZ53" s="241">
        <f>'3. データシート'!AZ53/'3. データシート'!AZ$7</f>
        <v>4.1503169332930877E-2</v>
      </c>
      <c r="BA53" s="236">
        <f>'3. データシート'!BA53/'3. データシート'!BA$7</f>
        <v>4.1177066450567262E-2</v>
      </c>
      <c r="BB53" s="238">
        <f>'3. データシート'!BB53/'3. データシート'!BB$7</f>
        <v>4.1605949449776393E-2</v>
      </c>
      <c r="BC53" s="236">
        <f>'3. データシート'!BC53/'3. データシート'!BC$7</f>
        <v>4.1522667208782275E-2</v>
      </c>
      <c r="BD53" s="241">
        <f>'3. データシート'!BD53/'3. データシート'!BD$7</f>
        <v>4.1711067133505864E-2</v>
      </c>
      <c r="BE53" s="236">
        <f>'3. データシート'!BE53/'3. データシート'!BE$7</f>
        <v>4.2078955421809651E-2</v>
      </c>
      <c r="BF53" s="238">
        <f>'3. データシート'!BF53/'3. データシート'!BF$7</f>
        <v>4.1557776069689981E-2</v>
      </c>
      <c r="BG53" s="253">
        <f>'3. データシート'!BG53/'3. データシート'!BG$7</f>
        <v>4.1980624327233582E-2</v>
      </c>
      <c r="BH53" s="238">
        <f>'3. データシート'!BH53/'3. データシート'!BH$7</f>
        <v>4.5662100456621002E-2</v>
      </c>
      <c r="BI53" s="255">
        <f>'3. データシート'!BI53/'3. データシート'!BI$7</f>
        <v>4.2577319587628865E-2</v>
      </c>
    </row>
    <row r="54" spans="1:61" x14ac:dyDescent="0.15">
      <c r="A54" s="6">
        <v>94</v>
      </c>
      <c r="B54" s="238">
        <f>'3. データシート'!B54/'3. データシート'!B$7</f>
        <v>4.324546952224053E-2</v>
      </c>
      <c r="C54" s="241">
        <f>'3. データシート'!C54/'3. データシート'!C$7</f>
        <v>4.3420983295568316E-2</v>
      </c>
      <c r="D54" s="241">
        <f>'3. データシート'!D54/'3. データシート'!D$7</f>
        <v>4.2863153465867256E-2</v>
      </c>
      <c r="E54" s="236">
        <f>'3. データシート'!E54/'3. データシート'!E$7</f>
        <v>4.3416332559611734E-2</v>
      </c>
      <c r="F54" s="238">
        <f>'3. データシート'!F54/'3. データシート'!F$7</f>
        <v>4.2528973509933773E-2</v>
      </c>
      <c r="G54" s="241">
        <f>'3. データシート'!G54/'3. データシート'!G$7</f>
        <v>4.3382699251661522E-2</v>
      </c>
      <c r="H54" s="241">
        <f>'3. データシート'!H54/'3. データシート'!H$7</f>
        <v>4.2040944223939836E-2</v>
      </c>
      <c r="I54" s="236">
        <f>'3. データシート'!I54/'3. データシート'!I$7</f>
        <v>4.22151135350569E-2</v>
      </c>
      <c r="J54" s="238">
        <f>'3. データシート'!J54/'3. データシート'!J$7</f>
        <v>4.2060612255327846E-2</v>
      </c>
      <c r="K54" s="241">
        <f>'3. データシート'!K54/'3. データシート'!K$7</f>
        <v>4.3278277231862845E-2</v>
      </c>
      <c r="L54" s="241">
        <f>'3. データシート'!L54/'3. データシート'!L$7</f>
        <v>4.2830149065714883E-2</v>
      </c>
      <c r="M54" s="236">
        <f>'3. データシート'!M54/'3. データシート'!M$7</f>
        <v>4.3176439652905602E-2</v>
      </c>
      <c r="N54" s="238">
        <f>'3. データシート'!N54/'3. データシート'!N$7</f>
        <v>4.3212435233160623E-2</v>
      </c>
      <c r="O54" s="241">
        <f>'3. データシート'!O54/'3. データシート'!O$7</f>
        <v>4.2925360739125923E-2</v>
      </c>
      <c r="P54" s="241">
        <f>'3. データシート'!P54/'3. データシート'!P$7</f>
        <v>4.3794855676043798E-2</v>
      </c>
      <c r="Q54" s="236">
        <f>'3. データシート'!Q54/'3. データシート'!Q$7</f>
        <v>4.3884171106070992E-2</v>
      </c>
      <c r="R54" s="238">
        <f>'3. データシート'!R54/'3. データシート'!R$7</f>
        <v>4.7098445595854924E-2</v>
      </c>
      <c r="S54" s="241">
        <f>'3. データシート'!S54/'3. データシート'!S$7</f>
        <v>4.5404556166535742E-2</v>
      </c>
      <c r="T54" s="241">
        <f>'3. データシート'!T54/'3. データシート'!T$7</f>
        <v>4.9308003999368522E-2</v>
      </c>
      <c r="U54" s="236">
        <f>'3. データシート'!U54/'3. データシート'!U$7</f>
        <v>4.6842215694502726E-2</v>
      </c>
      <c r="V54" s="238">
        <f>'3. データシート'!V54/'3. データシート'!V$7</f>
        <v>0.40506847711576732</v>
      </c>
      <c r="W54" s="236">
        <f>'3. データシート'!W54/'3. データシート'!W$7</f>
        <v>0.14713269150272079</v>
      </c>
      <c r="X54" s="241">
        <f>'3. データシート'!X54/'3. データシート'!X$7</f>
        <v>4.5039995923982272E-2</v>
      </c>
      <c r="Y54" s="236">
        <f>'3. データシート'!Y54/'3. データシート'!Y$7</f>
        <v>4.1835634721010213E-2</v>
      </c>
      <c r="Z54" s="238">
        <f>'3. データシート'!Z54/'3. データシート'!Z$7</f>
        <v>0.26742283166864173</v>
      </c>
      <c r="AA54" s="236">
        <f>'3. データシート'!AA54/'3. データシート'!AA$7</f>
        <v>0.10998807857772248</v>
      </c>
      <c r="AB54" s="241">
        <f>'3. データシート'!AB54/'3. データシート'!AB$7</f>
        <v>4.3974522292993631E-2</v>
      </c>
      <c r="AC54" s="236">
        <f>'3. データシート'!AC54/'3. データシート'!AC$7</f>
        <v>4.2310447150312083E-2</v>
      </c>
      <c r="AD54" s="238">
        <f>'3. データシート'!AD54/'3. データシート'!AD$7</f>
        <v>4.0960948886766851E-2</v>
      </c>
      <c r="AE54" s="236">
        <f>'3. データシート'!AE54/'3. データシート'!AE$7</f>
        <v>4.0566741237882176E-2</v>
      </c>
      <c r="AF54" s="241">
        <f>'3. データシート'!AF54/'3. データシート'!AF$7</f>
        <v>4.0358302982577025E-2</v>
      </c>
      <c r="AG54" s="236">
        <f>'3. データシート'!AG54/'3. データシート'!AG$7</f>
        <v>4.1183208007569347E-2</v>
      </c>
      <c r="AH54" s="238">
        <f>'3. データシート'!AH54/'3. データシート'!AH$7</f>
        <v>4.1054689458118201E-2</v>
      </c>
      <c r="AI54" s="236">
        <f>'3. データシート'!AI54/'3. データシート'!AI$7</f>
        <v>4.0200506228596951E-2</v>
      </c>
      <c r="AJ54" s="241">
        <f>'3. データシート'!AJ54/'3. データシート'!AJ$7</f>
        <v>3.9709586605423022E-2</v>
      </c>
      <c r="AK54" s="236">
        <f>'3. データシート'!AK54/'3. データシート'!AK$7</f>
        <v>4.0644709180098111E-2</v>
      </c>
      <c r="AL54" s="238">
        <f>'3. データシート'!AL54/'3. データシート'!AL$7</f>
        <v>4.0297457541955579E-2</v>
      </c>
      <c r="AM54" s="236">
        <f>'3. データシート'!AM54/'3. データシート'!AM$7</f>
        <v>3.9639550915895216E-2</v>
      </c>
      <c r="AN54" s="241">
        <f>'3. データシート'!AN54/'3. データシート'!AN$7</f>
        <v>4.0352712599013602E-2</v>
      </c>
      <c r="AO54" s="236">
        <f>'3. データシート'!AO54/'3. データシート'!AO$7</f>
        <v>3.914203815360285E-2</v>
      </c>
      <c r="AP54" s="238">
        <f>'3. データシート'!AP54/'3. データシート'!AP$7</f>
        <v>4.0749673399658327E-2</v>
      </c>
      <c r="AQ54" s="236">
        <f>'3. データシート'!AQ54/'3. データシート'!AQ$7</f>
        <v>4.0322177197458599E-2</v>
      </c>
      <c r="AR54" s="241">
        <f>'3. データシート'!AR54/'3. データシート'!AR$7</f>
        <v>4.0840721187369262E-2</v>
      </c>
      <c r="AS54" s="236">
        <f>'3. データシート'!AS54/'3. データシート'!AS$7</f>
        <v>4.0314452731304171E-2</v>
      </c>
      <c r="AT54" s="238">
        <f>'3. データシート'!AT54/'3. データシート'!AT$7</f>
        <v>4.1277219218915778E-2</v>
      </c>
      <c r="AU54" s="236">
        <f>'3. データシート'!AU54/'3. データシート'!AU$7</f>
        <v>4.1811846689895474E-2</v>
      </c>
      <c r="AV54" s="241">
        <f>'3. データシート'!AV54/'3. データシート'!AV$7</f>
        <v>4.05924300603401E-2</v>
      </c>
      <c r="AW54" s="236">
        <f>'3. データシート'!AW54/'3. データシート'!AW$7</f>
        <v>4.0320972886762362E-2</v>
      </c>
      <c r="AX54" s="238">
        <f>'3. データシート'!AX54/'3. データシート'!AX$7</f>
        <v>4.0666364688711057E-2</v>
      </c>
      <c r="AY54" s="236">
        <f>'3. データシート'!AY54/'3. データシート'!AY$7</f>
        <v>4.1008991008991011E-2</v>
      </c>
      <c r="AZ54" s="241">
        <f>'3. データシート'!AZ54/'3. データシート'!AZ$7</f>
        <v>4.115102122949995E-2</v>
      </c>
      <c r="BA54" s="236">
        <f>'3. データシート'!BA54/'3. データシート'!BA$7</f>
        <v>4.1531604538087519E-2</v>
      </c>
      <c r="BB54" s="238">
        <f>'3. データシート'!BB54/'3. データシート'!BB$7</f>
        <v>4.1706446912215464E-2</v>
      </c>
      <c r="BC54" s="236">
        <f>'3. データシート'!BC54/'3. データシート'!BC$7</f>
        <v>4.1421020532628583E-2</v>
      </c>
      <c r="BD54" s="241">
        <f>'3. データシート'!BD54/'3. データシート'!BD$7</f>
        <v>4.1863297305525952E-2</v>
      </c>
      <c r="BE54" s="236">
        <f>'3. データシート'!BE54/'3. データシート'!BE$7</f>
        <v>4.2078955421809651E-2</v>
      </c>
      <c r="BF54" s="238">
        <f>'3. データシート'!BF54/'3. データシート'!BF$7</f>
        <v>4.1660261337432745E-2</v>
      </c>
      <c r="BG54" s="253">
        <f>'3. データシート'!BG54/'3. データシート'!BG$7</f>
        <v>4.1929365933671636E-2</v>
      </c>
      <c r="BH54" s="238">
        <f>'3. データシート'!BH54/'3. データシート'!BH$7</f>
        <v>4.4841208763018829E-2</v>
      </c>
      <c r="BI54" s="255">
        <f>'3. データシート'!BI54/'3. データシート'!BI$7</f>
        <v>4.2577319587628865E-2</v>
      </c>
    </row>
    <row r="55" spans="1:61" x14ac:dyDescent="0.15">
      <c r="A55" s="6">
        <v>96</v>
      </c>
      <c r="B55" s="238">
        <f>'3. データシート'!B55/'3. データシート'!B$7</f>
        <v>4.3348434925864911E-2</v>
      </c>
      <c r="C55" s="241">
        <f>'3. データシート'!C55/'3. データシート'!C$7</f>
        <v>4.3631764767876904E-2</v>
      </c>
      <c r="D55" s="241">
        <f>'3. データシート'!D55/'3. データシート'!D$7</f>
        <v>4.2495003681497841E-2</v>
      </c>
      <c r="E55" s="236">
        <f>'3. データシート'!E55/'3. データシート'!E$7</f>
        <v>4.3310825068579868E-2</v>
      </c>
      <c r="F55" s="238">
        <f>'3. データシート'!F55/'3. データシート'!F$7</f>
        <v>4.2218543046357616E-2</v>
      </c>
      <c r="G55" s="241">
        <f>'3. データシート'!G55/'3. データシート'!G$7</f>
        <v>4.3225705165105446E-2</v>
      </c>
      <c r="H55" s="241">
        <f>'3. データシート'!H55/'3. データシート'!H$7</f>
        <v>4.1884269897639437E-2</v>
      </c>
      <c r="I55" s="236">
        <f>'3. データシート'!I55/'3. データシート'!I$7</f>
        <v>4.2267554669883058E-2</v>
      </c>
      <c r="J55" s="238">
        <f>'3. データシート'!J55/'3. データシート'!J$7</f>
        <v>4.2111718710073083E-2</v>
      </c>
      <c r="K55" s="241">
        <f>'3. データシート'!K55/'3. データシート'!K$7</f>
        <v>4.3121471879573492E-2</v>
      </c>
      <c r="L55" s="241">
        <f>'3. データシート'!L55/'3. データシート'!L$7</f>
        <v>4.2882636993491499E-2</v>
      </c>
      <c r="M55" s="236">
        <f>'3. データシート'!M55/'3. データシート'!M$7</f>
        <v>4.2808309229555613E-2</v>
      </c>
      <c r="N55" s="238">
        <f>'3. データシート'!N55/'3. データシート'!N$7</f>
        <v>4.2797927461139897E-2</v>
      </c>
      <c r="O55" s="241">
        <f>'3. データシート'!O55/'3. データシート'!O$7</f>
        <v>4.245821654728537E-2</v>
      </c>
      <c r="P55" s="241">
        <f>'3. データシート'!P55/'3. データシート'!P$7</f>
        <v>4.342815233904343E-2</v>
      </c>
      <c r="Q55" s="236">
        <f>'3. データシート'!Q55/'3. データシート'!Q$7</f>
        <v>4.3462207922358775E-2</v>
      </c>
      <c r="R55" s="238">
        <f>'3. データシート'!R55/'3. データシート'!R$7</f>
        <v>4.5854922279792744E-2</v>
      </c>
      <c r="S55" s="241">
        <f>'3. データシート'!S55/'3. データシート'!S$7</f>
        <v>4.4671379942393299E-2</v>
      </c>
      <c r="T55" s="241">
        <f>'3. データシート'!T55/'3. データシート'!T$7</f>
        <v>4.7203073198968583E-2</v>
      </c>
      <c r="U55" s="236">
        <f>'3. データシート'!U55/'3. データシート'!U$7</f>
        <v>4.5583298363407472E-2</v>
      </c>
      <c r="V55" s="238">
        <f>'3. データシート'!V55/'3. データシート'!V$7</f>
        <v>0.39605524991220881</v>
      </c>
      <c r="W55" s="236">
        <f>'3. データシート'!W55/'3. データシート'!W$7</f>
        <v>0.1401737128505651</v>
      </c>
      <c r="X55" s="241">
        <f>'3. データシート'!X55/'3. データシート'!X$7</f>
        <v>4.4581443929281095E-2</v>
      </c>
      <c r="Y55" s="236">
        <f>'3. データシート'!Y55/'3. データシート'!Y$7</f>
        <v>4.1886966788152562E-2</v>
      </c>
      <c r="Z55" s="238">
        <f>'3. データシート'!Z55/'3. データシート'!Z$7</f>
        <v>0.25771683313582755</v>
      </c>
      <c r="AA55" s="236">
        <f>'3. データシート'!AA55/'3. データシート'!AA$7</f>
        <v>0.10459752241745711</v>
      </c>
      <c r="AB55" s="241">
        <f>'3. データシート'!AB55/'3. データシート'!AB$7</f>
        <v>4.3566878980891718E-2</v>
      </c>
      <c r="AC55" s="236">
        <f>'3. データシート'!AC55/'3. データシート'!AC$7</f>
        <v>4.2259285787373375E-2</v>
      </c>
      <c r="AD55" s="238">
        <f>'3. データシート'!AD55/'3. データシート'!AD$7</f>
        <v>4.0910690053776955E-2</v>
      </c>
      <c r="AE55" s="236">
        <f>'3. データシート'!AE55/'3. データシート'!AE$7</f>
        <v>4.0666169525229931E-2</v>
      </c>
      <c r="AF55" s="241">
        <f>'3. データシート'!AF55/'3. データシート'!AF$7</f>
        <v>4.0358302982577025E-2</v>
      </c>
      <c r="AG55" s="236">
        <f>'3. データシート'!AG55/'3. データシート'!AG$7</f>
        <v>4.1133409690752451E-2</v>
      </c>
      <c r="AH55" s="238">
        <f>'3. データシート'!AH55/'3. データシート'!AH$7</f>
        <v>4.0954433806205823E-2</v>
      </c>
      <c r="AI55" s="236">
        <f>'3. データシート'!AI55/'3. データシート'!AI$7</f>
        <v>4.0051615464787332E-2</v>
      </c>
      <c r="AJ55" s="241">
        <f>'3. データシート'!AJ55/'3. データシート'!AJ$7</f>
        <v>3.9709586605423022E-2</v>
      </c>
      <c r="AK55" s="236">
        <f>'3. データシート'!AK55/'3. データシート'!AK$7</f>
        <v>4.039443387726499E-2</v>
      </c>
      <c r="AL55" s="238">
        <f>'3. データシート'!AL55/'3. データシート'!AL$7</f>
        <v>4.0247211335544167E-2</v>
      </c>
      <c r="AM55" s="236">
        <f>'3. データシート'!AM55/'3. データシート'!AM$7</f>
        <v>3.9541067559582428E-2</v>
      </c>
      <c r="AN55" s="241">
        <f>'3. データシート'!AN55/'3. データシート'!AN$7</f>
        <v>4.0153439944203659E-2</v>
      </c>
      <c r="AO55" s="236">
        <f>'3. データシート'!AO55/'3. データシート'!AO$7</f>
        <v>3.9043194622911934E-2</v>
      </c>
      <c r="AP55" s="238">
        <f>'3. データシート'!AP55/'3. データシート'!AP$7</f>
        <v>4.0347703748366999E-2</v>
      </c>
      <c r="AQ55" s="236">
        <f>'3. データシート'!AQ55/'3. データシート'!AQ$7</f>
        <v>4.0172094652058635E-2</v>
      </c>
      <c r="AR55" s="241">
        <f>'3. データシート'!AR55/'3. データシート'!AR$7</f>
        <v>4.0691303914732545E-2</v>
      </c>
      <c r="AS55" s="236">
        <f>'3. データシート'!AS55/'3. データシート'!AS$7</f>
        <v>4.0465631929046564E-2</v>
      </c>
      <c r="AT55" s="238">
        <f>'3. データシート'!AT55/'3. データシート'!AT$7</f>
        <v>4.0974081746071846E-2</v>
      </c>
      <c r="AU55" s="236">
        <f>'3. データシート'!AU55/'3. データシート'!AU$7</f>
        <v>4.1862344089279399E-2</v>
      </c>
      <c r="AV55" s="241">
        <f>'3. データシート'!AV55/'3. データシート'!AV$7</f>
        <v>4.0542562210143122E-2</v>
      </c>
      <c r="AW55" s="236">
        <f>'3. データシート'!AW55/'3. データシート'!AW$7</f>
        <v>4.0221291866028706E-2</v>
      </c>
      <c r="AX55" s="238">
        <f>'3. データシート'!AX55/'3. データシート'!AX$7</f>
        <v>4.0565705370174641E-2</v>
      </c>
      <c r="AY55" s="236">
        <f>'3. データシート'!AY55/'3. データシート'!AY$7</f>
        <v>4.0809190809190807E-2</v>
      </c>
      <c r="AZ55" s="241">
        <f>'3. データシート'!AZ55/'3. データシート'!AZ$7</f>
        <v>4.1100714357581246E-2</v>
      </c>
      <c r="BA55" s="236">
        <f>'3. データシート'!BA55/'3. データシート'!BA$7</f>
        <v>4.1177066450567262E-2</v>
      </c>
      <c r="BB55" s="238">
        <f>'3. データシート'!BB55/'3. データシート'!BB$7</f>
        <v>4.1605949449776393E-2</v>
      </c>
      <c r="BC55" s="236">
        <f>'3. データシート'!BC55/'3. データシート'!BC$7</f>
        <v>4.1471843870705426E-2</v>
      </c>
      <c r="BD55" s="241">
        <f>'3. データシート'!BD55/'3. データシート'!BD$7</f>
        <v>4.1964784086872688E-2</v>
      </c>
      <c r="BE55" s="236">
        <f>'3. データシート'!BE55/'3. データシート'!BE$7</f>
        <v>4.1925941038457613E-2</v>
      </c>
      <c r="BF55" s="238">
        <f>'3. データシート'!BF55/'3. データシート'!BF$7</f>
        <v>4.1660261337432745E-2</v>
      </c>
      <c r="BG55" s="253">
        <f>'3. データシート'!BG55/'3. データシート'!BG$7</f>
        <v>4.17755907529858E-2</v>
      </c>
      <c r="BH55" s="238">
        <f>'3. データシート'!BH55/'3. データシート'!BH$7</f>
        <v>4.4122928531116927E-2</v>
      </c>
      <c r="BI55" s="255">
        <f>'3. データシート'!BI55/'3. データシート'!BI$7</f>
        <v>4.2422680412371135E-2</v>
      </c>
    </row>
    <row r="56" spans="1:61" x14ac:dyDescent="0.15">
      <c r="A56" s="6">
        <v>98</v>
      </c>
      <c r="B56" s="238">
        <f>'3. データシート'!B56/'3. データシート'!B$7</f>
        <v>4.3193986820428333E-2</v>
      </c>
      <c r="C56" s="241">
        <f>'3. データシート'!C56/'3. データシート'!C$7</f>
        <v>4.3420983295568316E-2</v>
      </c>
      <c r="D56" s="241">
        <f>'3. データシート'!D56/'3. データシート'!D$7</f>
        <v>4.2810560639528768E-2</v>
      </c>
      <c r="E56" s="236">
        <f>'3. データシート'!E56/'3. データシート'!E$7</f>
        <v>4.3310825068579868E-2</v>
      </c>
      <c r="F56" s="238">
        <f>'3. データシート'!F56/'3. データシート'!F$7</f>
        <v>4.2322019867549666E-2</v>
      </c>
      <c r="G56" s="241">
        <f>'3. データシート'!G56/'3. データシート'!G$7</f>
        <v>4.3121042440734732E-2</v>
      </c>
      <c r="H56" s="241">
        <f>'3. データシート'!H56/'3. データシート'!H$7</f>
        <v>4.1936494673072908E-2</v>
      </c>
      <c r="I56" s="236">
        <f>'3. データシート'!I56/'3. データシート'!I$7</f>
        <v>4.2162672400230743E-2</v>
      </c>
      <c r="J56" s="238">
        <f>'3. データシート'!J56/'3. データシート'!J$7</f>
        <v>4.195839934583738E-2</v>
      </c>
      <c r="K56" s="241">
        <f>'3. データシート'!K56/'3. データシート'!K$7</f>
        <v>4.3330545682625968E-2</v>
      </c>
      <c r="L56" s="241">
        <f>'3. データシート'!L56/'3. データシート'!L$7</f>
        <v>4.2672685282385055E-2</v>
      </c>
      <c r="M56" s="236">
        <f>'3. データシート'!M56/'3. データシート'!M$7</f>
        <v>4.3018669471469893E-2</v>
      </c>
      <c r="N56" s="238">
        <f>'3. データシート'!N56/'3. データシート'!N$7</f>
        <v>4.2849740932642488E-2</v>
      </c>
      <c r="O56" s="241">
        <f>'3. データシート'!O56/'3. データシート'!O$7</f>
        <v>4.2510121457489877E-2</v>
      </c>
      <c r="P56" s="241">
        <f>'3. データシート'!P56/'3. データシート'!P$7</f>
        <v>4.3218607575043221E-2</v>
      </c>
      <c r="Q56" s="236">
        <f>'3. データシート'!Q56/'3. データシート'!Q$7</f>
        <v>4.3831425708106969E-2</v>
      </c>
      <c r="R56" s="238">
        <f>'3. データシート'!R56/'3. データシート'!R$7</f>
        <v>4.4715025906735754E-2</v>
      </c>
      <c r="S56" s="241">
        <f>'3. データシート'!S56/'3. データシート'!S$7</f>
        <v>4.388583398795496E-2</v>
      </c>
      <c r="T56" s="241">
        <f>'3. データシート'!T56/'3. データシート'!T$7</f>
        <v>4.6255854338788614E-2</v>
      </c>
      <c r="U56" s="236">
        <f>'3. データシート'!U56/'3. データシート'!U$7</f>
        <v>4.4901384809064207E-2</v>
      </c>
      <c r="V56" s="238">
        <f>'3. データシート'!V56/'3. データシート'!V$7</f>
        <v>0.38440828748683131</v>
      </c>
      <c r="W56" s="236">
        <f>'3. データシート'!W56/'3. データシート'!W$7</f>
        <v>0.13389493511929679</v>
      </c>
      <c r="X56" s="241">
        <f>'3. データシート'!X56/'3. データシート'!X$7</f>
        <v>4.3868140826412598E-2</v>
      </c>
      <c r="Y56" s="236">
        <f>'3. データシート'!Y56/'3. データシート'!Y$7</f>
        <v>4.1835634721010213E-2</v>
      </c>
      <c r="Z56" s="238">
        <f>'3. データシート'!Z56/'3. データシート'!Z$7</f>
        <v>0.24868799729134924</v>
      </c>
      <c r="AA56" s="236">
        <f>'3. データシート'!AA56/'3. データシート'!AA$7</f>
        <v>9.9828953506453114E-2</v>
      </c>
      <c r="AB56" s="241">
        <f>'3. データシート'!AB56/'3. データシート'!AB$7</f>
        <v>4.346496815286624E-2</v>
      </c>
      <c r="AC56" s="236">
        <f>'3. データシート'!AC56/'3. データシート'!AC$7</f>
        <v>4.2105801698557252E-2</v>
      </c>
      <c r="AD56" s="238">
        <f>'3. データシート'!AD56/'3. データシート'!AD$7</f>
        <v>4.1061466552746645E-2</v>
      </c>
      <c r="AE56" s="236">
        <f>'3. データシート'!AE56/'3. データシート'!AE$7</f>
        <v>4.0566741237882176E-2</v>
      </c>
      <c r="AF56" s="241">
        <f>'3. データシート'!AF56/'3. データシート'!AF$7</f>
        <v>4.0210650654591985E-2</v>
      </c>
      <c r="AG56" s="236">
        <f>'3. データシート'!AG56/'3. データシート'!AG$7</f>
        <v>4.1083611373935562E-2</v>
      </c>
      <c r="AH56" s="238">
        <f>'3. データシート'!AH56/'3. データシート'!AH$7</f>
        <v>4.0804050328337262E-2</v>
      </c>
      <c r="AI56" s="236">
        <f>'3. データシート'!AI56/'3. データシート'!AI$7</f>
        <v>3.9853094446374512E-2</v>
      </c>
      <c r="AJ56" s="241">
        <f>'3. データシート'!AJ56/'3. データシート'!AJ$7</f>
        <v>3.9907146737788314E-2</v>
      </c>
      <c r="AK56" s="236">
        <f>'3. データシート'!AK56/'3. データシート'!AK$7</f>
        <v>4.0694764240664733E-2</v>
      </c>
      <c r="AL56" s="238">
        <f>'3. データシート'!AL56/'3. データシート'!AL$7</f>
        <v>4.0347703748366999E-2</v>
      </c>
      <c r="AM56" s="236">
        <f>'3. データシート'!AM56/'3. データシート'!AM$7</f>
        <v>3.9491825881426038E-2</v>
      </c>
      <c r="AN56" s="241">
        <f>'3. データシート'!AN56/'3. データシート'!AN$7</f>
        <v>4.0153439944203659E-2</v>
      </c>
      <c r="AO56" s="236">
        <f>'3. データシート'!AO56/'3. データシート'!AO$7</f>
        <v>3.8894929326875556E-2</v>
      </c>
      <c r="AP56" s="238">
        <f>'3. データシート'!AP56/'3. データシート'!AP$7</f>
        <v>4.0448196161189831E-2</v>
      </c>
      <c r="AQ56" s="236">
        <f>'3. データシート'!AQ56/'3. データシート'!AQ$7</f>
        <v>4.0222122167191954E-2</v>
      </c>
      <c r="AR56" s="241">
        <f>'3. データシート'!AR56/'3. データシート'!AR$7</f>
        <v>4.0541886642095827E-2</v>
      </c>
      <c r="AS56" s="236">
        <f>'3. データシート'!AS56/'3. データシート'!AS$7</f>
        <v>4.0163273533561784E-2</v>
      </c>
      <c r="AT56" s="238">
        <f>'3. データシート'!AT56/'3. データシート'!AT$7</f>
        <v>4.0974081746071846E-2</v>
      </c>
      <c r="AU56" s="236">
        <f>'3. データシート'!AU56/'3. データシート'!AU$7</f>
        <v>4.1862344089279399E-2</v>
      </c>
      <c r="AV56" s="241">
        <f>'3. データシート'!AV56/'3. データシート'!AV$7</f>
        <v>4.0542562210143122E-2</v>
      </c>
      <c r="AW56" s="236">
        <f>'3. データシート'!AW56/'3. データシート'!AW$7</f>
        <v>4.0121610845295058E-2</v>
      </c>
      <c r="AX56" s="238">
        <f>'3. データシート'!AX56/'3. データシート'!AX$7</f>
        <v>4.0515375710906437E-2</v>
      </c>
      <c r="AY56" s="236">
        <f>'3. データシート'!AY56/'3. データシート'!AY$7</f>
        <v>4.1008991008991011E-2</v>
      </c>
      <c r="AZ56" s="241">
        <f>'3. データシート'!AZ56/'3. データシート'!AZ$7</f>
        <v>4.115102122949995E-2</v>
      </c>
      <c r="BA56" s="236">
        <f>'3. データシート'!BA56/'3. データシート'!BA$7</f>
        <v>4.1075769854132901E-2</v>
      </c>
      <c r="BB56" s="238">
        <f>'3. データシート'!BB56/'3. データシート'!BB$7</f>
        <v>4.1605949449776393E-2</v>
      </c>
      <c r="BC56" s="236">
        <f>'3. データシート'!BC56/'3. データシート'!BC$7</f>
        <v>4.1116080504167513E-2</v>
      </c>
      <c r="BD56" s="241">
        <f>'3. データシート'!BD56/'3. データシート'!BD$7</f>
        <v>4.1761810524179224E-2</v>
      </c>
      <c r="BE56" s="236">
        <f>'3. データシート'!BE56/'3. データシート'!BE$7</f>
        <v>4.1976945832908293E-2</v>
      </c>
      <c r="BF56" s="238">
        <f>'3. データシート'!BF56/'3. データシート'!BF$7</f>
        <v>4.1506533435818602E-2</v>
      </c>
      <c r="BG56" s="253">
        <f>'3. データシート'!BG56/'3. データシート'!BG$7</f>
        <v>4.1724332359423855E-2</v>
      </c>
      <c r="BH56" s="238">
        <f>'3. データシート'!BH56/'3. データシート'!BH$7</f>
        <v>4.3609871222615566E-2</v>
      </c>
      <c r="BI56" s="255">
        <f>'3. データシート'!BI56/'3. データシート'!BI$7</f>
        <v>4.252577319587629E-2</v>
      </c>
    </row>
    <row r="57" spans="1:61" x14ac:dyDescent="0.15">
      <c r="A57" s="6">
        <v>100</v>
      </c>
      <c r="B57" s="238">
        <f>'3. データシート'!B57/'3. データシート'!B$7</f>
        <v>4.3142504118616143E-2</v>
      </c>
      <c r="C57" s="241">
        <f>'3. データシート'!C57/'3. データシート'!C$7</f>
        <v>4.3368287927491173E-2</v>
      </c>
      <c r="D57" s="241">
        <f>'3. データシート'!D57/'3. データシート'!D$7</f>
        <v>4.2705374986851792E-2</v>
      </c>
      <c r="E57" s="236">
        <f>'3. データシート'!E57/'3. データシート'!E$7</f>
        <v>4.3099810086516144E-2</v>
      </c>
      <c r="F57" s="238">
        <f>'3. データシート'!F57/'3. データシート'!F$7</f>
        <v>4.2218543046357616E-2</v>
      </c>
      <c r="G57" s="241">
        <f>'3. データシート'!G57/'3. データシート'!G$7</f>
        <v>4.3121042440734732E-2</v>
      </c>
      <c r="H57" s="241">
        <f>'3. データシート'!H57/'3. データシート'!H$7</f>
        <v>4.1884269897639437E-2</v>
      </c>
      <c r="I57" s="236">
        <f>'3. データシート'!I57/'3. データシート'!I$7</f>
        <v>4.2267554669883058E-2</v>
      </c>
      <c r="J57" s="238">
        <f>'3. データシート'!J57/'3. データシート'!J$7</f>
        <v>4.1907292891092143E-2</v>
      </c>
      <c r="K57" s="241">
        <f>'3. データシート'!K57/'3. データシート'!K$7</f>
        <v>4.3121471879573492E-2</v>
      </c>
      <c r="L57" s="241">
        <f>'3. データシート'!L57/'3. データシート'!L$7</f>
        <v>4.2672685282385055E-2</v>
      </c>
      <c r="M57" s="236">
        <f>'3. データシート'!M57/'3. データシート'!M$7</f>
        <v>4.3018669471469893E-2</v>
      </c>
      <c r="N57" s="238">
        <f>'3. データシート'!N57/'3. データシート'!N$7</f>
        <v>4.2797927461139897E-2</v>
      </c>
      <c r="O57" s="241">
        <f>'3. データシート'!O57/'3. データシート'!O$7</f>
        <v>4.2198691996262847E-2</v>
      </c>
      <c r="P57" s="241">
        <f>'3. データシート'!P57/'3. データシート'!P$7</f>
        <v>4.2956676620042954E-2</v>
      </c>
      <c r="Q57" s="236">
        <f>'3. データシート'!Q57/'3. データシート'!Q$7</f>
        <v>4.3778680310142939E-2</v>
      </c>
      <c r="R57" s="238">
        <f>'3. データシート'!R57/'3. データシート'!R$7</f>
        <v>4.4041450777202069E-2</v>
      </c>
      <c r="S57" s="241">
        <f>'3. データシート'!S57/'3. データシート'!S$7</f>
        <v>4.3676355066771408E-2</v>
      </c>
      <c r="T57" s="241">
        <f>'3. データシート'!T57/'3. データシート'!T$7</f>
        <v>4.5361258748618641E-2</v>
      </c>
      <c r="U57" s="236">
        <f>'3. データシート'!U57/'3. データシート'!U$7</f>
        <v>4.4219471254720942E-2</v>
      </c>
      <c r="V57" s="238">
        <f>'3. データシート'!V57/'3. データシート'!V$7</f>
        <v>0.37428303874517149</v>
      </c>
      <c r="W57" s="236">
        <f>'3. データシート'!W57/'3. データシート'!W$7</f>
        <v>0.12787777312683132</v>
      </c>
      <c r="X57" s="241">
        <f>'3. データシート'!X57/'3. データシート'!X$7</f>
        <v>4.3511489274978346E-2</v>
      </c>
      <c r="Y57" s="236">
        <f>'3. データシート'!Y57/'3. データシート'!Y$7</f>
        <v>4.1989630922437245E-2</v>
      </c>
      <c r="Z57" s="238">
        <f>'3. データシート'!Z57/'3. データシート'!Z$7</f>
        <v>0.23819197562214323</v>
      </c>
      <c r="AA57" s="236">
        <f>'3. データシート'!AA57/'3. データシート'!AA$7</f>
        <v>9.5423210490851604E-2</v>
      </c>
      <c r="AB57" s="241">
        <f>'3. データシート'!AB57/'3. データシート'!AB$7</f>
        <v>4.2904458598726117E-2</v>
      </c>
      <c r="AC57" s="236">
        <f>'3. データシート'!AC57/'3. データシート'!AC$7</f>
        <v>4.2208124424434668E-2</v>
      </c>
      <c r="AD57" s="238">
        <f>'3. データシート'!AD57/'3. データシート'!AD$7</f>
        <v>4.0759913554807257E-2</v>
      </c>
      <c r="AE57" s="236">
        <f>'3. データシート'!AE57/'3. データシート'!AE$7</f>
        <v>4.0467312950534427E-2</v>
      </c>
      <c r="AF57" s="241">
        <f>'3. データシート'!AF57/'3. データシート'!AF$7</f>
        <v>4.0062998326606952E-2</v>
      </c>
      <c r="AG57" s="236">
        <f>'3. データシート'!AG57/'3. データシート'!AG$7</f>
        <v>4.0884418106667993E-2</v>
      </c>
      <c r="AH57" s="238">
        <f>'3. データシート'!AH57/'3. データシート'!AH$7</f>
        <v>4.0403027720687754E-2</v>
      </c>
      <c r="AI57" s="236">
        <f>'3. データシート'!AI57/'3. データシート'!AI$7</f>
        <v>3.9853094446374512E-2</v>
      </c>
      <c r="AJ57" s="241">
        <f>'3. データシート'!AJ57/'3. データシート'!AJ$7</f>
        <v>3.9808366671605672E-2</v>
      </c>
      <c r="AK57" s="236">
        <f>'3. データシート'!AK57/'3. データシート'!AK$7</f>
        <v>4.039443387726499E-2</v>
      </c>
      <c r="AL57" s="238">
        <f>'3. データシート'!AL57/'3. データシート'!AL$7</f>
        <v>4.0247211335544167E-2</v>
      </c>
      <c r="AM57" s="236">
        <f>'3. データシート'!AM57/'3. データシート'!AM$7</f>
        <v>3.9442584203269647E-2</v>
      </c>
      <c r="AN57" s="241">
        <f>'3. データシート'!AN57/'3. データシート'!AN$7</f>
        <v>4.0203258107906141E-2</v>
      </c>
      <c r="AO57" s="236">
        <f>'3. データシート'!AO57/'3. データシート'!AO$7</f>
        <v>3.9092616388257388E-2</v>
      </c>
      <c r="AP57" s="238">
        <f>'3. データシート'!AP57/'3. データシート'!AP$7</f>
        <v>4.0247211335544167E-2</v>
      </c>
      <c r="AQ57" s="236">
        <f>'3. データシート'!AQ57/'3. データシート'!AQ$7</f>
        <v>4.027214968232528E-2</v>
      </c>
      <c r="AR57" s="241">
        <f>'3. データシート'!AR57/'3. データシート'!AR$7</f>
        <v>4.0790915429823688E-2</v>
      </c>
      <c r="AS57" s="236">
        <f>'3. データシート'!AS57/'3. データシート'!AS$7</f>
        <v>4.0314452731304171E-2</v>
      </c>
      <c r="AT57" s="238">
        <f>'3. データシート'!AT57/'3. データシート'!AT$7</f>
        <v>4.1075127570353157E-2</v>
      </c>
      <c r="AU57" s="236">
        <f>'3. データシート'!AU57/'3. データシート'!AU$7</f>
        <v>4.1710851891127609E-2</v>
      </c>
      <c r="AV57" s="241">
        <f>'3. データシート'!AV57/'3. データシート'!AV$7</f>
        <v>4.0442826509749168E-2</v>
      </c>
      <c r="AW57" s="236">
        <f>'3. データシート'!AW57/'3. データシート'!AW$7</f>
        <v>4.0121610845295058E-2</v>
      </c>
      <c r="AX57" s="238">
        <f>'3. データシート'!AX57/'3. データシート'!AX$7</f>
        <v>4.0616035029442853E-2</v>
      </c>
      <c r="AY57" s="236">
        <f>'3. データシート'!AY57/'3. データシート'!AY$7</f>
        <v>4.1008991008991011E-2</v>
      </c>
      <c r="AZ57" s="241">
        <f>'3. データシート'!AZ57/'3. データシート'!AZ$7</f>
        <v>4.1251634973337357E-2</v>
      </c>
      <c r="BA57" s="236">
        <f>'3. データシート'!BA57/'3. データシート'!BA$7</f>
        <v>4.097447325769854E-2</v>
      </c>
      <c r="BB57" s="238">
        <f>'3. データシート'!BB57/'3. データシート'!BB$7</f>
        <v>4.1505451987337322E-2</v>
      </c>
      <c r="BC57" s="236">
        <f>'3. データシート'!BC57/'3. データシート'!BC$7</f>
        <v>4.1268550518398048E-2</v>
      </c>
      <c r="BD57" s="241">
        <f>'3. データシート'!BD57/'3. データシート'!BD$7</f>
        <v>4.15080935708124E-2</v>
      </c>
      <c r="BE57" s="236">
        <f>'3. データシート'!BE57/'3. データシート'!BE$7</f>
        <v>4.2027950627358972E-2</v>
      </c>
      <c r="BF57" s="238">
        <f>'3. データシート'!BF57/'3. データシート'!BF$7</f>
        <v>4.1352805534204458E-2</v>
      </c>
      <c r="BG57" s="253">
        <f>'3. データシート'!BG57/'3. データシート'!BG$7</f>
        <v>4.1673073965861909E-2</v>
      </c>
      <c r="BH57" s="238">
        <f>'3. データシート'!BH57/'3. データシート'!BH$7</f>
        <v>4.3096813914114206E-2</v>
      </c>
      <c r="BI57" s="255">
        <f>'3. データシート'!BI57/'3. データシート'!BI$7</f>
        <v>4.2216494845360823E-2</v>
      </c>
    </row>
    <row r="58" spans="1:61" x14ac:dyDescent="0.15">
      <c r="A58" s="6">
        <v>102</v>
      </c>
      <c r="B58" s="238">
        <f>'3. データシート'!B58/'3. データシート'!B$7</f>
        <v>4.2988056013179572E-2</v>
      </c>
      <c r="C58" s="241">
        <f>'3. データシート'!C58/'3. データシート'!C$7</f>
        <v>4.3315592559414029E-2</v>
      </c>
      <c r="D58" s="241">
        <f>'3. データシート'!D58/'3. データシート'!D$7</f>
        <v>4.2810560639528768E-2</v>
      </c>
      <c r="E58" s="236">
        <f>'3. データシート'!E58/'3. データシート'!E$7</f>
        <v>4.3099810086516144E-2</v>
      </c>
      <c r="F58" s="238">
        <f>'3. データシート'!F58/'3. データシート'!F$7</f>
        <v>4.2373758278145698E-2</v>
      </c>
      <c r="G58" s="241">
        <f>'3. データシート'!G58/'3. データシート'!G$7</f>
        <v>4.3121042440734732E-2</v>
      </c>
      <c r="H58" s="241">
        <f>'3. データシート'!H58/'3. データシート'!H$7</f>
        <v>4.1675370795905581E-2</v>
      </c>
      <c r="I58" s="236">
        <f>'3. データシート'!I58/'3. データシート'!I$7</f>
        <v>4.200534899575227E-2</v>
      </c>
      <c r="J58" s="238">
        <f>'3. データシート'!J58/'3. データシート'!J$7</f>
        <v>4.1600654162620737E-2</v>
      </c>
      <c r="K58" s="241">
        <f>'3. データシート'!K58/'3. データシート'!K$7</f>
        <v>4.2860129625757894E-2</v>
      </c>
      <c r="L58" s="241">
        <f>'3. データシート'!L58/'3. データシート'!L$7</f>
        <v>4.2252781860172159E-2</v>
      </c>
      <c r="M58" s="236">
        <f>'3. データシート'!M58/'3. データシート'!M$7</f>
        <v>4.2755719169077042E-2</v>
      </c>
      <c r="N58" s="238">
        <f>'3. データシート'!N58/'3. データシート'!N$7</f>
        <v>4.2538860103626945E-2</v>
      </c>
      <c r="O58" s="241">
        <f>'3. データシート'!O58/'3. データシート'!O$7</f>
        <v>4.2562026367694385E-2</v>
      </c>
      <c r="P58" s="241">
        <f>'3. データシート'!P58/'3. データシート'!P$7</f>
        <v>4.2694745665042694E-2</v>
      </c>
      <c r="Q58" s="236">
        <f>'3. データシート'!Q58/'3. データシート'!Q$7</f>
        <v>4.3356717126430716E-2</v>
      </c>
      <c r="R58" s="238">
        <f>'3. データシート'!R58/'3. データシート'!R$7</f>
        <v>4.3316062176165807E-2</v>
      </c>
      <c r="S58" s="241">
        <f>'3. データシート'!S58/'3. データシート'!S$7</f>
        <v>4.2943178842628958E-2</v>
      </c>
      <c r="T58" s="241">
        <f>'3. データシート'!T58/'3. データシート'!T$7</f>
        <v>4.462453296847866E-2</v>
      </c>
      <c r="U58" s="236">
        <f>'3. データシート'!U58/'3. データシート'!U$7</f>
        <v>4.3694922366764581E-2</v>
      </c>
      <c r="V58" s="238">
        <f>'3. データシート'!V58/'3. データシート'!V$7</f>
        <v>0.36298724101603652</v>
      </c>
      <c r="W58" s="236">
        <f>'3. データシート'!W58/'3. データシート'!W$7</f>
        <v>0.12201758057764756</v>
      </c>
      <c r="X58" s="241">
        <f>'3. データシート'!X58/'3. データシート'!X$7</f>
        <v>4.3358638610077951E-2</v>
      </c>
      <c r="Y58" s="236">
        <f>'3. データシート'!Y58/'3. データシート'!Y$7</f>
        <v>4.1476310251013809E-2</v>
      </c>
      <c r="Z58" s="238">
        <f>'3. データシート'!Z58/'3. データシート'!Z$7</f>
        <v>0.23000959313808475</v>
      </c>
      <c r="AA58" s="236">
        <f>'3. データシート'!AA58/'3. データシート'!AA$7</f>
        <v>9.1380293370652566E-2</v>
      </c>
      <c r="AB58" s="241">
        <f>'3. データシート'!AB58/'3. データシート'!AB$7</f>
        <v>4.2649681528662421E-2</v>
      </c>
      <c r="AC58" s="236">
        <f>'3. データシート'!AC58/'3. データシート'!AC$7</f>
        <v>4.2105801698557252E-2</v>
      </c>
      <c r="AD58" s="238">
        <f>'3. データシート'!AD58/'3. データシート'!AD$7</f>
        <v>4.0759913554807257E-2</v>
      </c>
      <c r="AE58" s="236">
        <f>'3. データシート'!AE58/'3. データシート'!AE$7</f>
        <v>4.0318170519512801E-2</v>
      </c>
      <c r="AF58" s="241">
        <f>'3. データシート'!AF58/'3. データシート'!AF$7</f>
        <v>4.0259868097253668E-2</v>
      </c>
      <c r="AG58" s="236">
        <f>'3. データシート'!AG58/'3. データシート'!AG$7</f>
        <v>4.1033813057118666E-2</v>
      </c>
      <c r="AH58" s="238">
        <f>'3. データシート'!AH58/'3. データシート'!AH$7</f>
        <v>4.0703794676424883E-2</v>
      </c>
      <c r="AI58" s="236">
        <f>'3. データシート'!AI58/'3. データシート'!AI$7</f>
        <v>3.9902724700977714E-2</v>
      </c>
      <c r="AJ58" s="241">
        <f>'3. データシート'!AJ58/'3. データシート'!AJ$7</f>
        <v>3.9857756704696989E-2</v>
      </c>
      <c r="AK58" s="236">
        <f>'3. データシート'!AK58/'3. データシート'!AK$7</f>
        <v>4.0544599058964861E-2</v>
      </c>
      <c r="AL58" s="238">
        <f>'3. データシート'!AL58/'3. データシート'!AL$7</f>
        <v>4.0347703748366999E-2</v>
      </c>
      <c r="AM58" s="236">
        <f>'3. データシート'!AM58/'3. データシート'!AM$7</f>
        <v>3.9294859168800475E-2</v>
      </c>
      <c r="AN58" s="241">
        <f>'3. データシート'!AN58/'3. データシート'!AN$7</f>
        <v>4.0302894435311112E-2</v>
      </c>
      <c r="AO58" s="236">
        <f>'3. データシート'!AO58/'3. データシート'!AO$7</f>
        <v>3.879608579618464E-2</v>
      </c>
      <c r="AP58" s="238">
        <f>'3. データシート'!AP58/'3. データシート'!AP$7</f>
        <v>4.0096472716309915E-2</v>
      </c>
      <c r="AQ58" s="236">
        <f>'3. データシート'!AQ58/'3. データシート'!AQ$7</f>
        <v>3.9971984591525338E-2</v>
      </c>
      <c r="AR58" s="241">
        <f>'3. データシート'!AR58/'3. データシート'!AR$7</f>
        <v>4.0292857854367967E-2</v>
      </c>
      <c r="AS58" s="236">
        <f>'3. データシート'!AS58/'3. データシート'!AS$7</f>
        <v>4.0163273533561784E-2</v>
      </c>
      <c r="AT58" s="238">
        <f>'3. データシート'!AT58/'3. データシート'!AT$7</f>
        <v>4.1125650482493809E-2</v>
      </c>
      <c r="AU58" s="236">
        <f>'3. データシート'!AU58/'3. データシート'!AU$7</f>
        <v>4.1609857092359745E-2</v>
      </c>
      <c r="AV58" s="241">
        <f>'3. データシート'!AV58/'3. データシート'!AV$7</f>
        <v>4.0243355108961251E-2</v>
      </c>
      <c r="AW58" s="236">
        <f>'3. データシート'!AW58/'3. データシート'!AW$7</f>
        <v>4.0271132376395534E-2</v>
      </c>
      <c r="AX58" s="238">
        <f>'3. データシート'!AX58/'3. データシート'!AX$7</f>
        <v>4.0314057073833613E-2</v>
      </c>
      <c r="AY58" s="236">
        <f>'3. データシート'!AY58/'3. データシート'!AY$7</f>
        <v>4.0759240759240763E-2</v>
      </c>
      <c r="AZ58" s="241">
        <f>'3. データシート'!AZ58/'3. データシート'!AZ$7</f>
        <v>4.1402555589093469E-2</v>
      </c>
      <c r="BA58" s="236">
        <f>'3. データシート'!BA58/'3. データシート'!BA$7</f>
        <v>4.1025121555915721E-2</v>
      </c>
      <c r="BB58" s="238">
        <f>'3. データシート'!BB58/'3. データシート'!BB$7</f>
        <v>4.1605949449776393E-2</v>
      </c>
      <c r="BC58" s="236">
        <f>'3. データシート'!BC58/'3. データシート'!BC$7</f>
        <v>4.137019719455174E-2</v>
      </c>
      <c r="BD58" s="241">
        <f>'3. データシート'!BD58/'3. データシート'!BD$7</f>
        <v>4.1761810524179224E-2</v>
      </c>
      <c r="BE58" s="236">
        <f>'3. データシート'!BE58/'3. データシート'!BE$7</f>
        <v>4.1976945832908293E-2</v>
      </c>
      <c r="BF58" s="238">
        <f>'3. データシート'!BF58/'3. データシート'!BF$7</f>
        <v>4.1455290801947223E-2</v>
      </c>
      <c r="BG58" s="253">
        <f>'3. データシート'!BG58/'3. データシート'!BG$7</f>
        <v>4.1724332359423855E-2</v>
      </c>
      <c r="BH58" s="238">
        <f>'3. データシート'!BH58/'3. データシート'!BH$7</f>
        <v>4.3045508183264074E-2</v>
      </c>
      <c r="BI58" s="255">
        <f>'3. データシート'!BI58/'3. データシート'!BI$7</f>
        <v>4.2319587628865979E-2</v>
      </c>
    </row>
    <row r="59" spans="1:61" x14ac:dyDescent="0.15">
      <c r="A59" s="6">
        <v>104</v>
      </c>
      <c r="B59" s="238">
        <f>'3. データシート'!B59/'3. データシート'!B$7</f>
        <v>4.3554365733113672E-2</v>
      </c>
      <c r="C59" s="241">
        <f>'3. データシート'!C59/'3. データシート'!C$7</f>
        <v>4.352637403172261E-2</v>
      </c>
      <c r="D59" s="241">
        <f>'3. データシート'!D59/'3. データシート'!D$7</f>
        <v>4.2389818028820872E-2</v>
      </c>
      <c r="E59" s="236">
        <f>'3. データシート'!E59/'3. データシート'!E$7</f>
        <v>4.3258071323063939E-2</v>
      </c>
      <c r="F59" s="238">
        <f>'3. データシート'!F59/'3. データシート'!F$7</f>
        <v>4.2322019867549666E-2</v>
      </c>
      <c r="G59" s="241">
        <f>'3. データシート'!G59/'3. データシート'!G$7</f>
        <v>4.2911716991993303E-2</v>
      </c>
      <c r="H59" s="241">
        <f>'3. データシート'!H59/'3. データシート'!H$7</f>
        <v>4.162314602047211E-2</v>
      </c>
      <c r="I59" s="236">
        <f>'3. データシート'!I59/'3. データシート'!I$7</f>
        <v>4.2319995804709215E-2</v>
      </c>
      <c r="J59" s="238">
        <f>'3. データシート'!J59/'3. データシート'!J$7</f>
        <v>4.1498441253130271E-2</v>
      </c>
      <c r="K59" s="241">
        <f>'3. データシート'!K59/'3. データシート'!K$7</f>
        <v>4.2964666527284132E-2</v>
      </c>
      <c r="L59" s="241">
        <f>'3. データシート'!L59/'3. データシート'!L$7</f>
        <v>4.2305269787948775E-2</v>
      </c>
      <c r="M59" s="236">
        <f>'3. データシート'!M59/'3. データシート'!M$7</f>
        <v>4.2597948987641333E-2</v>
      </c>
      <c r="N59" s="238">
        <f>'3. データシート'!N59/'3. データシート'!N$7</f>
        <v>4.2487046632124353E-2</v>
      </c>
      <c r="O59" s="241">
        <f>'3. データシート'!O59/'3. データシート'!O$7</f>
        <v>4.2042977265649331E-2</v>
      </c>
      <c r="P59" s="241">
        <f>'3. データシート'!P59/'3. データシート'!P$7</f>
        <v>4.2642359474042643E-2</v>
      </c>
      <c r="Q59" s="236">
        <f>'3. データシート'!Q59/'3. データシート'!Q$7</f>
        <v>4.3251226330502664E-2</v>
      </c>
      <c r="R59" s="238">
        <f>'3. データシート'!R59/'3. データシート'!R$7</f>
        <v>4.3264248704663215E-2</v>
      </c>
      <c r="S59" s="241">
        <f>'3. データシート'!S59/'3. データシート'!S$7</f>
        <v>4.2995548572924848E-2</v>
      </c>
      <c r="T59" s="241">
        <f>'3. データシート'!T59/'3. データシート'!T$7</f>
        <v>4.4045676998368678E-2</v>
      </c>
      <c r="U59" s="236">
        <f>'3. データシート'!U59/'3. データシート'!U$7</f>
        <v>4.3432647922786401E-2</v>
      </c>
      <c r="V59" s="238">
        <f>'3. データシート'!V59/'3. データシート'!V$7</f>
        <v>0.35251082757813412</v>
      </c>
      <c r="W59" s="236">
        <f>'3. データシート'!W59/'3. データシート'!W$7</f>
        <v>0.11641900376726663</v>
      </c>
      <c r="X59" s="241">
        <f>'3. データシート'!X59/'3. データシート'!X$7</f>
        <v>4.3307688388444489E-2</v>
      </c>
      <c r="Y59" s="236">
        <f>'3. データシート'!Y59/'3. データシート'!Y$7</f>
        <v>4.1424978183871468E-2</v>
      </c>
      <c r="Z59" s="238">
        <f>'3. データシート'!Z59/'3. データシート'!Z$7</f>
        <v>0.2218272106540263</v>
      </c>
      <c r="AA59" s="236">
        <f>'3. データシート'!AA59/'3. データシート'!AA$7</f>
        <v>8.7337376250453527E-2</v>
      </c>
      <c r="AB59" s="241">
        <f>'3. データシート'!AB59/'3. データシート'!AB$7</f>
        <v>4.2751592356687899E-2</v>
      </c>
      <c r="AC59" s="236">
        <f>'3. データシート'!AC59/'3. データシート'!AC$7</f>
        <v>4.2105801698557252E-2</v>
      </c>
      <c r="AD59" s="238">
        <f>'3. データシート'!AD59/'3. データシート'!AD$7</f>
        <v>4.0408101723877973E-2</v>
      </c>
      <c r="AE59" s="236">
        <f>'3. データシート'!AE59/'3. データシート'!AE$7</f>
        <v>4.0367884663186679E-2</v>
      </c>
      <c r="AF59" s="241">
        <f>'3. データシート'!AF59/'3. データシート'!AF$7</f>
        <v>4.0112215769268628E-2</v>
      </c>
      <c r="AG59" s="236">
        <f>'3. データシート'!AG59/'3. データシート'!AG$7</f>
        <v>4.0884418106667993E-2</v>
      </c>
      <c r="AH59" s="238">
        <f>'3. データシート'!AH59/'3. データシート'!AH$7</f>
        <v>4.0603539024512504E-2</v>
      </c>
      <c r="AI59" s="236">
        <f>'3. データシート'!AI59/'3. データシート'!AI$7</f>
        <v>3.9704203682564894E-2</v>
      </c>
      <c r="AJ59" s="241">
        <f>'3. データシート'!AJ59/'3. データシート'!AJ$7</f>
        <v>3.9808366671605672E-2</v>
      </c>
      <c r="AK59" s="236">
        <f>'3. データシート'!AK59/'3. データシート'!AK$7</f>
        <v>4.049454399839824E-2</v>
      </c>
      <c r="AL59" s="238">
        <f>'3. データシート'!AL59/'3. データシート'!AL$7</f>
        <v>4.0196965129132747E-2</v>
      </c>
      <c r="AM59" s="236">
        <f>'3. データシート'!AM59/'3. データシート'!AM$7</f>
        <v>3.9147134134331296E-2</v>
      </c>
      <c r="AN59" s="241">
        <f>'3. データシート'!AN59/'3. データシート'!AN$7</f>
        <v>4.0203258107906141E-2</v>
      </c>
      <c r="AO59" s="236">
        <f>'3. データシート'!AO59/'3. データシート'!AO$7</f>
        <v>3.879608579618464E-2</v>
      </c>
      <c r="AP59" s="238">
        <f>'3. データシート'!AP59/'3. データシート'!AP$7</f>
        <v>4.0297457541955579E-2</v>
      </c>
      <c r="AQ59" s="236">
        <f>'3. データシート'!AQ59/'3. データシート'!AQ$7</f>
        <v>4.0222122167191954E-2</v>
      </c>
      <c r="AR59" s="241">
        <f>'3. データシート'!AR59/'3. データシート'!AR$7</f>
        <v>4.0492080884550252E-2</v>
      </c>
      <c r="AS59" s="236">
        <f>'3. データシート'!AS59/'3. データシート'!AS$7</f>
        <v>4.0012094335819391E-2</v>
      </c>
      <c r="AT59" s="238">
        <f>'3. データシート'!AT59/'3. データシート'!AT$7</f>
        <v>4.0873035921790535E-2</v>
      </c>
      <c r="AU59" s="236">
        <f>'3. データシート'!AU59/'3. データシート'!AU$7</f>
        <v>4.1559359692975813E-2</v>
      </c>
      <c r="AV59" s="241">
        <f>'3. データシート'!AV59/'3. データシート'!AV$7</f>
        <v>4.0442826509749168E-2</v>
      </c>
      <c r="AW59" s="236">
        <f>'3. データシート'!AW59/'3. データシート'!AW$7</f>
        <v>3.9972089314194575E-2</v>
      </c>
      <c r="AX59" s="238">
        <f>'3. データシート'!AX59/'3. データシート'!AX$7</f>
        <v>4.0666364688711057E-2</v>
      </c>
      <c r="AY59" s="236">
        <f>'3. データシート'!AY59/'3. データシート'!AY$7</f>
        <v>4.0709290709290712E-2</v>
      </c>
      <c r="AZ59" s="241">
        <f>'3. データシート'!AZ59/'3. データシート'!AZ$7</f>
        <v>4.115102122949995E-2</v>
      </c>
      <c r="BA59" s="236">
        <f>'3. データシート'!BA59/'3. データシート'!BA$7</f>
        <v>4.092382495948136E-2</v>
      </c>
      <c r="BB59" s="238">
        <f>'3. データシート'!BB59/'3. データシート'!BB$7</f>
        <v>4.1455203256117783E-2</v>
      </c>
      <c r="BC59" s="236">
        <f>'3. データシート'!BC59/'3. データシート'!BC$7</f>
        <v>4.1116080504167513E-2</v>
      </c>
      <c r="BD59" s="241">
        <f>'3. データシート'!BD59/'3. データシート'!BD$7</f>
        <v>4.1609580352159128E-2</v>
      </c>
      <c r="BE59" s="236">
        <f>'3. データシート'!BE59/'3. データシート'!BE$7</f>
        <v>4.1721921860654904E-2</v>
      </c>
      <c r="BF59" s="238">
        <f>'3. データシート'!BF59/'3. データシート'!BF$7</f>
        <v>4.1455290801947223E-2</v>
      </c>
      <c r="BG59" s="253">
        <f>'3. データシート'!BG59/'3. データシート'!BG$7</f>
        <v>4.1570557178738018E-2</v>
      </c>
      <c r="BH59" s="238">
        <f>'3. データシート'!BH59/'3. データシート'!BH$7</f>
        <v>4.2686368067313116E-2</v>
      </c>
      <c r="BI59" s="255">
        <f>'3. データシート'!BI59/'3. データシート'!BI$7</f>
        <v>4.2216494845360823E-2</v>
      </c>
    </row>
    <row r="60" spans="1:61" x14ac:dyDescent="0.15">
      <c r="A60" s="6">
        <v>106</v>
      </c>
      <c r="B60" s="238">
        <f>'3. データシート'!B60/'3. データシート'!B$7</f>
        <v>4.3039538714991762E-2</v>
      </c>
      <c r="C60" s="241">
        <f>'3. データシート'!C60/'3. データシート'!C$7</f>
        <v>4.3210201823259735E-2</v>
      </c>
      <c r="D60" s="241">
        <f>'3. データシート'!D60/'3. データシート'!D$7</f>
        <v>4.2600189334174816E-2</v>
      </c>
      <c r="E60" s="236">
        <f>'3. データシート'!E60/'3. データシート'!E$7</f>
        <v>4.2888795104452419E-2</v>
      </c>
      <c r="F60" s="238">
        <f>'3. データシート'!F60/'3. データシート'!F$7</f>
        <v>4.1804635761589402E-2</v>
      </c>
      <c r="G60" s="241">
        <f>'3. データシート'!G60/'3. データシート'!G$7</f>
        <v>4.2859385629807942E-2</v>
      </c>
      <c r="H60" s="241">
        <f>'3. データシート'!H60/'3. データシート'!H$7</f>
        <v>4.1727595571339045E-2</v>
      </c>
      <c r="I60" s="236">
        <f>'3. データシート'!I60/'3. データシート'!I$7</f>
        <v>4.2110231265404585E-2</v>
      </c>
      <c r="J60" s="238">
        <f>'3. データシート'!J60/'3. データシート'!J$7</f>
        <v>4.170286707211121E-2</v>
      </c>
      <c r="K60" s="241">
        <f>'3. データシート'!K60/'3. データシート'!K$7</f>
        <v>4.306920342881037E-2</v>
      </c>
      <c r="L60" s="241">
        <f>'3. データシート'!L60/'3. データシート'!L$7</f>
        <v>4.251522149905522E-2</v>
      </c>
      <c r="M60" s="236">
        <f>'3. データシート'!M60/'3. データシート'!M$7</f>
        <v>4.2545358927162769E-2</v>
      </c>
      <c r="N60" s="238">
        <f>'3. データシート'!N60/'3. データシート'!N$7</f>
        <v>4.2331606217616578E-2</v>
      </c>
      <c r="O60" s="241">
        <f>'3. データシート'!O60/'3. データシート'!O$7</f>
        <v>4.2250596906467354E-2</v>
      </c>
      <c r="P60" s="241">
        <f>'3. データシート'!P60/'3. データシート'!P$7</f>
        <v>4.2747131856042744E-2</v>
      </c>
      <c r="Q60" s="236">
        <f>'3. データシート'!Q60/'3. データシート'!Q$7</f>
        <v>4.3251226330502664E-2</v>
      </c>
      <c r="R60" s="238">
        <f>'3. データシート'!R60/'3. データシート'!R$7</f>
        <v>4.2849740932642488E-2</v>
      </c>
      <c r="S60" s="241">
        <f>'3. データシート'!S60/'3. データシート'!S$7</f>
        <v>4.2524221000261847E-2</v>
      </c>
      <c r="T60" s="241">
        <f>'3. データシート'!T60/'3. データシート'!T$7</f>
        <v>4.3782560648318689E-2</v>
      </c>
      <c r="U60" s="236">
        <f>'3. データシート'!U60/'3. データシート'!U$7</f>
        <v>4.3117918590012592E-2</v>
      </c>
      <c r="V60" s="238">
        <f>'3. データシート'!V60/'3. データシート'!V$7</f>
        <v>0.34443403956455576</v>
      </c>
      <c r="W60" s="236">
        <f>'3. データシート'!W60/'3. データシート'!W$7</f>
        <v>0.11150062787777312</v>
      </c>
      <c r="X60" s="241">
        <f>'3. データシート'!X60/'3. データシート'!X$7</f>
        <v>4.2951036837010244E-2</v>
      </c>
      <c r="Y60" s="236">
        <f>'3. データシート'!Y60/'3. データシート'!Y$7</f>
        <v>4.1578974385298499E-2</v>
      </c>
      <c r="Z60" s="238">
        <f>'3. データシート'!Z60/'3. データシート'!Z$7</f>
        <v>0.21449128153038768</v>
      </c>
      <c r="AA60" s="236">
        <f>'3. データシート'!AA60/'3. データシート'!AA$7</f>
        <v>8.3449955942569848E-2</v>
      </c>
      <c r="AB60" s="241">
        <f>'3. データシート'!AB60/'3. データシート'!AB$7</f>
        <v>4.270063694267516E-2</v>
      </c>
      <c r="AC60" s="236">
        <f>'3. データシート'!AC60/'3. データシート'!AC$7</f>
        <v>4.174767215798629E-2</v>
      </c>
      <c r="AD60" s="238">
        <f>'3. データシート'!AD60/'3. データシート'!AD$7</f>
        <v>4.0508619389857767E-2</v>
      </c>
      <c r="AE60" s="236">
        <f>'3. データシート'!AE60/'3. データシート'!AE$7</f>
        <v>4.0467312950534427E-2</v>
      </c>
      <c r="AF60" s="241">
        <f>'3. データシート'!AF60/'3. データシート'!AF$7</f>
        <v>4.0062998326606952E-2</v>
      </c>
      <c r="AG60" s="236">
        <f>'3. データシート'!AG60/'3. データシート'!AG$7</f>
        <v>4.1033813057118666E-2</v>
      </c>
      <c r="AH60" s="238">
        <f>'3. データシート'!AH60/'3. データシート'!AH$7</f>
        <v>4.0603539024512504E-2</v>
      </c>
      <c r="AI60" s="236">
        <f>'3. データシート'!AI60/'3. データシート'!AI$7</f>
        <v>3.9753833937168095E-2</v>
      </c>
      <c r="AJ60" s="241">
        <f>'3. データシート'!AJ60/'3. データシート'!AJ$7</f>
        <v>3.961080653924038E-2</v>
      </c>
      <c r="AK60" s="236">
        <f>'3. データシート'!AK60/'3. データシート'!AK$7</f>
        <v>4.0444488937831612E-2</v>
      </c>
      <c r="AL60" s="238">
        <f>'3. データシート'!AL60/'3. データシート'!AL$7</f>
        <v>4.0096472716309915E-2</v>
      </c>
      <c r="AM60" s="236">
        <f>'3. データシート'!AM60/'3. データシート'!AM$7</f>
        <v>3.9491825881426038E-2</v>
      </c>
      <c r="AN60" s="241">
        <f>'3. データシート'!AN60/'3. データシート'!AN$7</f>
        <v>4.0053803616798687E-2</v>
      </c>
      <c r="AO60" s="236">
        <f>'3. データシート'!AO60/'3. データシート'!AO$7</f>
        <v>3.8944351092221018E-2</v>
      </c>
      <c r="AP60" s="238">
        <f>'3. データシート'!AP60/'3. データシート'!AP$7</f>
        <v>4.0146718922721335E-2</v>
      </c>
      <c r="AQ60" s="236">
        <f>'3. データシート'!AQ60/'3. データシート'!AQ$7</f>
        <v>4.0072039621791983E-2</v>
      </c>
      <c r="AR60" s="241">
        <f>'3. データシート'!AR60/'3. データシート'!AR$7</f>
        <v>4.0292857854367967E-2</v>
      </c>
      <c r="AS60" s="236">
        <f>'3. データシート'!AS60/'3. データシート'!AS$7</f>
        <v>4.0213666599475915E-2</v>
      </c>
      <c r="AT60" s="238">
        <f>'3. データシート'!AT60/'3. データシート'!AT$7</f>
        <v>4.1024604658212498E-2</v>
      </c>
      <c r="AU60" s="236">
        <f>'3. データシート'!AU60/'3. データシート'!AU$7</f>
        <v>4.1710851891127609E-2</v>
      </c>
      <c r="AV60" s="241">
        <f>'3. データシート'!AV60/'3. データシート'!AV$7</f>
        <v>4.0093751558370319E-2</v>
      </c>
      <c r="AW60" s="236">
        <f>'3. データシート'!AW60/'3. データシート'!AW$7</f>
        <v>3.9922248803827748E-2</v>
      </c>
      <c r="AX60" s="238">
        <f>'3. データシート'!AX60/'3. データシート'!AX$7</f>
        <v>4.0515375710906437E-2</v>
      </c>
      <c r="AY60" s="236">
        <f>'3. データシート'!AY60/'3. データシート'!AY$7</f>
        <v>4.0859140859140858E-2</v>
      </c>
      <c r="AZ60" s="241">
        <f>'3. データシート'!AZ60/'3. データシート'!AZ$7</f>
        <v>4.1201328101418654E-2</v>
      </c>
      <c r="BA60" s="236">
        <f>'3. データシート'!BA60/'3. データシート'!BA$7</f>
        <v>4.0721231766612645E-2</v>
      </c>
      <c r="BB60" s="238">
        <f>'3. データシート'!BB60/'3. データシート'!BB$7</f>
        <v>4.1555700718556854E-2</v>
      </c>
      <c r="BC60" s="236">
        <f>'3. データシート'!BC60/'3. データシート'!BC$7</f>
        <v>4.1217727180321205E-2</v>
      </c>
      <c r="BD60" s="241">
        <f>'3. データシート'!BD60/'3. データシート'!BD$7</f>
        <v>4.1660323742832496E-2</v>
      </c>
      <c r="BE60" s="236">
        <f>'3. データシート'!BE60/'3. データシート'!BE$7</f>
        <v>4.1976945832908293E-2</v>
      </c>
      <c r="BF60" s="238">
        <f>'3. データシート'!BF60/'3. データシート'!BF$7</f>
        <v>4.1404048168075837E-2</v>
      </c>
      <c r="BG60" s="253">
        <f>'3. データシート'!BG60/'3. データシート'!BG$7</f>
        <v>4.1878107540109691E-2</v>
      </c>
      <c r="BH60" s="238">
        <f>'3. データシート'!BH60/'3. データシート'!BH$7</f>
        <v>4.2635062336462984E-2</v>
      </c>
      <c r="BI60" s="255">
        <f>'3. データシート'!BI60/'3. データシート'!BI$7</f>
        <v>4.2113402061855668E-2</v>
      </c>
    </row>
    <row r="61" spans="1:61" x14ac:dyDescent="0.15">
      <c r="A61" s="6">
        <v>108</v>
      </c>
      <c r="B61" s="238">
        <f>'3. データシート'!B61/'3. データシート'!B$7</f>
        <v>4.3142504118616143E-2</v>
      </c>
      <c r="C61" s="241">
        <f>'3. データシート'!C61/'3. データシート'!C$7</f>
        <v>4.3104811087105441E-2</v>
      </c>
      <c r="D61" s="241">
        <f>'3. データシート'!D61/'3. データシート'!D$7</f>
        <v>4.2547596507836329E-2</v>
      </c>
      <c r="E61" s="236">
        <f>'3. データシート'!E61/'3. データシート'!E$7</f>
        <v>4.2888795104452419E-2</v>
      </c>
      <c r="F61" s="238">
        <f>'3. データシート'!F61/'3. データシート'!F$7</f>
        <v>4.1804635761589402E-2</v>
      </c>
      <c r="G61" s="241">
        <f>'3. データシート'!G61/'3. データシート'!G$7</f>
        <v>4.2911716991993303E-2</v>
      </c>
      <c r="H61" s="241">
        <f>'3. データシート'!H61/'3. データシート'!H$7</f>
        <v>4.1518696469605182E-2</v>
      </c>
      <c r="I61" s="236">
        <f>'3. データシート'!I61/'3. データシート'!I$7</f>
        <v>4.2057790130578428E-2</v>
      </c>
      <c r="J61" s="238">
        <f>'3. データシート'!J61/'3. データシート'!J$7</f>
        <v>4.1396228343639804E-2</v>
      </c>
      <c r="K61" s="241">
        <f>'3. データシート'!K61/'3. データシート'!K$7</f>
        <v>4.2807861174994771E-2</v>
      </c>
      <c r="L61" s="241">
        <f>'3. データシート'!L61/'3. データシート'!L$7</f>
        <v>4.2567709426831829E-2</v>
      </c>
      <c r="M61" s="236">
        <f>'3. データシート'!M61/'3. データシート'!M$7</f>
        <v>4.2334998685248489E-2</v>
      </c>
      <c r="N61" s="238">
        <f>'3. データシート'!N61/'3. データシート'!N$7</f>
        <v>4.217616580310881E-2</v>
      </c>
      <c r="O61" s="241">
        <f>'3. データシート'!O61/'3. データシート'!O$7</f>
        <v>4.2146787086058339E-2</v>
      </c>
      <c r="P61" s="241">
        <f>'3. データシート'!P61/'3. データシート'!P$7</f>
        <v>4.2642359474042643E-2</v>
      </c>
      <c r="Q61" s="236">
        <f>'3. データシート'!Q61/'3. データシート'!Q$7</f>
        <v>4.3462207922358775E-2</v>
      </c>
      <c r="R61" s="238">
        <f>'3. データシート'!R61/'3. データシート'!R$7</f>
        <v>4.2694300518134713E-2</v>
      </c>
      <c r="S61" s="241">
        <f>'3. データシート'!S61/'3. データシート'!S$7</f>
        <v>4.2524221000261847E-2</v>
      </c>
      <c r="T61" s="241">
        <f>'3. データシート'!T61/'3. データシート'!T$7</f>
        <v>4.3572067568278694E-2</v>
      </c>
      <c r="U61" s="236">
        <f>'3. データシート'!U61/'3. データシート'!U$7</f>
        <v>4.2803189257238777E-2</v>
      </c>
      <c r="V61" s="238">
        <f>'3. データシート'!V61/'3. データシート'!V$7</f>
        <v>0.33407468102540089</v>
      </c>
      <c r="W61" s="236">
        <f>'3. データシート'!W61/'3. データシート'!W$7</f>
        <v>0.10668689828380075</v>
      </c>
      <c r="X61" s="241">
        <f>'3. データシート'!X61/'3. データシート'!X$7</f>
        <v>4.2747235950476387E-2</v>
      </c>
      <c r="Y61" s="236">
        <f>'3. データシート'!Y61/'3. データシート'!Y$7</f>
        <v>4.1630306452440841E-2</v>
      </c>
      <c r="Z61" s="238">
        <f>'3. データシート'!Z61/'3. データシート'!Z$7</f>
        <v>0.20630889904632921</v>
      </c>
      <c r="AA61" s="236">
        <f>'3. データシート'!AA61/'3. データシート'!AA$7</f>
        <v>8.0391851967034675E-2</v>
      </c>
      <c r="AB61" s="241">
        <f>'3. データシート'!AB61/'3. データシート'!AB$7</f>
        <v>4.2242038216560508E-2</v>
      </c>
      <c r="AC61" s="236">
        <f>'3. データシート'!AC61/'3. データシート'!AC$7</f>
        <v>4.2003478972679829E-2</v>
      </c>
      <c r="AD61" s="238">
        <f>'3. データシート'!AD61/'3. データシート'!AD$7</f>
        <v>4.0257325224908276E-2</v>
      </c>
      <c r="AE61" s="236">
        <f>'3. データシート'!AE61/'3. データシート'!AE$7</f>
        <v>4.0169028088491175E-2</v>
      </c>
      <c r="AF61" s="241">
        <f>'3. データシート'!AF61/'3. データシート'!AF$7</f>
        <v>4.016143321193031E-2</v>
      </c>
      <c r="AG61" s="236">
        <f>'3. データシート'!AG61/'3. データシート'!AG$7</f>
        <v>4.0486031572132861E-2</v>
      </c>
      <c r="AH61" s="238">
        <f>'3. データシート'!AH61/'3. データシート'!AH$7</f>
        <v>4.0553411198556322E-2</v>
      </c>
      <c r="AI61" s="236">
        <f>'3. データシート'!AI61/'3. データシート'!AI$7</f>
        <v>3.9654573427961685E-2</v>
      </c>
      <c r="AJ61" s="241">
        <f>'3. データシート'!AJ61/'3. データシート'!AJ$7</f>
        <v>3.961080653924038E-2</v>
      </c>
      <c r="AK61" s="236">
        <f>'3. データシート'!AK61/'3. データシート'!AK$7</f>
        <v>4.0294323756131747E-2</v>
      </c>
      <c r="AL61" s="238">
        <f>'3. データシート'!AL61/'3. データシート'!AL$7</f>
        <v>4.0247211335544167E-2</v>
      </c>
      <c r="AM61" s="236">
        <f>'3. データシート'!AM61/'3. データシート'!AM$7</f>
        <v>3.9097892456174906E-2</v>
      </c>
      <c r="AN61" s="241">
        <f>'3. データシート'!AN61/'3. データシート'!AN$7</f>
        <v>4.0053803616798687E-2</v>
      </c>
      <c r="AO61" s="236">
        <f>'3. データシート'!AO61/'3. データシート'!AO$7</f>
        <v>3.8746664030839179E-2</v>
      </c>
      <c r="AP61" s="238">
        <f>'3. データシート'!AP61/'3. データシート'!AP$7</f>
        <v>4.0297457541955579E-2</v>
      </c>
      <c r="AQ61" s="236">
        <f>'3. データシート'!AQ61/'3. データシート'!AQ$7</f>
        <v>3.9871929561258693E-2</v>
      </c>
      <c r="AR61" s="241">
        <f>'3. データシート'!AR61/'3. データシート'!AR$7</f>
        <v>4.0292857854367967E-2</v>
      </c>
      <c r="AS61" s="236">
        <f>'3. データシート'!AS61/'3. データシート'!AS$7</f>
        <v>4.0062487401733522E-2</v>
      </c>
      <c r="AT61" s="238">
        <f>'3. データシート'!AT61/'3. データシート'!AT$7</f>
        <v>4.0822513009649876E-2</v>
      </c>
      <c r="AU61" s="236">
        <f>'3. データシート'!AU61/'3. データシート'!AU$7</f>
        <v>4.1609857092359745E-2</v>
      </c>
      <c r="AV61" s="241">
        <f>'3. データシート'!AV61/'3. データシート'!AV$7</f>
        <v>4.0243355108961251E-2</v>
      </c>
      <c r="AW61" s="236">
        <f>'3. データシート'!AW61/'3. データシート'!AW$7</f>
        <v>3.98225677830941E-2</v>
      </c>
      <c r="AX61" s="238">
        <f>'3. データシート'!AX61/'3. データシート'!AX$7</f>
        <v>4.0213397755297198E-2</v>
      </c>
      <c r="AY61" s="236">
        <f>'3. データシート'!AY61/'3. データシート'!AY$7</f>
        <v>4.0709290709290712E-2</v>
      </c>
      <c r="AZ61" s="241">
        <f>'3. データシート'!AZ61/'3. データシート'!AZ$7</f>
        <v>4.115102122949995E-2</v>
      </c>
      <c r="BA61" s="236">
        <f>'3. データシート'!BA61/'3. データシート'!BA$7</f>
        <v>4.1025121555915721E-2</v>
      </c>
      <c r="BB61" s="238">
        <f>'3. データシート'!BB61/'3. データシート'!BB$7</f>
        <v>4.1153710868800562E-2</v>
      </c>
      <c r="BC61" s="236">
        <f>'3. データシート'!BC61/'3. データシート'!BC$7</f>
        <v>4.1116080504167513E-2</v>
      </c>
      <c r="BD61" s="241">
        <f>'3. データシート'!BD61/'3. データシート'!BD$7</f>
        <v>4.1558836961485768E-2</v>
      </c>
      <c r="BE61" s="236">
        <f>'3. データシート'!BE61/'3. データシート'!BE$7</f>
        <v>4.1823931449556255E-2</v>
      </c>
      <c r="BF61" s="238">
        <f>'3. データシート'!BF61/'3. データシート'!BF$7</f>
        <v>4.1250320266461693E-2</v>
      </c>
      <c r="BG61" s="253">
        <f>'3. データシート'!BG61/'3. データシート'!BG$7</f>
        <v>4.1570557178738018E-2</v>
      </c>
      <c r="BH61" s="238">
        <f>'3. データシート'!BH61/'3. データシート'!BH$7</f>
        <v>4.2481145143912574E-2</v>
      </c>
      <c r="BI61" s="255">
        <f>'3. データシート'!BI61/'3. データシート'!BI$7</f>
        <v>4.1907216494845363E-2</v>
      </c>
    </row>
    <row r="62" spans="1:61" x14ac:dyDescent="0.15">
      <c r="A62" s="6">
        <v>110</v>
      </c>
      <c r="B62" s="238">
        <f>'3. データシート'!B62/'3. データシート'!B$7</f>
        <v>4.2988056013179572E-2</v>
      </c>
      <c r="C62" s="241">
        <f>'3. データシート'!C62/'3. データシート'!C$7</f>
        <v>4.3210201823259735E-2</v>
      </c>
      <c r="D62" s="241">
        <f>'3. データシート'!D62/'3. データシート'!D$7</f>
        <v>4.2389818028820872E-2</v>
      </c>
      <c r="E62" s="236">
        <f>'3. データシート'!E62/'3. データシート'!E$7</f>
        <v>4.3205317577548003E-2</v>
      </c>
      <c r="F62" s="238">
        <f>'3. データシート'!F62/'3. データシート'!F$7</f>
        <v>4.1804635761589402E-2</v>
      </c>
      <c r="G62" s="241">
        <f>'3. データシート'!G62/'3. データシート'!G$7</f>
        <v>4.2545397456695798E-2</v>
      </c>
      <c r="H62" s="241">
        <f>'3. データシート'!H62/'3. データシート'!H$7</f>
        <v>4.1518696469605182E-2</v>
      </c>
      <c r="I62" s="236">
        <f>'3. データシート'!I62/'3. データシート'!I$7</f>
        <v>4.1743143321621483E-2</v>
      </c>
      <c r="J62" s="238">
        <f>'3. データシート'!J62/'3. データシート'!J$7</f>
        <v>4.1549547707875507E-2</v>
      </c>
      <c r="K62" s="241">
        <f>'3. データシート'!K62/'3. データシート'!K$7</f>
        <v>4.2807861174994771E-2</v>
      </c>
      <c r="L62" s="241">
        <f>'3. データシート'!L62/'3. データシート'!L$7</f>
        <v>4.2042830149065714E-2</v>
      </c>
      <c r="M62" s="236">
        <f>'3. データシート'!M62/'3. データシート'!M$7</f>
        <v>4.2545358927162769E-2</v>
      </c>
      <c r="N62" s="238">
        <f>'3. データシート'!N62/'3. データシート'!N$7</f>
        <v>4.2331606217616578E-2</v>
      </c>
      <c r="O62" s="241">
        <f>'3. データシート'!O62/'3. データシート'!O$7</f>
        <v>4.2094882175853839E-2</v>
      </c>
      <c r="P62" s="241">
        <f>'3. データシート'!P62/'3. データシート'!P$7</f>
        <v>4.2328042328042326E-2</v>
      </c>
      <c r="Q62" s="236">
        <f>'3. データシート'!Q62/'3. データシート'!Q$7</f>
        <v>4.3356717126430716E-2</v>
      </c>
      <c r="R62" s="238">
        <f>'3. データシート'!R62/'3. データシート'!R$7</f>
        <v>4.2435233160621762E-2</v>
      </c>
      <c r="S62" s="241">
        <f>'3. データシート'!S62/'3. データシート'!S$7</f>
        <v>4.2367111809374185E-2</v>
      </c>
      <c r="T62" s="241">
        <f>'3. データシート'!T62/'3. データシート'!T$7</f>
        <v>4.3308951218228697E-2</v>
      </c>
      <c r="U62" s="236">
        <f>'3. データシート'!U62/'3. データシート'!U$7</f>
        <v>4.3117918590012592E-2</v>
      </c>
      <c r="V62" s="238">
        <f>'3. データシート'!V62/'3. データシート'!V$7</f>
        <v>0.32511998127121622</v>
      </c>
      <c r="W62" s="236">
        <f>'3. データシート'!W62/'3. データシート'!W$7</f>
        <v>0.10239640016743408</v>
      </c>
      <c r="X62" s="241">
        <f>'3. データシート'!X62/'3. データシート'!X$7</f>
        <v>4.2645335507209454E-2</v>
      </c>
      <c r="Y62" s="236">
        <f>'3. データシート'!Y62/'3. データシート'!Y$7</f>
        <v>4.1476310251013809E-2</v>
      </c>
      <c r="Z62" s="238">
        <f>'3. データシート'!Z62/'3. データシート'!Z$7</f>
        <v>0.19835223745838271</v>
      </c>
      <c r="AA62" s="236">
        <f>'3. データシート'!AA62/'3. データシート'!AA$7</f>
        <v>7.6919089825325249E-2</v>
      </c>
      <c r="AB62" s="241">
        <f>'3. データシート'!AB62/'3. データシート'!AB$7</f>
        <v>4.2496815286624204E-2</v>
      </c>
      <c r="AC62" s="236">
        <f>'3. データシート'!AC62/'3. データシート'!AC$7</f>
        <v>4.2003478972679829E-2</v>
      </c>
      <c r="AD62" s="238">
        <f>'3. データシート'!AD62/'3. データシート'!AD$7</f>
        <v>4.060913705583756E-2</v>
      </c>
      <c r="AE62" s="236">
        <f>'3. データシート'!AE62/'3. データシート'!AE$7</f>
        <v>4.0119313944817298E-2</v>
      </c>
      <c r="AF62" s="241">
        <f>'3. データシート'!AF62/'3. データシート'!AF$7</f>
        <v>3.986612855596023E-2</v>
      </c>
      <c r="AG62" s="236">
        <f>'3. データシート'!AG62/'3. データシート'!AG$7</f>
        <v>4.0735023156217319E-2</v>
      </c>
      <c r="AH62" s="238">
        <f>'3. データシート'!AH62/'3. データシート'!AH$7</f>
        <v>4.0453155546643943E-2</v>
      </c>
      <c r="AI62" s="236">
        <f>'3. データシート'!AI62/'3. データシート'!AI$7</f>
        <v>3.9753833937168095E-2</v>
      </c>
      <c r="AJ62" s="241">
        <f>'3. データシート'!AJ62/'3. データシート'!AJ$7</f>
        <v>3.961080653924038E-2</v>
      </c>
      <c r="AK62" s="236">
        <f>'3. データシート'!AK62/'3. データシート'!AK$7</f>
        <v>4.0344378816698369E-2</v>
      </c>
      <c r="AL62" s="238">
        <f>'3. データシート'!AL62/'3. データシート'!AL$7</f>
        <v>4.0046226509898503E-2</v>
      </c>
      <c r="AM62" s="236">
        <f>'3. データシート'!AM62/'3. データシート'!AM$7</f>
        <v>3.9097892456174906E-2</v>
      </c>
      <c r="AN62" s="241">
        <f>'3. データシート'!AN62/'3. データシート'!AN$7</f>
        <v>3.9854530961988738E-2</v>
      </c>
      <c r="AO62" s="236">
        <f>'3. データシート'!AO62/'3. データシート'!AO$7</f>
        <v>3.8746664030839179E-2</v>
      </c>
      <c r="AP62" s="238">
        <f>'3. データシート'!AP62/'3. データシート'!AP$7</f>
        <v>4.0096472716309915E-2</v>
      </c>
      <c r="AQ62" s="236">
        <f>'3. データシート'!AQ62/'3. データシート'!AQ$7</f>
        <v>4.0222122167191954E-2</v>
      </c>
      <c r="AR62" s="241">
        <f>'3. データシート'!AR62/'3. データシート'!AR$7</f>
        <v>4.0292857854367967E-2</v>
      </c>
      <c r="AS62" s="236">
        <f>'3. データシート'!AS62/'3. データシート'!AS$7</f>
        <v>4.0112880467647653E-2</v>
      </c>
      <c r="AT62" s="238">
        <f>'3. データシート'!AT62/'3. データシート'!AT$7</f>
        <v>4.0771990097509217E-2</v>
      </c>
      <c r="AU62" s="236">
        <f>'3. データシート'!AU62/'3. データシート'!AU$7</f>
        <v>4.1811846689895474E-2</v>
      </c>
      <c r="AV62" s="241">
        <f>'3. データシート'!AV62/'3. データシート'!AV$7</f>
        <v>4.0093751558370319E-2</v>
      </c>
      <c r="AW62" s="236">
        <f>'3. データシート'!AW62/'3. データシート'!AW$7</f>
        <v>4.0021929824561403E-2</v>
      </c>
      <c r="AX62" s="238">
        <f>'3. データシート'!AX62/'3. データシート'!AX$7</f>
        <v>4.0112738436760782E-2</v>
      </c>
      <c r="AY62" s="236">
        <f>'3. データシート'!AY62/'3. データシート'!AY$7</f>
        <v>4.060939060939061E-2</v>
      </c>
      <c r="AZ62" s="241">
        <f>'3. データシート'!AZ62/'3. データシート'!AZ$7</f>
        <v>4.1251634973337357E-2</v>
      </c>
      <c r="BA62" s="236">
        <f>'3. データシート'!BA62/'3. データシート'!BA$7</f>
        <v>4.0873176661264179E-2</v>
      </c>
      <c r="BB62" s="238">
        <f>'3. データシート'!BB62/'3. データシート'!BB$7</f>
        <v>4.1354705793678712E-2</v>
      </c>
      <c r="BC62" s="236">
        <f>'3. データシート'!BC62/'3. データシート'!BC$7</f>
        <v>4.1166903842244355E-2</v>
      </c>
      <c r="BD62" s="241">
        <f>'3. データシート'!BD62/'3. データシート'!BD$7</f>
        <v>4.1406606789465672E-2</v>
      </c>
      <c r="BE62" s="236">
        <f>'3. データシート'!BE62/'3. データシート'!BE$7</f>
        <v>4.1772926655105583E-2</v>
      </c>
      <c r="BF62" s="238">
        <f>'3. データシート'!BF62/'3. データシート'!BF$7</f>
        <v>4.1352805534204458E-2</v>
      </c>
      <c r="BG62" s="253">
        <f>'3. データシート'!BG62/'3. データシート'!BG$7</f>
        <v>4.1621815572299964E-2</v>
      </c>
      <c r="BH62" s="238">
        <f>'3. データシート'!BH62/'3. データシート'!BH$7</f>
        <v>4.2327227951362165E-2</v>
      </c>
      <c r="BI62" s="255">
        <f>'3. データシート'!BI62/'3. データシート'!BI$7</f>
        <v>4.1958762886597938E-2</v>
      </c>
    </row>
    <row r="63" spans="1:61" x14ac:dyDescent="0.15">
      <c r="A63" s="6">
        <v>112</v>
      </c>
      <c r="B63" s="238">
        <f>'3. データシート'!B63/'3. データシート'!B$7</f>
        <v>4.2833607907743002E-2</v>
      </c>
      <c r="C63" s="241">
        <f>'3. データシート'!C63/'3. データシート'!C$7</f>
        <v>4.3368287927491173E-2</v>
      </c>
      <c r="D63" s="241">
        <f>'3. データシート'!D63/'3. データシート'!D$7</f>
        <v>4.2337225202482384E-2</v>
      </c>
      <c r="E63" s="236">
        <f>'3. データシート'!E63/'3. データシート'!E$7</f>
        <v>4.3099810086516144E-2</v>
      </c>
      <c r="F63" s="238">
        <f>'3. データシート'!F63/'3. データシート'!F$7</f>
        <v>4.1856374172185427E-2</v>
      </c>
      <c r="G63" s="241">
        <f>'3. データシート'!G63/'3. データシート'!G$7</f>
        <v>4.2859385629807942E-2</v>
      </c>
      <c r="H63" s="241">
        <f>'3. データシート'!H63/'3. データシート'!H$7</f>
        <v>4.1884269897639437E-2</v>
      </c>
      <c r="I63" s="236">
        <f>'3. データシート'!I63/'3. データシート'!I$7</f>
        <v>4.200534899575227E-2</v>
      </c>
      <c r="J63" s="238">
        <f>'3. データシート'!J63/'3. データシート'!J$7</f>
        <v>4.1651760617365974E-2</v>
      </c>
      <c r="K63" s="241">
        <f>'3. データシート'!K63/'3. データシート'!K$7</f>
        <v>4.2755592724231656E-2</v>
      </c>
      <c r="L63" s="241">
        <f>'3. データシート'!L63/'3. データシート'!L$7</f>
        <v>4.2252781860172159E-2</v>
      </c>
      <c r="M63" s="236">
        <f>'3. データシート'!M63/'3. データシート'!M$7</f>
        <v>4.2334998685248489E-2</v>
      </c>
      <c r="N63" s="238">
        <f>'3. データシート'!N63/'3. データシート'!N$7</f>
        <v>4.2279792746113987E-2</v>
      </c>
      <c r="O63" s="241">
        <f>'3. データシート'!O63/'3. データシート'!O$7</f>
        <v>4.2042977265649331E-2</v>
      </c>
      <c r="P63" s="241">
        <f>'3. データシート'!P63/'3. データシート'!P$7</f>
        <v>4.2537587092042535E-2</v>
      </c>
      <c r="Q63" s="236">
        <f>'3. データシート'!Q63/'3. データシート'!Q$7</f>
        <v>4.3251226330502664E-2</v>
      </c>
      <c r="R63" s="238">
        <f>'3. データシート'!R63/'3. データシート'!R$7</f>
        <v>4.2331606217616578E-2</v>
      </c>
      <c r="S63" s="241">
        <f>'3. データシート'!S63/'3. データシート'!S$7</f>
        <v>4.2367111809374185E-2</v>
      </c>
      <c r="T63" s="241">
        <f>'3. データシート'!T63/'3. データシート'!T$7</f>
        <v>4.294058832815871E-2</v>
      </c>
      <c r="U63" s="236">
        <f>'3. データシート'!U63/'3. データシート'!U$7</f>
        <v>4.2593369702056232E-2</v>
      </c>
      <c r="V63" s="238">
        <f>'3. データシート'!V63/'3. データシート'!V$7</f>
        <v>0.31534589722579892</v>
      </c>
      <c r="W63" s="236">
        <f>'3. データシート'!W63/'3. データシート'!W$7</f>
        <v>9.7896609460025111E-2</v>
      </c>
      <c r="X63" s="241">
        <f>'3. データシート'!X63/'3. データシート'!X$7</f>
        <v>4.2492484842309067E-2</v>
      </c>
      <c r="Y63" s="236">
        <f>'3. データシート'!Y63/'3. データシート'!Y$7</f>
        <v>4.1373646116729119E-2</v>
      </c>
      <c r="Z63" s="238">
        <f>'3. データシート'!Z63/'3. データシート'!Z$7</f>
        <v>0.19135488967891204</v>
      </c>
      <c r="AA63" s="236">
        <f>'3. データシート'!AA63/'3. データシート'!AA$7</f>
        <v>7.4638469911366814E-2</v>
      </c>
      <c r="AB63" s="241">
        <f>'3. データシート'!AB63/'3. データシート'!AB$7</f>
        <v>4.2242038216560508E-2</v>
      </c>
      <c r="AC63" s="236">
        <f>'3. データシート'!AC63/'3. データシート'!AC$7</f>
        <v>4.174767215798629E-2</v>
      </c>
      <c r="AD63" s="238">
        <f>'3. データシート'!AD63/'3. データシート'!AD$7</f>
        <v>4.0508619389857767E-2</v>
      </c>
      <c r="AE63" s="236">
        <f>'3. データシート'!AE63/'3. データシート'!AE$7</f>
        <v>4.0169028088491175E-2</v>
      </c>
      <c r="AF63" s="241">
        <f>'3. データシート'!AF63/'3. データシート'!AF$7</f>
        <v>3.9767693670636872E-2</v>
      </c>
      <c r="AG63" s="236">
        <f>'3. データシート'!AG63/'3. データシート'!AG$7</f>
        <v>4.0535829888949756E-2</v>
      </c>
      <c r="AH63" s="238">
        <f>'3. データシート'!AH63/'3. データシート'!AH$7</f>
        <v>4.0503283372600132E-2</v>
      </c>
      <c r="AI63" s="236">
        <f>'3. データシート'!AI63/'3. データシート'!AI$7</f>
        <v>3.9555312918755275E-2</v>
      </c>
      <c r="AJ63" s="241">
        <f>'3. データシート'!AJ63/'3. データシート'!AJ$7</f>
        <v>3.9413246406875095E-2</v>
      </c>
      <c r="AK63" s="236">
        <f>'3. データシート'!AK63/'3. データシート'!AK$7</f>
        <v>3.9943938332165384E-2</v>
      </c>
      <c r="AL63" s="238">
        <f>'3. データシート'!AL63/'3. データシート'!AL$7</f>
        <v>3.9945734097075671E-2</v>
      </c>
      <c r="AM63" s="236">
        <f>'3. データシート'!AM63/'3. データシート'!AM$7</f>
        <v>3.9196375812487687E-2</v>
      </c>
      <c r="AN63" s="241">
        <f>'3. データシート'!AN63/'3. データシート'!AN$7</f>
        <v>3.9904349125691227E-2</v>
      </c>
      <c r="AO63" s="236">
        <f>'3. データシート'!AO63/'3. データシート'!AO$7</f>
        <v>3.8548976969457346E-2</v>
      </c>
      <c r="AP63" s="238">
        <f>'3. データシート'!AP63/'3. データシート'!AP$7</f>
        <v>4.0146718922721335E-2</v>
      </c>
      <c r="AQ63" s="236">
        <f>'3. データシート'!AQ63/'3. データシート'!AQ$7</f>
        <v>3.9721847015858722E-2</v>
      </c>
      <c r="AR63" s="241">
        <f>'3. データシート'!AR63/'3. データシート'!AR$7</f>
        <v>4.0243052096822392E-2</v>
      </c>
      <c r="AS63" s="236">
        <f>'3. データシート'!AS63/'3. データシート'!AS$7</f>
        <v>3.9659342874420481E-2</v>
      </c>
      <c r="AT63" s="238">
        <f>'3. データシート'!AT63/'3. データシート'!AT$7</f>
        <v>4.0873035921790535E-2</v>
      </c>
      <c r="AU63" s="236">
        <f>'3. データシート'!AU63/'3. データシート'!AU$7</f>
        <v>4.1559359692975813E-2</v>
      </c>
      <c r="AV63" s="241">
        <f>'3. データシート'!AV63/'3. データシート'!AV$7</f>
        <v>4.0343090809355206E-2</v>
      </c>
      <c r="AW63" s="236">
        <f>'3. データシート'!AW63/'3. データシート'!AW$7</f>
        <v>3.9772727272727272E-2</v>
      </c>
      <c r="AX63" s="238">
        <f>'3. データシート'!AX63/'3. データシート'!AX$7</f>
        <v>4.0465046051638233E-2</v>
      </c>
      <c r="AY63" s="236">
        <f>'3. データシート'!AY63/'3. データシート'!AY$7</f>
        <v>4.060939060939061E-2</v>
      </c>
      <c r="AZ63" s="241">
        <f>'3. データシート'!AZ63/'3. データシート'!AZ$7</f>
        <v>4.1050407485662542E-2</v>
      </c>
      <c r="BA63" s="236">
        <f>'3. データシート'!BA63/'3. データシート'!BA$7</f>
        <v>4.0771880064829819E-2</v>
      </c>
      <c r="BB63" s="238">
        <f>'3. データシート'!BB63/'3. データシート'!BB$7</f>
        <v>4.1404954524898244E-2</v>
      </c>
      <c r="BC63" s="236">
        <f>'3. データシート'!BC63/'3. データシート'!BC$7</f>
        <v>4.106525716609067E-2</v>
      </c>
      <c r="BD63" s="241">
        <f>'3. データシート'!BD63/'3. データシート'!BD$7</f>
        <v>4.1355863398792304E-2</v>
      </c>
      <c r="BE63" s="236">
        <f>'3. データシート'!BE63/'3. データシート'!BE$7</f>
        <v>4.1721921860654904E-2</v>
      </c>
      <c r="BF63" s="238">
        <f>'3. データシート'!BF63/'3. データシート'!BF$7</f>
        <v>4.1352805534204458E-2</v>
      </c>
      <c r="BG63" s="253">
        <f>'3. データシート'!BG63/'3. データシート'!BG$7</f>
        <v>4.1621815572299964E-2</v>
      </c>
      <c r="BH63" s="238">
        <f>'3. データシート'!BH63/'3. データシート'!BH$7</f>
        <v>4.2532450874762713E-2</v>
      </c>
      <c r="BI63" s="255">
        <f>'3. データシート'!BI63/'3. データシート'!BI$7</f>
        <v>4.1958762886597938E-2</v>
      </c>
    </row>
    <row r="64" spans="1:61" x14ac:dyDescent="0.15">
      <c r="A64" s="6">
        <v>114</v>
      </c>
      <c r="B64" s="238">
        <f>'3. データシート'!B64/'3. データシート'!B$7</f>
        <v>4.2936573311367382E-2</v>
      </c>
      <c r="C64" s="241">
        <f>'3. データシート'!C64/'3. データシート'!C$7</f>
        <v>4.3157506455182591E-2</v>
      </c>
      <c r="D64" s="241">
        <f>'3. データシート'!D64/'3. データシート'!D$7</f>
        <v>4.2021668244451457E-2</v>
      </c>
      <c r="E64" s="236">
        <f>'3. データシート'!E64/'3. データシート'!E$7</f>
        <v>4.3152563832032073E-2</v>
      </c>
      <c r="F64" s="238">
        <f>'3. データシート'!F64/'3. データシート'!F$7</f>
        <v>4.1959850993377484E-2</v>
      </c>
      <c r="G64" s="241">
        <f>'3. データシート'!G64/'3. データシート'!G$7</f>
        <v>4.2702391543251873E-2</v>
      </c>
      <c r="H64" s="241">
        <f>'3. データシート'!H64/'3. データシート'!H$7</f>
        <v>4.1518696469605182E-2</v>
      </c>
      <c r="I64" s="236">
        <f>'3. データシート'!I64/'3. データシート'!I$7</f>
        <v>4.1743143321621483E-2</v>
      </c>
      <c r="J64" s="238">
        <f>'3. データシート'!J64/'3. データシート'!J$7</f>
        <v>4.1498441253130271E-2</v>
      </c>
      <c r="K64" s="241">
        <f>'3. データシート'!K64/'3. データシート'!K$7</f>
        <v>4.2964666527284132E-2</v>
      </c>
      <c r="L64" s="241">
        <f>'3. データシート'!L64/'3. データシート'!L$7</f>
        <v>4.2252781860172159E-2</v>
      </c>
      <c r="M64" s="236">
        <f>'3. データシート'!M64/'3. データシート'!M$7</f>
        <v>4.2440178806205625E-2</v>
      </c>
      <c r="N64" s="238">
        <f>'3. データシート'!N64/'3. データシート'!N$7</f>
        <v>4.2227979274611402E-2</v>
      </c>
      <c r="O64" s="241">
        <f>'3. データシート'!O64/'3. データシート'!O$7</f>
        <v>4.1783452714626801E-2</v>
      </c>
      <c r="P64" s="241">
        <f>'3. データシート'!P64/'3. データシート'!P$7</f>
        <v>4.2380428519042383E-2</v>
      </c>
      <c r="Q64" s="236">
        <f>'3. データシート'!Q64/'3. データシート'!Q$7</f>
        <v>4.3198480932538634E-2</v>
      </c>
      <c r="R64" s="238">
        <f>'3. データシート'!R64/'3. データシート'!R$7</f>
        <v>4.238341968911917E-2</v>
      </c>
      <c r="S64" s="241">
        <f>'3. データシート'!S64/'3. データシート'!S$7</f>
        <v>4.2105263157894736E-2</v>
      </c>
      <c r="T64" s="241">
        <f>'3. データシート'!T64/'3. データシート'!T$7</f>
        <v>4.294058832815871E-2</v>
      </c>
      <c r="U64" s="236">
        <f>'3. データシート'!U64/'3. データシート'!U$7</f>
        <v>4.2698279479647501E-2</v>
      </c>
      <c r="V64" s="238">
        <f>'3. データシート'!V64/'3. データシート'!V$7</f>
        <v>0.30738616411096803</v>
      </c>
      <c r="W64" s="236">
        <f>'3. データシート'!W64/'3. データシート'!W$7</f>
        <v>9.3553788195897866E-2</v>
      </c>
      <c r="X64" s="241">
        <f>'3. データシート'!X64/'3. データシート'!X$7</f>
        <v>4.2390584399042135E-2</v>
      </c>
      <c r="Y64" s="236">
        <f>'3. データシート'!Y64/'3. データシート'!Y$7</f>
        <v>4.1116985781017398E-2</v>
      </c>
      <c r="Z64" s="238">
        <f>'3. データシート'!Z64/'3. データシート'!Z$7</f>
        <v>0.18503470458777721</v>
      </c>
      <c r="AA64" s="236">
        <f>'3. データシート'!AA64/'3. データシート'!AA$7</f>
        <v>7.152853366505986E-2</v>
      </c>
      <c r="AB64" s="241">
        <f>'3. データシート'!AB64/'3. データシート'!AB$7</f>
        <v>4.2292993630573247E-2</v>
      </c>
      <c r="AC64" s="236">
        <f>'3. データシート'!AC64/'3. データシート'!AC$7</f>
        <v>4.1798833520924998E-2</v>
      </c>
      <c r="AD64" s="238">
        <f>'3. データシート'!AD64/'3. データシート'!AD$7</f>
        <v>4.0508619389857767E-2</v>
      </c>
      <c r="AE64" s="236">
        <f>'3. データシート'!AE64/'3. データシート'!AE$7</f>
        <v>4.0169028088491175E-2</v>
      </c>
      <c r="AF64" s="241">
        <f>'3. データシート'!AF64/'3. データシート'!AF$7</f>
        <v>3.9669258785313515E-2</v>
      </c>
      <c r="AG64" s="236">
        <f>'3. データシート'!AG64/'3. データシート'!AG$7</f>
        <v>4.0436233255315972E-2</v>
      </c>
      <c r="AH64" s="238">
        <f>'3. データシート'!AH64/'3. データシート'!AH$7</f>
        <v>4.0302772068775375E-2</v>
      </c>
      <c r="AI64" s="236">
        <f>'3. データシート'!AI64/'3. データシート'!AI$7</f>
        <v>3.9406422154945657E-2</v>
      </c>
      <c r="AJ64" s="241">
        <f>'3. データシート'!AJ64/'3. データシート'!AJ$7</f>
        <v>3.9512026473057738E-2</v>
      </c>
      <c r="AK64" s="236">
        <f>'3. データシート'!AK64/'3. データシート'!AK$7</f>
        <v>3.9843828211032134E-2</v>
      </c>
      <c r="AL64" s="238">
        <f>'3. データシート'!AL64/'3. データシート'!AL$7</f>
        <v>3.999598030348709E-2</v>
      </c>
      <c r="AM64" s="236">
        <f>'3. データシート'!AM64/'3. データシート'!AM$7</f>
        <v>3.8999409099862124E-2</v>
      </c>
      <c r="AN64" s="241">
        <f>'3. データシート'!AN64/'3. データシート'!AN$7</f>
        <v>3.9854530961988738E-2</v>
      </c>
      <c r="AO64" s="236">
        <f>'3. データシート'!AO64/'3. データシート'!AO$7</f>
        <v>3.8598398734802808E-2</v>
      </c>
      <c r="AP64" s="238">
        <f>'3. データシート'!AP64/'3. データシート'!AP$7</f>
        <v>4.0046226509898503E-2</v>
      </c>
      <c r="AQ64" s="236">
        <f>'3. データシート'!AQ64/'3. データシート'!AQ$7</f>
        <v>3.9921957076392019E-2</v>
      </c>
      <c r="AR64" s="241">
        <f>'3. データシート'!AR64/'3. データシート'!AR$7</f>
        <v>4.0442275127004684E-2</v>
      </c>
      <c r="AS64" s="236">
        <f>'3. データシート'!AS64/'3. データシート'!AS$7</f>
        <v>3.996170126990526E-2</v>
      </c>
      <c r="AT64" s="238">
        <f>'3. データシート'!AT64/'3. データシート'!AT$7</f>
        <v>4.0822513009649876E-2</v>
      </c>
      <c r="AU64" s="236">
        <f>'3. データシート'!AU64/'3. データシート'!AU$7</f>
        <v>4.1407867494824016E-2</v>
      </c>
      <c r="AV64" s="241">
        <f>'3. データシート'!AV64/'3. データシート'!AV$7</f>
        <v>4.0193487258764274E-2</v>
      </c>
      <c r="AW64" s="236">
        <f>'3. データシート'!AW64/'3. データシート'!AW$7</f>
        <v>3.9772727272727272E-2</v>
      </c>
      <c r="AX64" s="238">
        <f>'3. データシート'!AX64/'3. データシート'!AX$7</f>
        <v>4.0112738436760782E-2</v>
      </c>
      <c r="AY64" s="236">
        <f>'3. データシート'!AY64/'3. データシート'!AY$7</f>
        <v>4.0459540459540456E-2</v>
      </c>
      <c r="AZ64" s="241">
        <f>'3. データシート'!AZ64/'3. データシート'!AZ$7</f>
        <v>4.1050407485662542E-2</v>
      </c>
      <c r="BA64" s="236">
        <f>'3. データシート'!BA64/'3. データシート'!BA$7</f>
        <v>4.0670583468395465E-2</v>
      </c>
      <c r="BB64" s="238">
        <f>'3. データシート'!BB64/'3. データシート'!BB$7</f>
        <v>4.1103462137581023E-2</v>
      </c>
      <c r="BC64" s="236">
        <f>'3. データシート'!BC64/'3. データシート'!BC$7</f>
        <v>4.1116080504167513E-2</v>
      </c>
      <c r="BD64" s="241">
        <f>'3. データシート'!BD64/'3. データシート'!BD$7</f>
        <v>4.1558836961485768E-2</v>
      </c>
      <c r="BE64" s="236">
        <f>'3. データシート'!BE64/'3. データシート'!BE$7</f>
        <v>4.1466897888401508E-2</v>
      </c>
      <c r="BF64" s="238">
        <f>'3. データシート'!BF64/'3. データシート'!BF$7</f>
        <v>4.1250320266461693E-2</v>
      </c>
      <c r="BG64" s="253">
        <f>'3. データシート'!BG64/'3. データシート'!BG$7</f>
        <v>4.1519298785176073E-2</v>
      </c>
      <c r="BH64" s="238">
        <f>'3. データシート'!BH64/'3. データシート'!BH$7</f>
        <v>4.2122005027961623E-2</v>
      </c>
      <c r="BI64" s="255">
        <f>'3. データシート'!BI64/'3. データシート'!BI$7</f>
        <v>4.1907216494845363E-2</v>
      </c>
    </row>
    <row r="65" spans="1:61" x14ac:dyDescent="0.15">
      <c r="A65" s="6">
        <v>116</v>
      </c>
      <c r="B65" s="238">
        <f>'3. データシート'!B65/'3. データシート'!B$7</f>
        <v>4.2782125205930804E-2</v>
      </c>
      <c r="C65" s="241">
        <f>'3. データシート'!C65/'3. データシート'!C$7</f>
        <v>4.2999420350951154E-2</v>
      </c>
      <c r="D65" s="241">
        <f>'3. データシート'!D65/'3. データシート'!D$7</f>
        <v>4.2389818028820872E-2</v>
      </c>
      <c r="E65" s="236">
        <f>'3. データシート'!E65/'3. データシート'!E$7</f>
        <v>4.2783287613420554E-2</v>
      </c>
      <c r="F65" s="238">
        <f>'3. データシート'!F65/'3. データシート'!F$7</f>
        <v>4.1752897350993377E-2</v>
      </c>
      <c r="G65" s="241">
        <f>'3. データシート'!G65/'3. データシート'!G$7</f>
        <v>4.2545397456695798E-2</v>
      </c>
      <c r="H65" s="241">
        <f>'3. データシート'!H65/'3. データシート'!H$7</f>
        <v>4.1309797367871319E-2</v>
      </c>
      <c r="I65" s="236">
        <f>'3. データシート'!I65/'3. データシート'!I$7</f>
        <v>4.1900466726099955E-2</v>
      </c>
      <c r="J65" s="238">
        <f>'3. データシート'!J65/'3. データシート'!J$7</f>
        <v>4.1600654162620737E-2</v>
      </c>
      <c r="K65" s="241">
        <f>'3. データシート'!K65/'3. データシート'!K$7</f>
        <v>4.2546518921179173E-2</v>
      </c>
      <c r="L65" s="241">
        <f>'3. データシート'!L65/'3. データシート'!L$7</f>
        <v>4.2095318076842324E-2</v>
      </c>
      <c r="M65" s="236">
        <f>'3. データシート'!M65/'3. データシート'!M$7</f>
        <v>4.238758874572706E-2</v>
      </c>
      <c r="N65" s="238">
        <f>'3. データシート'!N65/'3. データシート'!N$7</f>
        <v>4.2020725388601035E-2</v>
      </c>
      <c r="O65" s="241">
        <f>'3. データシート'!O65/'3. データシート'!O$7</f>
        <v>4.1991072355444824E-2</v>
      </c>
      <c r="P65" s="241">
        <f>'3. データシート'!P65/'3. データシート'!P$7</f>
        <v>4.2118497564042116E-2</v>
      </c>
      <c r="Q65" s="236">
        <f>'3. データシート'!Q65/'3. データシート'!Q$7</f>
        <v>4.3145735534574611E-2</v>
      </c>
      <c r="R65" s="238">
        <f>'3. データシート'!R65/'3. データシート'!R$7</f>
        <v>4.2124352331606219E-2</v>
      </c>
      <c r="S65" s="241">
        <f>'3. データシート'!S65/'3. データシート'!S$7</f>
        <v>4.2419481539670068E-2</v>
      </c>
      <c r="T65" s="241">
        <f>'3. データシート'!T65/'3. データシート'!T$7</f>
        <v>4.2993211598168712E-2</v>
      </c>
      <c r="U65" s="236">
        <f>'3. データシート'!U65/'3. データシート'!U$7</f>
        <v>4.2645824590851866E-2</v>
      </c>
      <c r="V65" s="238">
        <f>'3. データシート'!V65/'3. データシート'!V$7</f>
        <v>0.29854851925553083</v>
      </c>
      <c r="W65" s="236">
        <f>'3. データシート'!W65/'3. データシート'!W$7</f>
        <v>9.0048137295939717E-2</v>
      </c>
      <c r="X65" s="241">
        <f>'3. データシート'!X65/'3. データシート'!X$7</f>
        <v>4.2390584399042135E-2</v>
      </c>
      <c r="Y65" s="236">
        <f>'3. データシート'!Y65/'3. データシート'!Y$7</f>
        <v>4.1168317848159747E-2</v>
      </c>
      <c r="Z65" s="238">
        <f>'3. データシート'!Z65/'3. データシート'!Z$7</f>
        <v>0.17786806613622255</v>
      </c>
      <c r="AA65" s="236">
        <f>'3. データシート'!AA65/'3. データシート'!AA$7</f>
        <v>6.9403410563416784E-2</v>
      </c>
      <c r="AB65" s="241">
        <f>'3. データシート'!AB65/'3. データシート'!AB$7</f>
        <v>4.2343949044585986E-2</v>
      </c>
      <c r="AC65" s="236">
        <f>'3. データシート'!AC65/'3. データシート'!AC$7</f>
        <v>4.1798833520924998E-2</v>
      </c>
      <c r="AD65" s="238">
        <f>'3. データシート'!AD65/'3. データシート'!AD$7</f>
        <v>4.0106548725938586E-2</v>
      </c>
      <c r="AE65" s="236">
        <f>'3. データシート'!AE65/'3. データシート'!AE$7</f>
        <v>4.0218742232165053E-2</v>
      </c>
      <c r="AF65" s="241">
        <f>'3. データシート'!AF65/'3. データシート'!AF$7</f>
        <v>3.9669258785313515E-2</v>
      </c>
      <c r="AG65" s="236">
        <f>'3. データシート'!AG65/'3. データシート'!AG$7</f>
        <v>4.0237039988048402E-2</v>
      </c>
      <c r="AH65" s="238">
        <f>'3. データシート'!AH65/'3. データシート'!AH$7</f>
        <v>4.0403027720687754E-2</v>
      </c>
      <c r="AI65" s="236">
        <f>'3. データシート'!AI65/'3. データシート'!AI$7</f>
        <v>3.9555312918755275E-2</v>
      </c>
      <c r="AJ65" s="241">
        <f>'3. データシート'!AJ65/'3. データシート'!AJ$7</f>
        <v>3.9314466340692446E-2</v>
      </c>
      <c r="AK65" s="236">
        <f>'3. データシート'!AK65/'3. データシート'!AK$7</f>
        <v>4.0294323756131747E-2</v>
      </c>
      <c r="AL65" s="238">
        <f>'3. データシート'!AL65/'3. データシート'!AL$7</f>
        <v>3.9895487890664258E-2</v>
      </c>
      <c r="AM65" s="236">
        <f>'3. データシート'!AM65/'3. データシート'!AM$7</f>
        <v>3.8950167421705734E-2</v>
      </c>
      <c r="AN65" s="241">
        <f>'3. データシート'!AN65/'3. データシート'!AN$7</f>
        <v>3.9854530961988738E-2</v>
      </c>
      <c r="AO65" s="236">
        <f>'3. データシート'!AO65/'3. データシート'!AO$7</f>
        <v>3.8647820500148262E-2</v>
      </c>
      <c r="AP65" s="238">
        <f>'3. データシート'!AP65/'3. データシート'!AP$7</f>
        <v>3.999598030348709E-2</v>
      </c>
      <c r="AQ65" s="236">
        <f>'3. データシート'!AQ65/'3. データシート'!AQ$7</f>
        <v>3.9921957076392019E-2</v>
      </c>
      <c r="AR65" s="241">
        <f>'3. データシート'!AR65/'3. データシート'!AR$7</f>
        <v>4.0292857854367967E-2</v>
      </c>
      <c r="AS65" s="236">
        <f>'3. データシート'!AS65/'3. データシート'!AS$7</f>
        <v>3.996170126990526E-2</v>
      </c>
      <c r="AT65" s="238">
        <f>'3. データシート'!AT65/'3. データシート'!AT$7</f>
        <v>4.0721467185368565E-2</v>
      </c>
      <c r="AU65" s="236">
        <f>'3. データシート'!AU65/'3. データシート'!AU$7</f>
        <v>4.1357370095440084E-2</v>
      </c>
      <c r="AV65" s="241">
        <f>'3. データシート'!AV65/'3. データシート'!AV$7</f>
        <v>4.0143619408567296E-2</v>
      </c>
      <c r="AW65" s="236">
        <f>'3. データシート'!AW65/'3. データシート'!AW$7</f>
        <v>3.98225677830941E-2</v>
      </c>
      <c r="AX65" s="238">
        <f>'3. データシート'!AX65/'3. データシート'!AX$7</f>
        <v>4.0213397755297198E-2</v>
      </c>
      <c r="AY65" s="236">
        <f>'3. データシート'!AY65/'3. データシート'!AY$7</f>
        <v>4.0559440559440559E-2</v>
      </c>
      <c r="AZ65" s="241">
        <f>'3. データシート'!AZ65/'3. データシート'!AZ$7</f>
        <v>4.1251634973337357E-2</v>
      </c>
      <c r="BA65" s="236">
        <f>'3. データシート'!BA65/'3. データシート'!BA$7</f>
        <v>4.0518638573743923E-2</v>
      </c>
      <c r="BB65" s="238">
        <f>'3. データシート'!BB65/'3. データシート'!BB$7</f>
        <v>4.1203959600020101E-2</v>
      </c>
      <c r="BC65" s="236">
        <f>'3. データシート'!BC65/'3. データシート'!BC$7</f>
        <v>4.0963610489936977E-2</v>
      </c>
      <c r="BD65" s="241">
        <f>'3. データシート'!BD65/'3. データシート'!BD$7</f>
        <v>4.15080935708124E-2</v>
      </c>
      <c r="BE65" s="236">
        <f>'3. データシート'!BE65/'3. データシート'!BE$7</f>
        <v>4.1670917066204224E-2</v>
      </c>
      <c r="BF65" s="238">
        <f>'3. データシート'!BF65/'3. データシート'!BF$7</f>
        <v>4.1250320266461693E-2</v>
      </c>
      <c r="BG65" s="253">
        <f>'3. データシート'!BG65/'3. データシート'!BG$7</f>
        <v>4.1570557178738018E-2</v>
      </c>
      <c r="BH65" s="238">
        <f>'3. データシート'!BH65/'3. データシート'!BH$7</f>
        <v>4.2019393566261352E-2</v>
      </c>
      <c r="BI65" s="255">
        <f>'3. データシート'!BI65/'3. データシート'!BI$7</f>
        <v>4.1804123711340208E-2</v>
      </c>
    </row>
    <row r="66" spans="1:61" x14ac:dyDescent="0.15">
      <c r="A66" s="6">
        <v>118</v>
      </c>
      <c r="B66" s="238">
        <f>'3. データシート'!B66/'3. データシート'!B$7</f>
        <v>4.2833607907743002E-2</v>
      </c>
      <c r="C66" s="241">
        <f>'3. データシート'!C66/'3. データシート'!C$7</f>
        <v>4.3052115719028297E-2</v>
      </c>
      <c r="D66" s="241">
        <f>'3. データシート'!D66/'3. データシート'!D$7</f>
        <v>4.2021668244451457E-2</v>
      </c>
      <c r="E66" s="236">
        <f>'3. データシート'!E66/'3. データシート'!E$7</f>
        <v>4.2888795104452419E-2</v>
      </c>
      <c r="F66" s="238">
        <f>'3. データシート'!F66/'3. データシート'!F$7</f>
        <v>4.1597682119205295E-2</v>
      </c>
      <c r="G66" s="241">
        <f>'3. データシート'!G66/'3. データシート'!G$7</f>
        <v>4.2702391543251873E-2</v>
      </c>
      <c r="H66" s="241">
        <f>'3. データシート'!H66/'3. データシート'!H$7</f>
        <v>4.1100898266137456E-2</v>
      </c>
      <c r="I66" s="236">
        <f>'3. データシート'!I66/'3. データシート'!I$7</f>
        <v>4.2057790130578428E-2</v>
      </c>
      <c r="J66" s="238">
        <f>'3. データシート'!J66/'3. データシート'!J$7</f>
        <v>4.1498441253130271E-2</v>
      </c>
      <c r="K66" s="241">
        <f>'3. データシート'!K66/'3. データシート'!K$7</f>
        <v>4.2494250470416058E-2</v>
      </c>
      <c r="L66" s="241">
        <f>'3. データシート'!L66/'3. データシート'!L$7</f>
        <v>4.2252781860172159E-2</v>
      </c>
      <c r="M66" s="236">
        <f>'3. データシート'!M66/'3. データシート'!M$7</f>
        <v>4.238758874572706E-2</v>
      </c>
      <c r="N66" s="238">
        <f>'3. データシート'!N66/'3. データシート'!N$7</f>
        <v>4.217616580310881E-2</v>
      </c>
      <c r="O66" s="241">
        <f>'3. データシート'!O66/'3. データシート'!O$7</f>
        <v>4.1939167445240323E-2</v>
      </c>
      <c r="P66" s="241">
        <f>'3. データシート'!P66/'3. データシート'!P$7</f>
        <v>4.2170883755042174E-2</v>
      </c>
      <c r="Q66" s="236">
        <f>'3. データシート'!Q66/'3. データシート'!Q$7</f>
        <v>4.29347539427185E-2</v>
      </c>
      <c r="R66" s="238">
        <f>'3. データシート'!R66/'3. データシート'!R$7</f>
        <v>4.1968911917098443E-2</v>
      </c>
      <c r="S66" s="241">
        <f>'3. データシート'!S66/'3. データシート'!S$7</f>
        <v>4.2157632888190626E-2</v>
      </c>
      <c r="T66" s="241">
        <f>'3. データシート'!T66/'3. データシート'!T$7</f>
        <v>4.294058832815871E-2</v>
      </c>
      <c r="U66" s="236">
        <f>'3. データシート'!U66/'3. データシート'!U$7</f>
        <v>4.2540914813260597E-2</v>
      </c>
      <c r="V66" s="238">
        <f>'3. データシート'!V66/'3. データシート'!V$7</f>
        <v>0.29041320379257873</v>
      </c>
      <c r="W66" s="236">
        <f>'3. データシート'!W66/'3. データシート'!W$7</f>
        <v>8.6333193804939298E-2</v>
      </c>
      <c r="X66" s="241">
        <f>'3. データシート'!X66/'3. データシート'!X$7</f>
        <v>4.2288683955775209E-2</v>
      </c>
      <c r="Y66" s="236">
        <f>'3. データシート'!Y66/'3. データシート'!Y$7</f>
        <v>4.1424978183871468E-2</v>
      </c>
      <c r="Z66" s="238">
        <f>'3. データシート'!Z66/'3. データシート'!Z$7</f>
        <v>0.17194289261328369</v>
      </c>
      <c r="AA66" s="236">
        <f>'3. データシート'!AA66/'3. データシート'!AA$7</f>
        <v>6.6863629295599442E-2</v>
      </c>
      <c r="AB66" s="241">
        <f>'3. データシート'!AB66/'3. データシート'!AB$7</f>
        <v>4.2038216560509552E-2</v>
      </c>
      <c r="AC66" s="236">
        <f>'3. データシート'!AC66/'3. データシート'!AC$7</f>
        <v>4.1798833520924998E-2</v>
      </c>
      <c r="AD66" s="238">
        <f>'3. データシート'!AD66/'3. データシート'!AD$7</f>
        <v>4.0056289892948689E-2</v>
      </c>
      <c r="AE66" s="236">
        <f>'3. データシート'!AE66/'3. データシート'!AE$7</f>
        <v>4.0119313944817298E-2</v>
      </c>
      <c r="AF66" s="241">
        <f>'3. データシート'!AF66/'3. データシート'!AF$7</f>
        <v>3.986612855596023E-2</v>
      </c>
      <c r="AG66" s="236">
        <f>'3. データシート'!AG66/'3. データシート'!AG$7</f>
        <v>4.0486031572132861E-2</v>
      </c>
      <c r="AH66" s="238">
        <f>'3. データシート'!AH66/'3. データシート'!AH$7</f>
        <v>4.0553411198556322E-2</v>
      </c>
      <c r="AI66" s="236">
        <f>'3. データシート'!AI66/'3. データシート'!AI$7</f>
        <v>3.9704203682564894E-2</v>
      </c>
      <c r="AJ66" s="241">
        <f>'3. データシート'!AJ66/'3. データシート'!AJ$7</f>
        <v>3.9512026473057738E-2</v>
      </c>
      <c r="AK66" s="236">
        <f>'3. データシート'!AK66/'3. データシート'!AK$7</f>
        <v>4.0044048453298627E-2</v>
      </c>
      <c r="AL66" s="238">
        <f>'3. データシート'!AL66/'3. データシート'!AL$7</f>
        <v>4.0146718922721335E-2</v>
      </c>
      <c r="AM66" s="236">
        <f>'3. データシート'!AM66/'3. データシート'!AM$7</f>
        <v>3.9048650778018515E-2</v>
      </c>
      <c r="AN66" s="241">
        <f>'3. データシート'!AN66/'3. データシート'!AN$7</f>
        <v>3.9804712798286256E-2</v>
      </c>
      <c r="AO66" s="236">
        <f>'3. データシート'!AO66/'3. データシート'!AO$7</f>
        <v>3.8746664030839179E-2</v>
      </c>
      <c r="AP66" s="238">
        <f>'3. データシート'!AP66/'3. データシート'!AP$7</f>
        <v>4.0046226509898503E-2</v>
      </c>
      <c r="AQ66" s="236">
        <f>'3. データシート'!AQ66/'3. データシート'!AQ$7</f>
        <v>3.9671819500725396E-2</v>
      </c>
      <c r="AR66" s="241">
        <f>'3. データシート'!AR66/'3. データシート'!AR$7</f>
        <v>4.0243052096822392E-2</v>
      </c>
      <c r="AS66" s="236">
        <f>'3. データシート'!AS66/'3. データシート'!AS$7</f>
        <v>4.0163273533561784E-2</v>
      </c>
      <c r="AT66" s="238">
        <f>'3. データシート'!AT66/'3. データシート'!AT$7</f>
        <v>4.0822513009649876E-2</v>
      </c>
      <c r="AU66" s="236">
        <f>'3. データシート'!AU66/'3. データシート'!AU$7</f>
        <v>4.1609857092359745E-2</v>
      </c>
      <c r="AV66" s="241">
        <f>'3. データシート'!AV66/'3. データシート'!AV$7</f>
        <v>3.9794544457188448E-2</v>
      </c>
      <c r="AW66" s="236">
        <f>'3. データシート'!AW66/'3. データシート'!AW$7</f>
        <v>3.9872408293460927E-2</v>
      </c>
      <c r="AX66" s="238">
        <f>'3. データシート'!AX66/'3. データシート'!AX$7</f>
        <v>4.0263727414565402E-2</v>
      </c>
      <c r="AY66" s="236">
        <f>'3. データシート'!AY66/'3. データシート'!AY$7</f>
        <v>4.0509490509490508E-2</v>
      </c>
      <c r="AZ66" s="241">
        <f>'3. データシート'!AZ66/'3. データシート'!AZ$7</f>
        <v>4.1050407485662542E-2</v>
      </c>
      <c r="BA66" s="236">
        <f>'3. データシート'!BA66/'3. データシート'!BA$7</f>
        <v>4.0873176661264179E-2</v>
      </c>
      <c r="BB66" s="238">
        <f>'3. データシート'!BB66/'3. データシート'!BB$7</f>
        <v>4.1404954524898244E-2</v>
      </c>
      <c r="BC66" s="236">
        <f>'3. データシート'!BC66/'3. データシート'!BC$7</f>
        <v>4.0912787151860135E-2</v>
      </c>
      <c r="BD66" s="241">
        <f>'3. データシート'!BD66/'3. データシート'!BD$7</f>
        <v>4.1406606789465672E-2</v>
      </c>
      <c r="BE66" s="236">
        <f>'3. データシート'!BE66/'3. データシート'!BE$7</f>
        <v>4.1772926655105583E-2</v>
      </c>
      <c r="BF66" s="238">
        <f>'3. データシート'!BF66/'3. データシート'!BF$7</f>
        <v>4.0994107097104791E-2</v>
      </c>
      <c r="BG66" s="253">
        <f>'3. データシート'!BG66/'3. データシート'!BG$7</f>
        <v>4.1365523604490237E-2</v>
      </c>
      <c r="BH66" s="238">
        <f>'3. データシート'!BH66/'3. データシート'!BH$7</f>
        <v>4.2070699297111484E-2</v>
      </c>
      <c r="BI66" s="255">
        <f>'3. データシート'!BI66/'3. データシート'!BI$7</f>
        <v>4.1804123711340208E-2</v>
      </c>
    </row>
    <row r="67" spans="1:61" ht="15" thickBot="1" x14ac:dyDescent="0.2">
      <c r="A67" s="7">
        <v>120</v>
      </c>
      <c r="B67" s="238">
        <f>'3. データシート'!B67/'3. データシート'!B$7</f>
        <v>4.2524711696869853E-2</v>
      </c>
      <c r="C67" s="241">
        <f>'3. データシート'!C67/'3. データシート'!C$7</f>
        <v>4.3315592559414029E-2</v>
      </c>
      <c r="D67" s="241">
        <f>'3. データシート'!D67/'3. データシート'!D$7</f>
        <v>4.2179446723466921E-2</v>
      </c>
      <c r="E67" s="236">
        <f>'3. データシート'!E67/'3. データシート'!E$7</f>
        <v>4.2625026376872759E-2</v>
      </c>
      <c r="F67" s="238">
        <f>'3. データシート'!F67/'3. データシート'!F$7</f>
        <v>4.1701158940397352E-2</v>
      </c>
      <c r="G67" s="241">
        <f>'3. データシート'!G67/'3. データシート'!G$7</f>
        <v>4.2545397456695798E-2</v>
      </c>
      <c r="H67" s="241">
        <f>'3. データシート'!H67/'3. データシート'!H$7</f>
        <v>4.1205347817004384E-2</v>
      </c>
      <c r="I67" s="236">
        <f>'3. データシート'!I67/'3. データシート'!I$7</f>
        <v>4.1638261051969168E-2</v>
      </c>
      <c r="J67" s="238">
        <f>'3. データシート'!J67/'3. データシート'!J$7</f>
        <v>4.1345121888894568E-2</v>
      </c>
      <c r="K67" s="241">
        <f>'3. データシート'!K67/'3. データシート'!K$7</f>
        <v>4.2494250470416058E-2</v>
      </c>
      <c r="L67" s="241">
        <f>'3. データシート'!L67/'3. データシート'!L$7</f>
        <v>4.1937854293512489E-2</v>
      </c>
      <c r="M67" s="236">
        <f>'3. データシート'!M67/'3. データシート'!M$7</f>
        <v>4.2334998685248489E-2</v>
      </c>
      <c r="N67" s="238">
        <f>'3. データシート'!N67/'3. データシート'!N$7</f>
        <v>4.1917098445595852E-2</v>
      </c>
      <c r="O67" s="241">
        <f>'3. データシート'!O67/'3. データシート'!O$7</f>
        <v>4.1939167445240323E-2</v>
      </c>
      <c r="P67" s="241">
        <f>'3. データシート'!P67/'3. データシート'!P$7</f>
        <v>4.2118497564042116E-2</v>
      </c>
      <c r="Q67" s="236">
        <f>'3. データシート'!Q67/'3. データシート'!Q$7</f>
        <v>4.2987499340682522E-2</v>
      </c>
      <c r="R67" s="238">
        <f>'3. データシート'!R67/'3. データシート'!R$7</f>
        <v>4.1813471502590675E-2</v>
      </c>
      <c r="S67" s="241">
        <f>'3. データシート'!S67/'3. データシート'!S$7</f>
        <v>4.2000523697302956E-2</v>
      </c>
      <c r="T67" s="241">
        <f>'3. データシート'!T67/'3. データシート'!T$7</f>
        <v>4.2624848708098718E-2</v>
      </c>
      <c r="U67" s="236">
        <f>'3. データシート'!U67/'3. データシート'!U$7</f>
        <v>4.2698279479647501E-2</v>
      </c>
      <c r="V67" s="238">
        <f>'3. データシート'!V67/'3. データシート'!V$7</f>
        <v>0.28104881189277769</v>
      </c>
      <c r="W67" s="254">
        <f>'3. データシート'!W67/'3. データシート'!W$7</f>
        <v>8.3403097530347428E-2</v>
      </c>
      <c r="X67" s="243">
        <f>'3. データシート'!X67/'3. データシート'!X$7</f>
        <v>4.2135833290874815E-2</v>
      </c>
      <c r="Y67" s="236">
        <f>'3. データシート'!Y67/'3. データシート'!Y$7</f>
        <v>4.0860325445305684E-2</v>
      </c>
      <c r="Z67" s="238">
        <f>'3. データシート'!Z67/'3. データシート'!Z$7</f>
        <v>0.16624343998645674</v>
      </c>
      <c r="AA67" s="236">
        <f>'3. データシート'!AA67/'3. データシート'!AA$7</f>
        <v>6.4738506193956352E-2</v>
      </c>
      <c r="AB67" s="241">
        <f>'3. データシート'!AB67/'3. データシート'!AB$7</f>
        <v>4.1783439490445863E-2</v>
      </c>
      <c r="AC67" s="236">
        <f>'3. データシート'!AC67/'3. データシート'!AC$7</f>
        <v>4.1849994883863706E-2</v>
      </c>
      <c r="AD67" s="238">
        <f>'3. データシート'!AD67/'3. データシート'!AD$7</f>
        <v>4.0408101723877973E-2</v>
      </c>
      <c r="AE67" s="236">
        <f>'3. データシート'!AE67/'3. データシート'!AE$7</f>
        <v>4.0218742232165053E-2</v>
      </c>
      <c r="AF67" s="241">
        <f>'3. データシート'!AF67/'3. データシート'!AF$7</f>
        <v>3.9521606457328474E-2</v>
      </c>
      <c r="AG67" s="236">
        <f>'3. データシート'!AG67/'3. データシート'!AG$7</f>
        <v>4.0486031572132861E-2</v>
      </c>
      <c r="AH67" s="238">
        <f>'3. データシート'!AH67/'3. データシート'!AH$7</f>
        <v>4.0453155546643943E-2</v>
      </c>
      <c r="AI67" s="236">
        <f>'3. データシート'!AI67/'3. データシート'!AI$7</f>
        <v>3.9406422154945657E-2</v>
      </c>
      <c r="AJ67" s="241">
        <f>'3. データシート'!AJ67/'3. データシート'!AJ$7</f>
        <v>3.9512026473057738E-2</v>
      </c>
      <c r="AK67" s="236">
        <f>'3. データシート'!AK67/'3. データシート'!AK$7</f>
        <v>3.9943938332165384E-2</v>
      </c>
      <c r="AL67" s="238">
        <f>'3. データシート'!AL67/'3. データシート'!AL$7</f>
        <v>3.9895487890664258E-2</v>
      </c>
      <c r="AM67" s="236">
        <f>'3. データシート'!AM67/'3. データシート'!AM$7</f>
        <v>3.8950167421705734E-2</v>
      </c>
      <c r="AN67" s="241">
        <f>'3. データシート'!AN67/'3. データシート'!AN$7</f>
        <v>3.9904349125691227E-2</v>
      </c>
      <c r="AO67" s="236">
        <f>'3. データシート'!AO67/'3. データシート'!AO$7</f>
        <v>3.8548976969457346E-2</v>
      </c>
      <c r="AP67" s="238">
        <f>'3. データシート'!AP67/'3. データシート'!AP$7</f>
        <v>3.9945734097075671E-2</v>
      </c>
      <c r="AQ67" s="236">
        <f>'3. データシート'!AQ67/'3. データシート'!AQ$7</f>
        <v>3.9871929561258693E-2</v>
      </c>
      <c r="AR67" s="241">
        <f>'3. データシート'!AR67/'3. データシート'!AR$7</f>
        <v>4.0193246339276824E-2</v>
      </c>
      <c r="AS67" s="236">
        <f>'3. データシート'!AS67/'3. データシート'!AS$7</f>
        <v>3.9860915138076998E-2</v>
      </c>
      <c r="AT67" s="238">
        <f>'3. データシート'!AT67/'3. データシート'!AT$7</f>
        <v>4.0670944273227906E-2</v>
      </c>
      <c r="AU67" s="236">
        <f>'3. データシート'!AU67/'3. データシート'!AU$7</f>
        <v>4.1306872696056152E-2</v>
      </c>
      <c r="AV67" s="241">
        <f>'3. データシート'!AV67/'3. データシート'!AV$7</f>
        <v>4.0143619408567296E-2</v>
      </c>
      <c r="AW67" s="236">
        <f>'3. データシート'!AW67/'3. データシート'!AW$7</f>
        <v>4.0071770334928231E-2</v>
      </c>
      <c r="AX67" s="238">
        <f>'3. データシート'!AX67/'3. データシート'!AX$7</f>
        <v>4.0213397755297198E-2</v>
      </c>
      <c r="AY67" s="236">
        <f>'3. データシート'!AY67/'3. データシート'!AY$7</f>
        <v>4.0659340659340661E-2</v>
      </c>
      <c r="AZ67" s="241">
        <f>'3. データシート'!AZ67/'3. データシート'!AZ$7</f>
        <v>4.0849179997987727E-2</v>
      </c>
      <c r="BA67" s="236">
        <f>'3. データシート'!BA67/'3. データシート'!BA$7</f>
        <v>4.0771880064829819E-2</v>
      </c>
      <c r="BB67" s="238">
        <f>'3. データシート'!BB67/'3. データシート'!BB$7</f>
        <v>4.1153710868800562E-2</v>
      </c>
      <c r="BC67" s="236">
        <f>'3. データシート'!BC67/'3. データシート'!BC$7</f>
        <v>4.0912787151860135E-2</v>
      </c>
      <c r="BD67" s="241">
        <f>'3. データシート'!BD67/'3. データシート'!BD$7</f>
        <v>4.1152889836098848E-2</v>
      </c>
      <c r="BE67" s="236">
        <f>'3. データシート'!BE67/'3. データシート'!BE$7</f>
        <v>4.1976945832908293E-2</v>
      </c>
      <c r="BF67" s="238">
        <f>'3. データシート'!BF67/'3. データシート'!BF$7</f>
        <v>4.1301562900333079E-2</v>
      </c>
      <c r="BG67" s="253">
        <f>'3. データシート'!BG67/'3. データシート'!BG$7</f>
        <v>4.1416781998052182E-2</v>
      </c>
      <c r="BH67" s="238">
        <f>'3. データシート'!BH67/'3. データシート'!BH$7</f>
        <v>4.2070699297111484E-2</v>
      </c>
      <c r="BI67" s="255">
        <f>'3. データシート'!BI67/'3. データシート'!BI$7</f>
        <v>4.1804123711340208E-2</v>
      </c>
    </row>
    <row r="68" spans="1:61" ht="15" thickBot="1" x14ac:dyDescent="0.2">
      <c r="A68" s="12" t="s">
        <v>250</v>
      </c>
      <c r="B68" s="37">
        <f>(B11/2+SUM(B12:B66)+B67/2)*2</f>
        <v>19.533103377265242</v>
      </c>
      <c r="C68" s="38">
        <f t="shared" ref="C68:BI68" si="0">(C11/2+SUM(C12:C66)+C67/2)*2</f>
        <v>18.76176424092322</v>
      </c>
      <c r="D68" s="38">
        <f t="shared" si="0"/>
        <v>19.048490585884085</v>
      </c>
      <c r="E68" s="39">
        <f t="shared" si="0"/>
        <v>18.427199831188034</v>
      </c>
      <c r="F68" s="37">
        <f t="shared" si="0"/>
        <v>26.117497930463585</v>
      </c>
      <c r="G68" s="38">
        <f t="shared" si="0"/>
        <v>26.557904652258095</v>
      </c>
      <c r="H68" s="38">
        <f t="shared" si="0"/>
        <v>26.543189889283479</v>
      </c>
      <c r="I68" s="38">
        <f t="shared" si="0"/>
        <v>26.169175100949193</v>
      </c>
      <c r="J68" s="38">
        <f t="shared" si="0"/>
        <v>31.857566310625039</v>
      </c>
      <c r="K68" s="38">
        <f t="shared" si="0"/>
        <v>32.045891699770024</v>
      </c>
      <c r="L68" s="38">
        <f t="shared" si="0"/>
        <v>31.893501994541261</v>
      </c>
      <c r="M68" s="38">
        <f t="shared" si="0"/>
        <v>31.909860636339737</v>
      </c>
      <c r="N68" s="38">
        <f t="shared" si="0"/>
        <v>40.902072538860104</v>
      </c>
      <c r="O68" s="38">
        <f t="shared" si="0"/>
        <v>40.509290978926586</v>
      </c>
      <c r="P68" s="38">
        <f t="shared" si="0"/>
        <v>41.400335271622403</v>
      </c>
      <c r="Q68" s="38">
        <f t="shared" si="0"/>
        <v>40.864971781212084</v>
      </c>
      <c r="R68" s="38">
        <f t="shared" si="0"/>
        <v>58.293316062176153</v>
      </c>
      <c r="S68" s="38">
        <f t="shared" si="0"/>
        <v>56.837025399319174</v>
      </c>
      <c r="T68" s="38">
        <f t="shared" si="0"/>
        <v>58.749513234752392</v>
      </c>
      <c r="U68" s="39">
        <f t="shared" si="0"/>
        <v>57.2728178766261</v>
      </c>
      <c r="V68" s="37">
        <f t="shared" si="0"/>
        <v>69.060400327753698</v>
      </c>
      <c r="W68" s="239">
        <f t="shared" si="0"/>
        <v>43.739273754709089</v>
      </c>
      <c r="X68" s="239">
        <f t="shared" si="0"/>
        <v>26.739236765679934</v>
      </c>
      <c r="Y68" s="38">
        <f t="shared" si="0"/>
        <v>20.726913402802733</v>
      </c>
      <c r="Z68" s="38">
        <f t="shared" si="0"/>
        <v>58.256983240223484</v>
      </c>
      <c r="AA68" s="38">
        <f t="shared" si="0"/>
        <v>39.469548540921586</v>
      </c>
      <c r="AB68" s="38">
        <f t="shared" si="0"/>
        <v>25.749859872611456</v>
      </c>
      <c r="AC68" s="39">
        <f t="shared" si="0"/>
        <v>20.73002148777244</v>
      </c>
      <c r="AD68" s="37">
        <f t="shared" si="0"/>
        <v>19.449766296426592</v>
      </c>
      <c r="AE68" s="38">
        <f t="shared" si="0"/>
        <v>19.545563012677107</v>
      </c>
      <c r="AF68" s="38">
        <f t="shared" si="0"/>
        <v>19.675460183088873</v>
      </c>
      <c r="AG68" s="38">
        <f t="shared" si="0"/>
        <v>19.645336387630092</v>
      </c>
      <c r="AH68" s="38">
        <f t="shared" si="0"/>
        <v>19.676675522582592</v>
      </c>
      <c r="AI68" s="38">
        <f t="shared" si="0"/>
        <v>19.398084272172309</v>
      </c>
      <c r="AJ68" s="38">
        <f t="shared" si="0"/>
        <v>19.343853410381779</v>
      </c>
      <c r="AK68" s="39">
        <f t="shared" si="0"/>
        <v>20.035539093002299</v>
      </c>
      <c r="AL68" s="37">
        <f t="shared" si="0"/>
        <v>19.693699125716005</v>
      </c>
      <c r="AM68" s="38">
        <f t="shared" si="0"/>
        <v>19.667667914122514</v>
      </c>
      <c r="AN68" s="38">
        <f t="shared" si="0"/>
        <v>19.994619638320138</v>
      </c>
      <c r="AO68" s="38">
        <f t="shared" si="0"/>
        <v>19.615795196204402</v>
      </c>
      <c r="AP68" s="38">
        <f t="shared" si="0"/>
        <v>19.453924228720734</v>
      </c>
      <c r="AQ68" s="38">
        <f t="shared" si="0"/>
        <v>19.341087598179001</v>
      </c>
      <c r="AR68" s="38">
        <f t="shared" si="0"/>
        <v>19.509363482418568</v>
      </c>
      <c r="AS68" s="39">
        <f t="shared" si="0"/>
        <v>19.394527313041738</v>
      </c>
      <c r="AT68" s="37">
        <f t="shared" si="0"/>
        <v>19.435002273531051</v>
      </c>
      <c r="AU68" s="38">
        <f t="shared" si="0"/>
        <v>19.83704489218805</v>
      </c>
      <c r="AV68" s="38">
        <f t="shared" si="0"/>
        <v>19.577419837430803</v>
      </c>
      <c r="AW68" s="38">
        <f t="shared" si="0"/>
        <v>19.300937001594892</v>
      </c>
      <c r="AX68" s="38">
        <f t="shared" si="0"/>
        <v>19.482107806130156</v>
      </c>
      <c r="AY68" s="38">
        <f t="shared" si="0"/>
        <v>19.42657342657343</v>
      </c>
      <c r="AZ68" s="38">
        <f t="shared" si="0"/>
        <v>19.520374283127072</v>
      </c>
      <c r="BA68" s="39">
        <f t="shared" si="0"/>
        <v>19.412226499189622</v>
      </c>
      <c r="BB68" s="37">
        <f t="shared" si="0"/>
        <v>19.419727651876794</v>
      </c>
      <c r="BC68" s="38">
        <f t="shared" si="0"/>
        <v>19.31444399268144</v>
      </c>
      <c r="BD68" s="38">
        <f t="shared" si="0"/>
        <v>19.32856345461002</v>
      </c>
      <c r="BE68" s="367">
        <f t="shared" si="0"/>
        <v>19.178924818932977</v>
      </c>
      <c r="BF68" s="37">
        <f t="shared" si="0"/>
        <v>19.889520881373304</v>
      </c>
      <c r="BG68" s="39">
        <f t="shared" si="0"/>
        <v>19.750474140140458</v>
      </c>
      <c r="BH68" s="37">
        <f t="shared" si="0"/>
        <v>42.815350674670356</v>
      </c>
      <c r="BI68" s="39">
        <f t="shared" si="0"/>
        <v>31.388969072164954</v>
      </c>
    </row>
    <row r="69" spans="1:61" ht="15" thickBot="1" x14ac:dyDescent="0.2">
      <c r="A69" s="33" t="s">
        <v>172</v>
      </c>
      <c r="B69" s="548"/>
      <c r="C69" s="549"/>
      <c r="D69" s="549"/>
      <c r="E69" s="550"/>
      <c r="F69" s="34">
        <f>F68-AVERAGE($B$68:$E$68)</f>
        <v>7.174858421648441</v>
      </c>
      <c r="G69" s="35">
        <f t="shared" ref="G69:U69" si="1">G68-AVERAGE($B$68:$E$68)</f>
        <v>7.6152651434429508</v>
      </c>
      <c r="H69" s="35">
        <f t="shared" si="1"/>
        <v>7.6005503804683343</v>
      </c>
      <c r="I69" s="35">
        <f t="shared" si="1"/>
        <v>7.2265355921340486</v>
      </c>
      <c r="J69" s="35">
        <f t="shared" si="1"/>
        <v>12.914926801809894</v>
      </c>
      <c r="K69" s="35">
        <f t="shared" si="1"/>
        <v>13.10325219095488</v>
      </c>
      <c r="L69" s="35">
        <f t="shared" si="1"/>
        <v>12.950862485726116</v>
      </c>
      <c r="M69" s="35">
        <f t="shared" si="1"/>
        <v>12.967221127524592</v>
      </c>
      <c r="N69" s="35">
        <f t="shared" si="1"/>
        <v>21.959433030044959</v>
      </c>
      <c r="O69" s="35">
        <f t="shared" si="1"/>
        <v>21.566651470111442</v>
      </c>
      <c r="P69" s="35">
        <f t="shared" si="1"/>
        <v>22.457695762807258</v>
      </c>
      <c r="Q69" s="35">
        <f t="shared" si="1"/>
        <v>21.92233227239694</v>
      </c>
      <c r="R69" s="35">
        <f t="shared" si="1"/>
        <v>39.350676553361012</v>
      </c>
      <c r="S69" s="35">
        <f t="shared" si="1"/>
        <v>37.894385890504026</v>
      </c>
      <c r="T69" s="35">
        <f t="shared" si="1"/>
        <v>39.806873725937251</v>
      </c>
      <c r="U69" s="36">
        <f t="shared" si="1"/>
        <v>38.330178367810959</v>
      </c>
      <c r="V69" s="34">
        <f t="shared" ref="V69:BI69" si="2">V68-AVERAGE($B$68:$E$68)</f>
        <v>50.11776081893855</v>
      </c>
      <c r="W69" s="35">
        <f t="shared" si="2"/>
        <v>24.796634245893944</v>
      </c>
      <c r="X69" s="35">
        <f t="shared" si="2"/>
        <v>7.7965972568647892</v>
      </c>
      <c r="Y69" s="35">
        <f t="shared" si="2"/>
        <v>1.7842738939875886</v>
      </c>
      <c r="Z69" s="35">
        <f t="shared" si="2"/>
        <v>39.314343731408343</v>
      </c>
      <c r="AA69" s="35">
        <f t="shared" si="2"/>
        <v>20.526909032106442</v>
      </c>
      <c r="AB69" s="35">
        <f t="shared" si="2"/>
        <v>6.8072203637963113</v>
      </c>
      <c r="AC69" s="36">
        <f t="shared" si="2"/>
        <v>1.7873819789572956</v>
      </c>
      <c r="AD69" s="34">
        <f t="shared" si="2"/>
        <v>0.50712678761144758</v>
      </c>
      <c r="AE69" s="35">
        <f t="shared" si="2"/>
        <v>0.60292350386196247</v>
      </c>
      <c r="AF69" s="35">
        <f t="shared" si="2"/>
        <v>0.73282067427372866</v>
      </c>
      <c r="AG69" s="35">
        <f t="shared" si="2"/>
        <v>0.70269687881494747</v>
      </c>
      <c r="AH69" s="35">
        <f t="shared" si="2"/>
        <v>0.73403601376744732</v>
      </c>
      <c r="AI69" s="35">
        <f t="shared" si="2"/>
        <v>0.45544476335716411</v>
      </c>
      <c r="AJ69" s="35">
        <f t="shared" si="2"/>
        <v>0.40121390156663495</v>
      </c>
      <c r="AK69" s="36">
        <f t="shared" si="2"/>
        <v>1.0928995841871547</v>
      </c>
      <c r="AL69" s="34">
        <f t="shared" si="2"/>
        <v>0.75105961690086076</v>
      </c>
      <c r="AM69" s="35">
        <f t="shared" si="2"/>
        <v>0.72502840530736989</v>
      </c>
      <c r="AN69" s="35">
        <f t="shared" si="2"/>
        <v>1.0519801295049938</v>
      </c>
      <c r="AO69" s="35">
        <f t="shared" si="2"/>
        <v>0.67315568738925791</v>
      </c>
      <c r="AP69" s="35">
        <f t="shared" si="2"/>
        <v>0.51128471990558921</v>
      </c>
      <c r="AQ69" s="35">
        <f t="shared" si="2"/>
        <v>0.39844808936385689</v>
      </c>
      <c r="AR69" s="35">
        <f t="shared" si="2"/>
        <v>0.5667239736034233</v>
      </c>
      <c r="AS69" s="36">
        <f t="shared" si="2"/>
        <v>0.45188780422659391</v>
      </c>
      <c r="AT69" s="34">
        <f t="shared" si="2"/>
        <v>0.49236276471590656</v>
      </c>
      <c r="AU69" s="35">
        <f t="shared" si="2"/>
        <v>0.89440538337290576</v>
      </c>
      <c r="AV69" s="35">
        <f t="shared" si="2"/>
        <v>0.63478032861565836</v>
      </c>
      <c r="AW69" s="35">
        <f t="shared" si="2"/>
        <v>0.35829749277974798</v>
      </c>
      <c r="AX69" s="35">
        <f t="shared" si="2"/>
        <v>0.53946829731501111</v>
      </c>
      <c r="AY69" s="35">
        <f t="shared" si="2"/>
        <v>0.48393391775828576</v>
      </c>
      <c r="AZ69" s="35">
        <f t="shared" si="2"/>
        <v>0.57773477431192788</v>
      </c>
      <c r="BA69" s="36">
        <f t="shared" si="2"/>
        <v>0.46958699037447715</v>
      </c>
      <c r="BB69" s="34">
        <f t="shared" si="2"/>
        <v>0.47708814306164982</v>
      </c>
      <c r="BC69" s="35">
        <f t="shared" si="2"/>
        <v>0.3718044838662955</v>
      </c>
      <c r="BD69" s="35">
        <f t="shared" si="2"/>
        <v>0.38592394579487532</v>
      </c>
      <c r="BE69" s="368">
        <f t="shared" si="2"/>
        <v>0.23628531011783238</v>
      </c>
      <c r="BF69" s="34">
        <f t="shared" si="2"/>
        <v>0.94688137255815974</v>
      </c>
      <c r="BG69" s="36">
        <f t="shared" si="2"/>
        <v>0.80783463132531352</v>
      </c>
      <c r="BH69" s="34">
        <f t="shared" si="2"/>
        <v>23.872711165855211</v>
      </c>
      <c r="BI69" s="36">
        <f t="shared" si="2"/>
        <v>12.44632956334981</v>
      </c>
    </row>
    <row r="71" spans="1:61" x14ac:dyDescent="0.15">
      <c r="A71" s="1" t="s">
        <v>285</v>
      </c>
      <c r="B71" s="11">
        <f>AVERAGE(B68:E68)</f>
        <v>18.942639508815144</v>
      </c>
    </row>
    <row r="78" spans="1:61" x14ac:dyDescent="0.15">
      <c r="AN78" s="11"/>
    </row>
    <row r="79" spans="1:61" x14ac:dyDescent="0.15">
      <c r="AN79" s="11"/>
    </row>
  </sheetData>
  <sheetProtection password="BD4D" sheet="1" objects="1" scenarios="1"/>
  <mergeCells count="19">
    <mergeCell ref="AP4:AS4"/>
    <mergeCell ref="B69:E69"/>
    <mergeCell ref="A4:A6"/>
    <mergeCell ref="B4:E5"/>
    <mergeCell ref="F4:U4"/>
    <mergeCell ref="F5:I5"/>
    <mergeCell ref="J5:M5"/>
    <mergeCell ref="N5:Q5"/>
    <mergeCell ref="R5:U5"/>
    <mergeCell ref="V4:Y4"/>
    <mergeCell ref="Z4:AC4"/>
    <mergeCell ref="AD4:AG4"/>
    <mergeCell ref="AH4:AK4"/>
    <mergeCell ref="AL4:AO4"/>
    <mergeCell ref="BF4:BG4"/>
    <mergeCell ref="BH4:BI4"/>
    <mergeCell ref="AT4:AW4"/>
    <mergeCell ref="AX4:BA4"/>
    <mergeCell ref="BB4:BE4"/>
  </mergeCells>
  <phoneticPr fontId="3"/>
  <pageMargins left="0.7" right="0.7" top="0.75" bottom="0.75" header="0.51200000000000001" footer="0.51200000000000001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/>
  <dimension ref="A1:N85"/>
  <sheetViews>
    <sheetView topLeftCell="A55" zoomScale="125" workbookViewId="0">
      <selection activeCell="C84" sqref="C84"/>
    </sheetView>
  </sheetViews>
  <sheetFormatPr baseColWidth="12" defaultColWidth="9" defaultRowHeight="14" x14ac:dyDescent="0.15"/>
  <cols>
    <col min="1" max="1" width="10.6640625" style="1" customWidth="1"/>
    <col min="2" max="2" width="10.6640625" style="1" bestFit="1" customWidth="1"/>
    <col min="3" max="4" width="9.5" style="1" customWidth="1"/>
    <col min="5" max="6" width="9.6640625" style="1" bestFit="1" customWidth="1"/>
    <col min="7" max="7" width="9.5" style="1" customWidth="1"/>
    <col min="8" max="8" width="11" style="1" bestFit="1" customWidth="1"/>
    <col min="9" max="9" width="9.1640625" style="1" bestFit="1" customWidth="1"/>
    <col min="10" max="10" width="9" style="1"/>
    <col min="11" max="13" width="10.83203125" style="1" customWidth="1"/>
    <col min="14" max="14" width="10" style="1" bestFit="1" customWidth="1"/>
    <col min="15" max="15" width="8.6640625" style="1" customWidth="1"/>
    <col min="16" max="16384" width="9" style="1"/>
  </cols>
  <sheetData>
    <row r="1" spans="1:11" ht="18" x14ac:dyDescent="0.15">
      <c r="A1" s="2" t="s">
        <v>98</v>
      </c>
    </row>
    <row r="3" spans="1:11" ht="15" thickBot="1" x14ac:dyDescent="0.2">
      <c r="A3" s="61" t="s">
        <v>173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15" thickBot="1" x14ac:dyDescent="0.2">
      <c r="A4" s="68" t="s">
        <v>178</v>
      </c>
      <c r="B4" s="463" t="s">
        <v>112</v>
      </c>
      <c r="C4" s="463"/>
      <c r="D4" s="463"/>
      <c r="E4" s="463"/>
      <c r="F4" s="65" t="s">
        <v>174</v>
      </c>
      <c r="G4" s="66" t="s">
        <v>175</v>
      </c>
      <c r="H4" s="67" t="s">
        <v>176</v>
      </c>
      <c r="I4" s="81"/>
      <c r="J4" s="5"/>
      <c r="K4" s="5"/>
    </row>
    <row r="5" spans="1:11" x14ac:dyDescent="0.15">
      <c r="A5" s="57">
        <f>ROUND('1. 実験内容を入力するシート'!D32,2)</f>
        <v>19.98</v>
      </c>
      <c r="B5" s="50">
        <f>'データ処理シート No. 2'!F69</f>
        <v>7.174858421648441</v>
      </c>
      <c r="C5" s="50">
        <f>'データ処理シート No. 2'!G69</f>
        <v>7.6152651434429508</v>
      </c>
      <c r="D5" s="50">
        <f>'データ処理シート No. 2'!H69</f>
        <v>7.6005503804683343</v>
      </c>
      <c r="E5" s="50">
        <f>'データ処理シート No. 2'!I69</f>
        <v>7.2265355921340486</v>
      </c>
      <c r="F5" s="59">
        <f>AVERAGE(B5:E5)</f>
        <v>7.4043023844234437</v>
      </c>
      <c r="G5" s="51">
        <f>STDEV(B5:E5)</f>
        <v>0.23612435010640459</v>
      </c>
      <c r="H5" s="52">
        <f>G5/F5</f>
        <v>3.1890154919002683E-2</v>
      </c>
      <c r="I5" s="80"/>
      <c r="J5" s="5"/>
      <c r="K5" s="5"/>
    </row>
    <row r="6" spans="1:11" x14ac:dyDescent="0.15">
      <c r="A6" s="57">
        <f>ROUND('1. 実験内容を入力するシート'!C32,2)</f>
        <v>39.950000000000003</v>
      </c>
      <c r="B6" s="50">
        <f>'データ処理シート No. 2'!J69</f>
        <v>12.914926801809894</v>
      </c>
      <c r="C6" s="50">
        <f>'データ処理シート No. 2'!K69</f>
        <v>13.10325219095488</v>
      </c>
      <c r="D6" s="50">
        <f>'データ処理シート No. 2'!L69</f>
        <v>12.950862485726116</v>
      </c>
      <c r="E6" s="50">
        <f>'データ処理シート No. 2'!M69</f>
        <v>12.967221127524592</v>
      </c>
      <c r="F6" s="59">
        <f>AVERAGE(B6:E6)</f>
        <v>12.984065651503872</v>
      </c>
      <c r="G6" s="51">
        <f>STDEV(B6:E6)</f>
        <v>8.2405096786276402E-2</v>
      </c>
      <c r="H6" s="52">
        <f>G6/F6</f>
        <v>6.3466327880691113E-3</v>
      </c>
      <c r="I6" s="80"/>
      <c r="J6" s="5"/>
      <c r="K6" s="5"/>
    </row>
    <row r="7" spans="1:11" x14ac:dyDescent="0.15">
      <c r="A7" s="57">
        <f>ROUND('1. 実験内容を入力するシート'!B32,2)</f>
        <v>79.91</v>
      </c>
      <c r="B7" s="50">
        <f>'データ処理シート No. 2'!N69</f>
        <v>21.959433030044959</v>
      </c>
      <c r="C7" s="50">
        <f>'データ処理シート No. 2'!O69</f>
        <v>21.566651470111442</v>
      </c>
      <c r="D7" s="50">
        <f>'データ処理シート No. 2'!P69</f>
        <v>22.457695762807258</v>
      </c>
      <c r="E7" s="50">
        <f>'データ処理シート No. 2'!Q69</f>
        <v>21.92233227239694</v>
      </c>
      <c r="F7" s="59">
        <f>AVERAGE(B7:E7)</f>
        <v>21.976528133840151</v>
      </c>
      <c r="G7" s="51">
        <f>STDEV(B7:E7)</f>
        <v>0.36640169241173259</v>
      </c>
      <c r="H7" s="52">
        <f>G7/F7</f>
        <v>1.6672410226960997E-2</v>
      </c>
      <c r="I7" s="80"/>
      <c r="J7" s="5"/>
      <c r="K7" s="5"/>
    </row>
    <row r="8" spans="1:11" ht="15" thickBot="1" x14ac:dyDescent="0.2">
      <c r="A8" s="58">
        <f>ROUND('1. 実験内容を入力するシート'!A32,2)</f>
        <v>159.81</v>
      </c>
      <c r="B8" s="54">
        <f>'データ処理シート No. 2'!R69</f>
        <v>39.350676553361012</v>
      </c>
      <c r="C8" s="54">
        <f>'データ処理シート No. 2'!S69</f>
        <v>37.894385890504026</v>
      </c>
      <c r="D8" s="54">
        <f>'データ処理シート No. 2'!T69</f>
        <v>39.806873725937251</v>
      </c>
      <c r="E8" s="54">
        <f>'データ処理シート No. 2'!U69</f>
        <v>38.330178367810959</v>
      </c>
      <c r="F8" s="60">
        <f>AVERAGE(B8:E8)</f>
        <v>38.845528634403308</v>
      </c>
      <c r="G8" s="55">
        <f>STDEV(B8:E8)</f>
        <v>0.88498911887713172</v>
      </c>
      <c r="H8" s="56">
        <f>G8/F8</f>
        <v>2.2782264780233843E-2</v>
      </c>
      <c r="I8" s="80"/>
      <c r="J8" s="5"/>
      <c r="K8" s="5"/>
    </row>
    <row r="9" spans="1:1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x14ac:dyDescent="0.15">
      <c r="A10" s="149" t="s">
        <v>224</v>
      </c>
      <c r="B10" s="149" t="s">
        <v>225</v>
      </c>
      <c r="C10" s="5"/>
      <c r="D10" s="5"/>
      <c r="E10" s="5"/>
      <c r="F10" s="5"/>
      <c r="G10" s="5"/>
      <c r="H10" s="5"/>
      <c r="I10" s="5"/>
      <c r="J10" s="5"/>
      <c r="K10" s="5"/>
    </row>
    <row r="11" spans="1:11" x14ac:dyDescent="0.15">
      <c r="A11" s="306">
        <f>LOG(A5)</f>
        <v>1.3005954838899636</v>
      </c>
      <c r="B11" s="307">
        <f>LOG(F5)</f>
        <v>0.8694841466023292</v>
      </c>
      <c r="C11" s="149"/>
      <c r="D11" s="5"/>
      <c r="E11" s="5"/>
      <c r="F11" s="5"/>
      <c r="G11" s="5"/>
      <c r="H11" s="5"/>
      <c r="I11" s="5"/>
      <c r="J11" s="5"/>
    </row>
    <row r="12" spans="1:11" x14ac:dyDescent="0.15">
      <c r="A12" s="306">
        <f>LOG(A6)</f>
        <v>1.6015167836500102</v>
      </c>
      <c r="B12" s="307">
        <f>LOG(F6)</f>
        <v>1.1134107027526932</v>
      </c>
      <c r="C12" s="150"/>
      <c r="D12" s="5"/>
      <c r="E12" s="5"/>
      <c r="F12" s="5"/>
      <c r="G12" s="5"/>
      <c r="H12" s="5"/>
      <c r="I12" s="5"/>
      <c r="J12" s="5"/>
    </row>
    <row r="13" spans="1:11" x14ac:dyDescent="0.15">
      <c r="A13" s="306">
        <f>LOG(A7)</f>
        <v>1.9026011306665314</v>
      </c>
      <c r="B13" s="307">
        <f>LOG(F7)</f>
        <v>1.3419590833826747</v>
      </c>
      <c r="C13" s="150"/>
      <c r="D13" s="5"/>
      <c r="E13" s="5"/>
      <c r="F13" s="5"/>
      <c r="G13" s="5"/>
      <c r="H13" s="5"/>
      <c r="I13" s="5"/>
      <c r="J13" s="5"/>
    </row>
    <row r="14" spans="1:11" x14ac:dyDescent="0.15">
      <c r="A14" s="306">
        <f>LOG(A8)</f>
        <v>2.2036039515044923</v>
      </c>
      <c r="B14" s="307">
        <f>LOG(F8)</f>
        <v>1.5893410359770157</v>
      </c>
      <c r="C14" s="150"/>
      <c r="D14" s="5"/>
      <c r="E14" s="5"/>
      <c r="F14" s="5"/>
      <c r="G14" s="5"/>
      <c r="H14" s="5"/>
      <c r="I14" s="5"/>
      <c r="J14" s="5"/>
    </row>
    <row r="15" spans="1:11" x14ac:dyDescent="0.15">
      <c r="C15" s="150"/>
      <c r="D15" s="5"/>
      <c r="E15" s="5"/>
      <c r="F15" s="5"/>
      <c r="G15" s="5"/>
      <c r="H15" s="5"/>
      <c r="I15" s="5"/>
      <c r="J15" s="5"/>
      <c r="K15" s="5"/>
    </row>
    <row r="16" spans="1:11" x14ac:dyDescent="0.15">
      <c r="A16" s="5" t="s">
        <v>226</v>
      </c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3" x14ac:dyDescent="0.15">
      <c r="A17" s="61" t="s">
        <v>227</v>
      </c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3" x14ac:dyDescent="0.15">
      <c r="B18" s="5"/>
      <c r="C18" s="5"/>
      <c r="D18" s="5"/>
      <c r="E18" s="5"/>
      <c r="F18" s="5"/>
      <c r="G18" s="5"/>
      <c r="H18" s="5"/>
      <c r="I18" s="5"/>
      <c r="J18" s="5"/>
      <c r="K18" s="5"/>
      <c r="M18" s="148"/>
    </row>
    <row r="19" spans="1:13" x14ac:dyDescent="0.15">
      <c r="A19" s="64" t="s">
        <v>228</v>
      </c>
      <c r="B19" s="69">
        <f>INDEX(LINEST(B11:B14,A11:A14),1,1)</f>
        <v>0.79336532912686841</v>
      </c>
      <c r="C19" s="5"/>
      <c r="D19" s="5"/>
      <c r="E19" s="5"/>
      <c r="F19" s="5"/>
      <c r="G19" s="5"/>
      <c r="H19" s="5"/>
      <c r="I19" s="5"/>
      <c r="J19" s="5"/>
      <c r="K19" s="5"/>
    </row>
    <row r="20" spans="1:13" x14ac:dyDescent="0.15">
      <c r="A20" s="64" t="s">
        <v>229</v>
      </c>
      <c r="B20" s="69">
        <f>10^(INDEX(LINEST(B11:B14,A11:A14),1,2))</f>
        <v>0.6894610588134743</v>
      </c>
      <c r="C20" s="5"/>
      <c r="D20" s="5"/>
      <c r="E20" s="5"/>
      <c r="F20" s="5"/>
      <c r="G20" s="5"/>
      <c r="H20" s="5"/>
      <c r="I20" s="5"/>
      <c r="J20" s="5"/>
      <c r="K20" s="5"/>
    </row>
    <row r="21" spans="1:13" ht="15" x14ac:dyDescent="0.15">
      <c r="A21" s="64" t="s">
        <v>230</v>
      </c>
      <c r="B21" s="151">
        <f>INDEX(LINEST(B11:B14,A11:A14,TRUE,TRUE),3,1)</f>
        <v>0.99978240387505379</v>
      </c>
      <c r="C21" s="5"/>
      <c r="D21" s="5"/>
      <c r="E21" s="5"/>
      <c r="F21" s="5"/>
      <c r="G21" s="5"/>
      <c r="H21" s="5"/>
      <c r="I21" s="5"/>
      <c r="J21" s="5"/>
      <c r="K21" s="5"/>
    </row>
    <row r="22" spans="1:13" x14ac:dyDescent="0.15">
      <c r="A22" s="64"/>
      <c r="B22" s="305"/>
      <c r="C22" s="5"/>
      <c r="D22" s="5"/>
      <c r="E22" s="5"/>
      <c r="F22" s="5"/>
      <c r="G22" s="5"/>
      <c r="H22" s="5"/>
      <c r="I22" s="5"/>
      <c r="J22" s="5"/>
      <c r="K22" s="5"/>
    </row>
    <row r="23" spans="1:13" x14ac:dyDescent="0.15">
      <c r="C23" s="70"/>
    </row>
    <row r="25" spans="1:13" ht="15" thickBot="1" x14ac:dyDescent="0.2">
      <c r="A25" s="43" t="s">
        <v>231</v>
      </c>
    </row>
    <row r="26" spans="1:13" ht="41" customHeight="1" thickBot="1" x14ac:dyDescent="0.2">
      <c r="A26" s="554" t="s">
        <v>66</v>
      </c>
      <c r="B26" s="555"/>
      <c r="C26" s="555"/>
      <c r="D26" s="556"/>
      <c r="E26" s="102" t="s">
        <v>45</v>
      </c>
      <c r="F26" s="106" t="s">
        <v>110</v>
      </c>
      <c r="G26" s="105" t="s">
        <v>111</v>
      </c>
      <c r="H26" s="76" t="s">
        <v>114</v>
      </c>
      <c r="I26" s="417" t="s">
        <v>296</v>
      </c>
      <c r="J26" s="566" t="s">
        <v>113</v>
      </c>
      <c r="K26" s="567"/>
      <c r="L26" s="257" t="s">
        <v>244</v>
      </c>
    </row>
    <row r="27" spans="1:13" ht="14.25" customHeight="1" x14ac:dyDescent="0.15">
      <c r="A27" s="557" t="str">
        <f>'1. 実験内容を入力するシート'!A16</f>
        <v>キュウリ</v>
      </c>
      <c r="B27" s="558"/>
      <c r="C27" s="558"/>
      <c r="D27" s="559"/>
      <c r="E27" s="267">
        <f>'1. 実験内容を入力するシート'!B16</f>
        <v>10</v>
      </c>
      <c r="F27" s="259">
        <f>'データ処理シート No. 2'!V69</f>
        <v>50.11776081893855</v>
      </c>
      <c r="G27" s="260">
        <f>POWER(F27/$B$20,1/$B$19)</f>
        <v>221.97862110014555</v>
      </c>
      <c r="H27" s="78">
        <f>G27*E27</f>
        <v>2219.7862110014553</v>
      </c>
      <c r="I27" s="261" t="str">
        <f>IF('3. データシート'!V69=1,"NG","OK")</f>
        <v>NG</v>
      </c>
      <c r="J27" s="261" t="str">
        <f>IF(F27&gt;$F$8,"High",IF(F27&lt;$F$5,"Low","OK"))</f>
        <v>High</v>
      </c>
      <c r="K27" s="262" t="str">
        <f>IF(J27="OK",IF(J27="OK","OK","NG"),"NG")</f>
        <v>NG</v>
      </c>
      <c r="L27" s="263" t="str">
        <f>IF(AND(K27="OK",I27="OK"),H27,"")</f>
        <v/>
      </c>
    </row>
    <row r="28" spans="1:13" ht="14.25" customHeight="1" x14ac:dyDescent="0.15">
      <c r="A28" s="560"/>
      <c r="B28" s="561"/>
      <c r="C28" s="561"/>
      <c r="D28" s="562"/>
      <c r="E28" s="268">
        <f>'1. 実験内容を入力するシート'!C16</f>
        <v>50</v>
      </c>
      <c r="F28" s="73">
        <f>'データ処理シート No. 2'!W69</f>
        <v>24.796634245893944</v>
      </c>
      <c r="G28" s="74">
        <f>POWER(F28/$B$20,1/$B$19)</f>
        <v>91.436155589586875</v>
      </c>
      <c r="H28" s="73">
        <f>G28*E28</f>
        <v>4571.8077794793435</v>
      </c>
      <c r="I28" s="79" t="str">
        <f>IF('3. データシート'!W69=1,"NG","OK")</f>
        <v>OK</v>
      </c>
      <c r="J28" s="79" t="str">
        <f>IF(F28&gt;$F$8,"High",IF(F28&lt;$F$5,"Low","OK"))</f>
        <v>OK</v>
      </c>
      <c r="K28" s="264" t="str">
        <f>IF(J28="OK",IF(J28="OK","OK","NG"),"NG")</f>
        <v>OK</v>
      </c>
      <c r="L28" s="258">
        <f t="shared" ref="L28:L30" si="0">IF(AND(K28="OK",I28="OK"),H28,"")</f>
        <v>4571.8077794793435</v>
      </c>
    </row>
    <row r="29" spans="1:13" ht="14.25" customHeight="1" x14ac:dyDescent="0.15">
      <c r="A29" s="560"/>
      <c r="B29" s="561"/>
      <c r="C29" s="561"/>
      <c r="D29" s="562"/>
      <c r="E29" s="268">
        <f>'1. 実験内容を入力するシート'!D16</f>
        <v>250</v>
      </c>
      <c r="F29" s="104">
        <f>'データ処理シート No. 2'!X69</f>
        <v>7.7965972568647892</v>
      </c>
      <c r="G29" s="74">
        <f>POWER(F29/$B$20,1/$B$19)</f>
        <v>21.269423872966176</v>
      </c>
      <c r="H29" s="73">
        <f>G29*E29</f>
        <v>5317.3559682415435</v>
      </c>
      <c r="I29" s="79" t="str">
        <f>IF('3. データシート'!X69=1,"NG","OK")</f>
        <v>OK</v>
      </c>
      <c r="J29" s="79" t="str">
        <f>IF(F29&gt;$F$8,"High",IF(F29&lt;$F$5,"Low","OK"))</f>
        <v>OK</v>
      </c>
      <c r="K29" s="264" t="str">
        <f>IF(J29="OK",IF(J29="OK","OK","NG"),"NG")</f>
        <v>OK</v>
      </c>
      <c r="L29" s="258">
        <f t="shared" si="0"/>
        <v>5317.3559682415435</v>
      </c>
    </row>
    <row r="30" spans="1:13" ht="14.25" customHeight="1" thickBot="1" x14ac:dyDescent="0.2">
      <c r="A30" s="560"/>
      <c r="B30" s="561"/>
      <c r="C30" s="561"/>
      <c r="D30" s="562"/>
      <c r="E30" s="269">
        <f>'1. 実験内容を入力するシート'!E16</f>
        <v>1250</v>
      </c>
      <c r="F30" s="103">
        <f>'データ処理シート No. 2'!Y69</f>
        <v>1.7842738939875886</v>
      </c>
      <c r="G30" s="256">
        <f>POWER(F30/$B$20,1/$B$19)</f>
        <v>3.3151750134450855</v>
      </c>
      <c r="H30" s="75">
        <f>G30*E30</f>
        <v>4143.9687668063571</v>
      </c>
      <c r="I30" s="196" t="str">
        <f>IF('3. データシート'!Y69=1,"NG","OK")</f>
        <v>OK</v>
      </c>
      <c r="J30" s="196" t="str">
        <f>IF(F30&gt;$F$8,"High",IF(F30&lt;$F$5,"Low","OK"))</f>
        <v>Low</v>
      </c>
      <c r="K30" s="265" t="str">
        <f>IF(J30="OK",IF(J30="OK","OK","NG"),"NG")</f>
        <v>NG</v>
      </c>
      <c r="L30" s="266" t="str">
        <f t="shared" si="0"/>
        <v/>
      </c>
    </row>
    <row r="31" spans="1:13" ht="15" thickBot="1" x14ac:dyDescent="0.2">
      <c r="A31" s="563"/>
      <c r="B31" s="564"/>
      <c r="C31" s="564"/>
      <c r="D31" s="565"/>
      <c r="E31" s="270"/>
      <c r="F31" s="91"/>
      <c r="G31" s="174"/>
      <c r="H31" s="174"/>
      <c r="I31" s="419"/>
      <c r="J31" s="272"/>
      <c r="K31" s="271" t="s">
        <v>115</v>
      </c>
      <c r="L31" s="107">
        <f>AVERAGE(L27:L30)</f>
        <v>4944.581873860443</v>
      </c>
    </row>
    <row r="32" spans="1:13" x14ac:dyDescent="0.15">
      <c r="A32" s="557" t="str">
        <f>'1. 実験内容を入力するシート'!A17</f>
        <v>レタス</v>
      </c>
      <c r="B32" s="558"/>
      <c r="C32" s="558"/>
      <c r="D32" s="559"/>
      <c r="E32" s="267">
        <f>'1. 実験内容を入力するシート'!B17</f>
        <v>10</v>
      </c>
      <c r="F32" s="259">
        <f>'データ処理シート No. 2'!Z69</f>
        <v>39.314343731408343</v>
      </c>
      <c r="G32" s="260">
        <f>POWER(F32/$B$20,1/$B$19)</f>
        <v>163.4587426147738</v>
      </c>
      <c r="H32" s="78">
        <f>G32*E32</f>
        <v>1634.5874261477379</v>
      </c>
      <c r="I32" s="261" t="str">
        <f>IF('3. データシート'!Z69=1,"NG","OK")</f>
        <v>OK</v>
      </c>
      <c r="J32" s="261" t="str">
        <f>IF(F32&gt;$F$8,"High",IF(F32&lt;$F$5,"Low","OK"))</f>
        <v>High</v>
      </c>
      <c r="K32" s="262" t="str">
        <f>IF(J32="OK",IF(J32="OK","OK","NG"),"NG")</f>
        <v>NG</v>
      </c>
      <c r="L32" s="263" t="str">
        <f>IF(AND(K32="OK",I32="OK"),H32,"")</f>
        <v/>
      </c>
    </row>
    <row r="33" spans="1:12" x14ac:dyDescent="0.15">
      <c r="A33" s="560"/>
      <c r="B33" s="561"/>
      <c r="C33" s="561"/>
      <c r="D33" s="562"/>
      <c r="E33" s="268">
        <f>'1. 実験内容を入力するシート'!C17</f>
        <v>50</v>
      </c>
      <c r="F33" s="73">
        <f>'データ処理シート No. 2'!AA69</f>
        <v>20.526909032106442</v>
      </c>
      <c r="G33" s="74">
        <f>POWER(F33/$B$20,1/$B$19)</f>
        <v>72.056570074040053</v>
      </c>
      <c r="H33" s="73">
        <f>G33*E33</f>
        <v>3602.8285037020028</v>
      </c>
      <c r="I33" s="79" t="str">
        <f>IF('3. データシート'!AA69=1,"NG","OK")</f>
        <v>OK</v>
      </c>
      <c r="J33" s="79" t="str">
        <f>IF(F33&gt;$F$8,"High",IF(F33&lt;$F$5,"Low","OK"))</f>
        <v>OK</v>
      </c>
      <c r="K33" s="264" t="str">
        <f>IF(J33="OK",IF(J33="OK","OK","NG"),"NG")</f>
        <v>OK</v>
      </c>
      <c r="L33" s="258">
        <f t="shared" ref="L33:L35" si="1">IF(AND(K33="OK",I33="OK"),H33,"")</f>
        <v>3602.8285037020028</v>
      </c>
    </row>
    <row r="34" spans="1:12" x14ac:dyDescent="0.15">
      <c r="A34" s="560"/>
      <c r="B34" s="561"/>
      <c r="C34" s="561"/>
      <c r="D34" s="562"/>
      <c r="E34" s="268">
        <f>'1. 実験内容を入力するシート'!D17</f>
        <v>250</v>
      </c>
      <c r="F34" s="104">
        <f>'データ処理シート No. 2'!AB69</f>
        <v>6.8072203637963113</v>
      </c>
      <c r="G34" s="74">
        <f>POWER(F34/$B$20,1/$B$19)</f>
        <v>17.925469541017915</v>
      </c>
      <c r="H34" s="73">
        <f>G34*E34</f>
        <v>4481.3673852544789</v>
      </c>
      <c r="I34" s="79" t="str">
        <f>IF('3. データシート'!AB69=1,"NG","OK")</f>
        <v>OK</v>
      </c>
      <c r="J34" s="79" t="str">
        <f>IF(F34&gt;$F$8,"High",IF(F34&lt;$F$5,"Low","OK"))</f>
        <v>Low</v>
      </c>
      <c r="K34" s="264" t="str">
        <f>IF(J34="OK",IF(J34="OK","OK","NG"),"NG")</f>
        <v>NG</v>
      </c>
      <c r="L34" s="258" t="str">
        <f t="shared" si="1"/>
        <v/>
      </c>
    </row>
    <row r="35" spans="1:12" ht="15" thickBot="1" x14ac:dyDescent="0.2">
      <c r="A35" s="560"/>
      <c r="B35" s="561"/>
      <c r="C35" s="561"/>
      <c r="D35" s="562"/>
      <c r="E35" s="269">
        <f>'1. 実験内容を入力するシート'!E17</f>
        <v>1250</v>
      </c>
      <c r="F35" s="103">
        <f>'データ処理シート No. 2'!AC69</f>
        <v>1.7873819789572956</v>
      </c>
      <c r="G35" s="256">
        <f>POWER(F35/$B$20,1/$B$19)</f>
        <v>3.3224555446805701</v>
      </c>
      <c r="H35" s="75">
        <f>G35*E35</f>
        <v>4153.0694308507127</v>
      </c>
      <c r="I35" s="196" t="str">
        <f>IF('3. データシート'!AC69=1,"NG","OK")</f>
        <v>OK</v>
      </c>
      <c r="J35" s="196" t="str">
        <f>IF(F35&gt;$F$8,"High",IF(F35&lt;$F$5,"Low","OK"))</f>
        <v>Low</v>
      </c>
      <c r="K35" s="265" t="str">
        <f>IF(J35="OK",IF(J35="OK","OK","NG"),"NG")</f>
        <v>NG</v>
      </c>
      <c r="L35" s="266" t="str">
        <f t="shared" si="1"/>
        <v/>
      </c>
    </row>
    <row r="36" spans="1:12" ht="15" thickBot="1" x14ac:dyDescent="0.2">
      <c r="A36" s="563"/>
      <c r="B36" s="564"/>
      <c r="C36" s="564"/>
      <c r="D36" s="565"/>
      <c r="E36" s="270"/>
      <c r="F36" s="91"/>
      <c r="G36" s="174"/>
      <c r="H36" s="174"/>
      <c r="I36" s="419"/>
      <c r="J36" s="272"/>
      <c r="K36" s="271" t="s">
        <v>115</v>
      </c>
      <c r="L36" s="107">
        <f>AVERAGE(L32:L35)</f>
        <v>3602.8285037020028</v>
      </c>
    </row>
    <row r="37" spans="1:12" x14ac:dyDescent="0.15">
      <c r="A37" s="557">
        <f>'1. 実験内容を入力するシート'!A18</f>
        <v>0</v>
      </c>
      <c r="B37" s="558"/>
      <c r="C37" s="558"/>
      <c r="D37" s="559"/>
      <c r="E37" s="267">
        <f>'1. 実験内容を入力するシート'!B18</f>
        <v>10</v>
      </c>
      <c r="F37" s="259">
        <f>'データ処理シート No. 2'!AD69</f>
        <v>0.50712678761144758</v>
      </c>
      <c r="G37" s="260">
        <f>POWER(F37/$B$20,1/$B$19)</f>
        <v>0.67899113498221608</v>
      </c>
      <c r="H37" s="78">
        <f>G37*E37</f>
        <v>6.7899113498221606</v>
      </c>
      <c r="I37" s="261" t="str">
        <f>IF('3. データシート'!AD69=1,"NG","OK")</f>
        <v>OK</v>
      </c>
      <c r="J37" s="261" t="str">
        <f>IF(F37&gt;$F$8,"High",IF(F37&lt;$F$5,"Low","OK"))</f>
        <v>Low</v>
      </c>
      <c r="K37" s="262" t="str">
        <f>IF(J37="OK",IF(J37="OK","OK","NG"),"NG")</f>
        <v>NG</v>
      </c>
      <c r="L37" s="263" t="str">
        <f>IF(AND(K37="OK",I37="OK"),H37,"")</f>
        <v/>
      </c>
    </row>
    <row r="38" spans="1:12" x14ac:dyDescent="0.15">
      <c r="A38" s="560"/>
      <c r="B38" s="561"/>
      <c r="C38" s="561"/>
      <c r="D38" s="562"/>
      <c r="E38" s="268">
        <f>'1. 実験内容を入力するシート'!C18</f>
        <v>50</v>
      </c>
      <c r="F38" s="73">
        <f>'データ処理シート No. 2'!AE69</f>
        <v>0.60292350386196247</v>
      </c>
      <c r="G38" s="74">
        <f>POWER(F38/$B$20,1/$B$19)</f>
        <v>0.84446510376687944</v>
      </c>
      <c r="H38" s="73">
        <f>G38*E38</f>
        <v>42.22325518834397</v>
      </c>
      <c r="I38" s="79" t="str">
        <f>IF('3. データシート'!AE69=1,"NG","OK")</f>
        <v>OK</v>
      </c>
      <c r="J38" s="79" t="str">
        <f>IF(F38&gt;$F$8,"High",IF(F38&lt;$F$5,"Low","OK"))</f>
        <v>Low</v>
      </c>
      <c r="K38" s="264" t="str">
        <f>IF(J38="OK",IF(J38="OK","OK","NG"),"NG")</f>
        <v>NG</v>
      </c>
      <c r="L38" s="258" t="str">
        <f t="shared" ref="L38:L40" si="2">IF(AND(K38="OK",I38="OK"),H38,"")</f>
        <v/>
      </c>
    </row>
    <row r="39" spans="1:12" x14ac:dyDescent="0.15">
      <c r="A39" s="560"/>
      <c r="B39" s="561"/>
      <c r="C39" s="561"/>
      <c r="D39" s="562"/>
      <c r="E39" s="268">
        <f>'1. 実験内容を入力するシート'!D18</f>
        <v>250</v>
      </c>
      <c r="F39" s="104">
        <f>'データ処理シート No. 2'!AF69</f>
        <v>0.73282067427372866</v>
      </c>
      <c r="G39" s="74">
        <f>POWER(F39/$B$20,1/$B$19)</f>
        <v>1.0799082335521599</v>
      </c>
      <c r="H39" s="73">
        <f>G39*E39</f>
        <v>269.97705838804001</v>
      </c>
      <c r="I39" s="79" t="str">
        <f>IF('3. データシート'!AF69=1,"NG","OK")</f>
        <v>OK</v>
      </c>
      <c r="J39" s="79" t="str">
        <f>IF(F39&gt;$F$8,"High",IF(F39&lt;$F$5,"Low","OK"))</f>
        <v>Low</v>
      </c>
      <c r="K39" s="264" t="str">
        <f>IF(J39="OK",IF(J39="OK","OK","NG"),"NG")</f>
        <v>NG</v>
      </c>
      <c r="L39" s="258" t="str">
        <f t="shared" si="2"/>
        <v/>
      </c>
    </row>
    <row r="40" spans="1:12" ht="15" thickBot="1" x14ac:dyDescent="0.2">
      <c r="A40" s="560"/>
      <c r="B40" s="561"/>
      <c r="C40" s="561"/>
      <c r="D40" s="562"/>
      <c r="E40" s="269">
        <f>'1. 実験内容を入力するシート'!E18</f>
        <v>1250</v>
      </c>
      <c r="F40" s="103">
        <f>'データ処理シート No. 2'!AG69</f>
        <v>0.70269687881494747</v>
      </c>
      <c r="G40" s="256">
        <f>POWER(F40/$B$20,1/$B$19)</f>
        <v>1.0242575644482301</v>
      </c>
      <c r="H40" s="75">
        <f>G40*E40</f>
        <v>1280.3219555602877</v>
      </c>
      <c r="I40" s="196" t="str">
        <f>IF('3. データシート'!AG69=1,"NG","OK")</f>
        <v>OK</v>
      </c>
      <c r="J40" s="196" t="str">
        <f>IF(F40&gt;$F$8,"High",IF(F40&lt;$F$5,"Low","OK"))</f>
        <v>Low</v>
      </c>
      <c r="K40" s="265" t="str">
        <f>IF(J40="OK",IF(J40="OK","OK","NG"),"NG")</f>
        <v>NG</v>
      </c>
      <c r="L40" s="266" t="str">
        <f t="shared" si="2"/>
        <v/>
      </c>
    </row>
    <row r="41" spans="1:12" ht="15" thickBot="1" x14ac:dyDescent="0.2">
      <c r="A41" s="563"/>
      <c r="B41" s="564"/>
      <c r="C41" s="564"/>
      <c r="D41" s="565"/>
      <c r="E41" s="270"/>
      <c r="F41" s="91"/>
      <c r="G41" s="174"/>
      <c r="H41" s="174"/>
      <c r="I41" s="419"/>
      <c r="J41" s="272"/>
      <c r="K41" s="271" t="s">
        <v>115</v>
      </c>
      <c r="L41" s="107" t="e">
        <f>AVERAGE(L37:L40)</f>
        <v>#DIV/0!</v>
      </c>
    </row>
    <row r="42" spans="1:12" x14ac:dyDescent="0.15">
      <c r="A42" s="557">
        <f>'1. 実験内容を入力するシート'!A19</f>
        <v>0</v>
      </c>
      <c r="B42" s="558"/>
      <c r="C42" s="558"/>
      <c r="D42" s="559"/>
      <c r="E42" s="267">
        <f>'1. 実験内容を入力するシート'!B19</f>
        <v>10</v>
      </c>
      <c r="F42" s="259">
        <f>'データ処理シート No. 2'!AH69</f>
        <v>0.73403601376744732</v>
      </c>
      <c r="G42" s="260">
        <f>POWER(F42/$B$20,1/$B$19)</f>
        <v>1.0821661469488559</v>
      </c>
      <c r="H42" s="78">
        <f>G42*E42</f>
        <v>10.821661469488559</v>
      </c>
      <c r="I42" s="261" t="str">
        <f>IF('3. データシート'!AH69=1,"NG","OK")</f>
        <v>OK</v>
      </c>
      <c r="J42" s="261" t="str">
        <f>IF(F42&gt;$F$8,"High",IF(F42&lt;$F$5,"Low","OK"))</f>
        <v>Low</v>
      </c>
      <c r="K42" s="262" t="str">
        <f>IF(J42="OK",IF(J42="OK","OK","NG"),"NG")</f>
        <v>NG</v>
      </c>
      <c r="L42" s="263" t="str">
        <f>IF(AND(K42="OK",I42="OK"),H42,"")</f>
        <v/>
      </c>
    </row>
    <row r="43" spans="1:12" x14ac:dyDescent="0.15">
      <c r="A43" s="560"/>
      <c r="B43" s="561"/>
      <c r="C43" s="561"/>
      <c r="D43" s="562"/>
      <c r="E43" s="268">
        <f>'1. 実験内容を入力するシート'!C19</f>
        <v>50</v>
      </c>
      <c r="F43" s="73">
        <f>'データ処理シート No. 2'!AI69</f>
        <v>0.45544476335716411</v>
      </c>
      <c r="G43" s="74">
        <f>POWER(F43/$B$20,1/$B$19)</f>
        <v>0.5929595716593522</v>
      </c>
      <c r="H43" s="73">
        <f>G43*E43</f>
        <v>29.64797858296761</v>
      </c>
      <c r="I43" s="79" t="str">
        <f>IF('3. データシート'!AI69=1,"NG","OK")</f>
        <v>OK</v>
      </c>
      <c r="J43" s="79" t="str">
        <f>IF(F43&gt;$F$8,"High",IF(F43&lt;$F$5,"Low","OK"))</f>
        <v>Low</v>
      </c>
      <c r="K43" s="264" t="str">
        <f>IF(J43="OK",IF(J43="OK","OK","NG"),"NG")</f>
        <v>NG</v>
      </c>
      <c r="L43" s="258" t="str">
        <f t="shared" ref="L43:L45" si="3">IF(AND(K43="OK",I43="OK"),H43,"")</f>
        <v/>
      </c>
    </row>
    <row r="44" spans="1:12" x14ac:dyDescent="0.15">
      <c r="A44" s="560"/>
      <c r="B44" s="561"/>
      <c r="C44" s="561"/>
      <c r="D44" s="562"/>
      <c r="E44" s="268">
        <f>'1. 実験内容を入力するシート'!D19</f>
        <v>250</v>
      </c>
      <c r="F44" s="104">
        <f>'データ処理シート No. 2'!AJ69</f>
        <v>0.40121390156663495</v>
      </c>
      <c r="G44" s="74">
        <f>POWER(F44/$B$20,1/$B$19)</f>
        <v>0.50538791010389494</v>
      </c>
      <c r="H44" s="73">
        <f>G44*E44</f>
        <v>126.34697752597374</v>
      </c>
      <c r="I44" s="79" t="str">
        <f>IF('3. データシート'!AJ69=1,"NG","OK")</f>
        <v>OK</v>
      </c>
      <c r="J44" s="79" t="str">
        <f>IF(F44&gt;$F$8,"High",IF(F44&lt;$F$5,"Low","OK"))</f>
        <v>Low</v>
      </c>
      <c r="K44" s="264" t="str">
        <f>IF(J44="OK",IF(J44="OK","OK","NG"),"NG")</f>
        <v>NG</v>
      </c>
      <c r="L44" s="258" t="str">
        <f t="shared" si="3"/>
        <v/>
      </c>
    </row>
    <row r="45" spans="1:12" ht="15" thickBot="1" x14ac:dyDescent="0.2">
      <c r="A45" s="560"/>
      <c r="B45" s="561"/>
      <c r="C45" s="561"/>
      <c r="D45" s="562"/>
      <c r="E45" s="269">
        <f>'1. 実験内容を入力するシート'!E19</f>
        <v>1250</v>
      </c>
      <c r="F45" s="103">
        <f>'データ処理シート No. 2'!AK69</f>
        <v>1.0928995841871547</v>
      </c>
      <c r="G45" s="256">
        <f>POWER(F45/$B$20,1/$B$19)</f>
        <v>1.7872263502051422</v>
      </c>
      <c r="H45" s="75">
        <f>G45*E45</f>
        <v>2234.0329377564276</v>
      </c>
      <c r="I45" s="196" t="str">
        <f>IF('3. データシート'!AK69=1,"NG","OK")</f>
        <v>OK</v>
      </c>
      <c r="J45" s="196" t="str">
        <f>IF(F45&gt;$F$8,"High",IF(F45&lt;$F$5,"Low","OK"))</f>
        <v>Low</v>
      </c>
      <c r="K45" s="265" t="str">
        <f>IF(J45="OK",IF(J45="OK","OK","NG"),"NG")</f>
        <v>NG</v>
      </c>
      <c r="L45" s="266" t="str">
        <f t="shared" si="3"/>
        <v/>
      </c>
    </row>
    <row r="46" spans="1:12" ht="15" thickBot="1" x14ac:dyDescent="0.2">
      <c r="A46" s="563"/>
      <c r="B46" s="564"/>
      <c r="C46" s="564"/>
      <c r="D46" s="565"/>
      <c r="E46" s="270"/>
      <c r="F46" s="91"/>
      <c r="G46" s="174"/>
      <c r="H46" s="174"/>
      <c r="I46" s="419"/>
      <c r="J46" s="272"/>
      <c r="K46" s="271" t="s">
        <v>115</v>
      </c>
      <c r="L46" s="107" t="e">
        <f>AVERAGE(L42:L45)</f>
        <v>#DIV/0!</v>
      </c>
    </row>
    <row r="47" spans="1:12" x14ac:dyDescent="0.15">
      <c r="A47" s="557">
        <f>'1. 実験内容を入力するシート'!A20</f>
        <v>0</v>
      </c>
      <c r="B47" s="558"/>
      <c r="C47" s="558"/>
      <c r="D47" s="559"/>
      <c r="E47" s="267">
        <f>'1. 実験内容を入力するシート'!B20</f>
        <v>10</v>
      </c>
      <c r="F47" s="259">
        <f>'データ処理シート No. 2'!AL69</f>
        <v>0.75105961690086076</v>
      </c>
      <c r="G47" s="260">
        <f>POWER(F47/$B$20,1/$B$19)</f>
        <v>1.1138952004668619</v>
      </c>
      <c r="H47" s="78">
        <f>G47*E47</f>
        <v>11.138952004668619</v>
      </c>
      <c r="I47" s="261" t="str">
        <f>IF('3. データシート'!AL69=1,"NG","OK")</f>
        <v>OK</v>
      </c>
      <c r="J47" s="261" t="str">
        <f>IF(F47&gt;$F$8,"High",IF(F47&lt;$F$5,"Low","OK"))</f>
        <v>Low</v>
      </c>
      <c r="K47" s="262" t="str">
        <f>IF(J47="OK",IF(J47="OK","OK","NG"),"NG")</f>
        <v>NG</v>
      </c>
      <c r="L47" s="263" t="str">
        <f>IF(AND(K47="OK",I47="OK"),H47,"")</f>
        <v/>
      </c>
    </row>
    <row r="48" spans="1:12" x14ac:dyDescent="0.15">
      <c r="A48" s="560"/>
      <c r="B48" s="561"/>
      <c r="C48" s="561"/>
      <c r="D48" s="562"/>
      <c r="E48" s="268">
        <f>'1. 実験内容を入力するシート'!C20</f>
        <v>50</v>
      </c>
      <c r="F48" s="73">
        <f>'データ処理シート No. 2'!AM69</f>
        <v>0.72502840530736989</v>
      </c>
      <c r="G48" s="74">
        <f>POWER(F48/$B$20,1/$B$19)</f>
        <v>1.0654546189023866</v>
      </c>
      <c r="H48" s="73">
        <f>G48*E48</f>
        <v>53.272730945119328</v>
      </c>
      <c r="I48" s="79" t="str">
        <f>IF('3. データシート'!AM69=1,"NG","OK")</f>
        <v>OK</v>
      </c>
      <c r="J48" s="79" t="str">
        <f>IF(F48&gt;$F$8,"High",IF(F48&lt;$F$5,"Low","OK"))</f>
        <v>Low</v>
      </c>
      <c r="K48" s="264" t="str">
        <f>IF(J48="OK",IF(J48="OK","OK","NG"),"NG")</f>
        <v>NG</v>
      </c>
      <c r="L48" s="258" t="str">
        <f t="shared" ref="L48:L50" si="4">IF(AND(K48="OK",I48="OK"),H48,"")</f>
        <v/>
      </c>
    </row>
    <row r="49" spans="1:12" x14ac:dyDescent="0.15">
      <c r="A49" s="560"/>
      <c r="B49" s="561"/>
      <c r="C49" s="561"/>
      <c r="D49" s="562"/>
      <c r="E49" s="268">
        <f>'1. 実験内容を入力するシート'!D20</f>
        <v>250</v>
      </c>
      <c r="F49" s="104">
        <f>'データ処理シート No. 2'!AN69</f>
        <v>1.0519801295049938</v>
      </c>
      <c r="G49" s="74">
        <f>POWER(F49/$B$20,1/$B$19)</f>
        <v>1.7032971237226717</v>
      </c>
      <c r="H49" s="73">
        <f>G49*E49</f>
        <v>425.82428093066795</v>
      </c>
      <c r="I49" s="79" t="str">
        <f>IF('3. データシート'!AN69=1,"NG","OK")</f>
        <v>OK</v>
      </c>
      <c r="J49" s="79" t="str">
        <f>IF(F49&gt;$F$8,"High",IF(F49&lt;$F$5,"Low","OK"))</f>
        <v>Low</v>
      </c>
      <c r="K49" s="264" t="str">
        <f>IF(J49="OK",IF(J49="OK","OK","NG"),"NG")</f>
        <v>NG</v>
      </c>
      <c r="L49" s="258" t="str">
        <f t="shared" si="4"/>
        <v/>
      </c>
    </row>
    <row r="50" spans="1:12" ht="15" thickBot="1" x14ac:dyDescent="0.2">
      <c r="A50" s="560"/>
      <c r="B50" s="561"/>
      <c r="C50" s="561"/>
      <c r="D50" s="562"/>
      <c r="E50" s="269">
        <f>'1. 実験内容を入力するシート'!E20</f>
        <v>1250</v>
      </c>
      <c r="F50" s="103">
        <f>'データ処理シート No. 2'!AO69</f>
        <v>0.67315568738925791</v>
      </c>
      <c r="G50" s="256">
        <f>POWER(F50/$B$20,1/$B$19)</f>
        <v>0.9702833236630839</v>
      </c>
      <c r="H50" s="75">
        <f>G50*E50</f>
        <v>1212.8541545788548</v>
      </c>
      <c r="I50" s="196" t="str">
        <f>IF('3. データシート'!AO69=1,"NG","OK")</f>
        <v>OK</v>
      </c>
      <c r="J50" s="196" t="str">
        <f>IF(F50&gt;$F$8,"High",IF(F50&lt;$F$5,"Low","OK"))</f>
        <v>Low</v>
      </c>
      <c r="K50" s="265" t="str">
        <f>IF(J50="OK",IF(J50="OK","OK","NG"),"NG")</f>
        <v>NG</v>
      </c>
      <c r="L50" s="266" t="str">
        <f t="shared" si="4"/>
        <v/>
      </c>
    </row>
    <row r="51" spans="1:12" ht="15" thickBot="1" x14ac:dyDescent="0.2">
      <c r="A51" s="563"/>
      <c r="B51" s="564"/>
      <c r="C51" s="564"/>
      <c r="D51" s="565"/>
      <c r="E51" s="270"/>
      <c r="F51" s="91"/>
      <c r="G51" s="174"/>
      <c r="H51" s="174"/>
      <c r="I51" s="419"/>
      <c r="J51" s="272"/>
      <c r="K51" s="271" t="s">
        <v>115</v>
      </c>
      <c r="L51" s="107" t="e">
        <f>AVERAGE(L47:L50)</f>
        <v>#DIV/0!</v>
      </c>
    </row>
    <row r="52" spans="1:12" x14ac:dyDescent="0.15">
      <c r="A52" s="557">
        <f>'1. 実験内容を入力するシート'!A21</f>
        <v>0</v>
      </c>
      <c r="B52" s="558"/>
      <c r="C52" s="558"/>
      <c r="D52" s="559"/>
      <c r="E52" s="267">
        <f>'1. 実験内容を入力するシート'!B21</f>
        <v>10</v>
      </c>
      <c r="F52" s="259">
        <f>'データ処理シート No. 2'!AP69</f>
        <v>0.51128471990558921</v>
      </c>
      <c r="G52" s="260">
        <f>POWER(F52/$B$20,1/$B$19)</f>
        <v>0.68601561653894227</v>
      </c>
      <c r="H52" s="78">
        <f>G52*E52</f>
        <v>6.860156165389423</v>
      </c>
      <c r="I52" s="261" t="str">
        <f>IF('3. データシート'!AP69=1,"NG","OK")</f>
        <v>OK</v>
      </c>
      <c r="J52" s="261" t="str">
        <f>IF(F52&gt;$F$8,"High",IF(F52&lt;$F$5,"Low","OK"))</f>
        <v>Low</v>
      </c>
      <c r="K52" s="262" t="str">
        <f>IF(J52="OK",IF(J52="OK","OK","NG"),"NG")</f>
        <v>NG</v>
      </c>
      <c r="L52" s="263" t="str">
        <f>IF(AND(K52="OK",I52="OK"),H52,"")</f>
        <v/>
      </c>
    </row>
    <row r="53" spans="1:12" x14ac:dyDescent="0.15">
      <c r="A53" s="560"/>
      <c r="B53" s="561"/>
      <c r="C53" s="561"/>
      <c r="D53" s="562"/>
      <c r="E53" s="268">
        <f>'1. 実験内容を入力するシート'!C21</f>
        <v>50</v>
      </c>
      <c r="F53" s="73">
        <f>'データ処理シート No. 2'!AQ69</f>
        <v>0.39844808936385689</v>
      </c>
      <c r="G53" s="74">
        <f>POWER(F53/$B$20,1/$B$19)</f>
        <v>0.50100050610453728</v>
      </c>
      <c r="H53" s="73">
        <f>G53*E53</f>
        <v>25.050025305226864</v>
      </c>
      <c r="I53" s="79" t="str">
        <f>IF('3. データシート'!AQ69=1,"NG","OK")</f>
        <v>OK</v>
      </c>
      <c r="J53" s="79" t="str">
        <f>IF(F53&gt;$F$8,"High",IF(F53&lt;$F$5,"Low","OK"))</f>
        <v>Low</v>
      </c>
      <c r="K53" s="264" t="str">
        <f>IF(J53="OK",IF(J53="OK","OK","NG"),"NG")</f>
        <v>NG</v>
      </c>
      <c r="L53" s="258" t="str">
        <f t="shared" ref="L53:L55" si="5">IF(AND(K53="OK",I53="OK"),H53,"")</f>
        <v/>
      </c>
    </row>
    <row r="54" spans="1:12" x14ac:dyDescent="0.15">
      <c r="A54" s="560"/>
      <c r="B54" s="561"/>
      <c r="C54" s="561"/>
      <c r="D54" s="562"/>
      <c r="E54" s="268">
        <f>'1. 実験内容を入力するシート'!D21</f>
        <v>250</v>
      </c>
      <c r="F54" s="104">
        <f>'データ処理シート No. 2'!AR69</f>
        <v>0.5667239736034233</v>
      </c>
      <c r="G54" s="74">
        <f>POWER(F54/$B$20,1/$B$19)</f>
        <v>0.78106526194913428</v>
      </c>
      <c r="H54" s="73">
        <f>G54*E54</f>
        <v>195.26631548728358</v>
      </c>
      <c r="I54" s="79" t="str">
        <f>IF('3. データシート'!AR69=1,"NG","OK")</f>
        <v>OK</v>
      </c>
      <c r="J54" s="79" t="str">
        <f>IF(F54&gt;$F$8,"High",IF(F54&lt;$F$5,"Low","OK"))</f>
        <v>Low</v>
      </c>
      <c r="K54" s="264" t="str">
        <f>IF(J54="OK",IF(J54="OK","OK","NG"),"NG")</f>
        <v>NG</v>
      </c>
      <c r="L54" s="258" t="str">
        <f t="shared" si="5"/>
        <v/>
      </c>
    </row>
    <row r="55" spans="1:12" ht="15" thickBot="1" x14ac:dyDescent="0.2">
      <c r="A55" s="560"/>
      <c r="B55" s="561"/>
      <c r="C55" s="561"/>
      <c r="D55" s="562"/>
      <c r="E55" s="269">
        <f>'1. 実験内容を入力するシート'!E21</f>
        <v>1250</v>
      </c>
      <c r="F55" s="103">
        <f>'データ処理シート No. 2'!AS69</f>
        <v>0.45188780422659391</v>
      </c>
      <c r="G55" s="256">
        <f>POWER(F55/$B$20,1/$B$19)</f>
        <v>0.58712844802437925</v>
      </c>
      <c r="H55" s="75">
        <f>G55*E55</f>
        <v>733.91056003047402</v>
      </c>
      <c r="I55" s="196" t="str">
        <f>IF('3. データシート'!AS69=1,"NG","OK")</f>
        <v>OK</v>
      </c>
      <c r="J55" s="196" t="str">
        <f>IF(F55&gt;$F$8,"High",IF(F55&lt;$F$5,"Low","OK"))</f>
        <v>Low</v>
      </c>
      <c r="K55" s="265" t="str">
        <f>IF(J55="OK",IF(J55="OK","OK","NG"),"NG")</f>
        <v>NG</v>
      </c>
      <c r="L55" s="266" t="str">
        <f t="shared" si="5"/>
        <v/>
      </c>
    </row>
    <row r="56" spans="1:12" ht="15" thickBot="1" x14ac:dyDescent="0.2">
      <c r="A56" s="563"/>
      <c r="B56" s="564"/>
      <c r="C56" s="564"/>
      <c r="D56" s="565"/>
      <c r="E56" s="270"/>
      <c r="F56" s="91"/>
      <c r="G56" s="174"/>
      <c r="H56" s="174"/>
      <c r="I56" s="419"/>
      <c r="J56" s="272"/>
      <c r="K56" s="271" t="s">
        <v>115</v>
      </c>
      <c r="L56" s="107" t="e">
        <f>AVERAGE(L52:L55)</f>
        <v>#DIV/0!</v>
      </c>
    </row>
    <row r="57" spans="1:12" x14ac:dyDescent="0.15">
      <c r="A57" s="557">
        <f>'1. 実験内容を入力するシート'!A22</f>
        <v>0</v>
      </c>
      <c r="B57" s="558"/>
      <c r="C57" s="558"/>
      <c r="D57" s="559"/>
      <c r="E57" s="267">
        <f>'1. 実験内容を入力するシート'!B22</f>
        <v>10</v>
      </c>
      <c r="F57" s="259">
        <f>'データ処理シート No. 2'!AT69</f>
        <v>0.49236276471590656</v>
      </c>
      <c r="G57" s="260">
        <f>POWER(F57/$B$20,1/$B$19)</f>
        <v>0.65417024437132598</v>
      </c>
      <c r="H57" s="78">
        <f>G57*E57</f>
        <v>6.5417024437132598</v>
      </c>
      <c r="I57" s="261" t="str">
        <f>IF('3. データシート'!AT69=1,"NG","OK")</f>
        <v>OK</v>
      </c>
      <c r="J57" s="261" t="str">
        <f>IF(F57&gt;$F$8,"High",IF(F57&lt;$F$5,"Low","OK"))</f>
        <v>Low</v>
      </c>
      <c r="K57" s="262" t="str">
        <f>IF(J57="OK",IF(J57="OK","OK","NG"),"NG")</f>
        <v>NG</v>
      </c>
      <c r="L57" s="263" t="str">
        <f>IF(AND(K57="OK",I57="OK"),H57,"")</f>
        <v/>
      </c>
    </row>
    <row r="58" spans="1:12" x14ac:dyDescent="0.15">
      <c r="A58" s="560"/>
      <c r="B58" s="561"/>
      <c r="C58" s="561"/>
      <c r="D58" s="562"/>
      <c r="E58" s="268">
        <f>'1. 実験内容を入力するシート'!C22</f>
        <v>50</v>
      </c>
      <c r="F58" s="73">
        <f>'データ処理シート No. 2'!AU69</f>
        <v>0.89440538337290576</v>
      </c>
      <c r="G58" s="74">
        <f>POWER(F58/$B$20,1/$B$19)</f>
        <v>1.3882328482423445</v>
      </c>
      <c r="H58" s="73">
        <f>G58*E58</f>
        <v>69.411642412117232</v>
      </c>
      <c r="I58" s="79" t="str">
        <f>IF('3. データシート'!AU69=1,"NG","OK")</f>
        <v>OK</v>
      </c>
      <c r="J58" s="79" t="str">
        <f>IF(F58&gt;$F$8,"High",IF(F58&lt;$F$5,"Low","OK"))</f>
        <v>Low</v>
      </c>
      <c r="K58" s="264" t="str">
        <f>IF(J58="OK",IF(J58="OK","OK","NG"),"NG")</f>
        <v>NG</v>
      </c>
      <c r="L58" s="258" t="str">
        <f t="shared" ref="L58:L60" si="6">IF(AND(K58="OK",I58="OK"),H58,"")</f>
        <v/>
      </c>
    </row>
    <row r="59" spans="1:12" x14ac:dyDescent="0.15">
      <c r="A59" s="560"/>
      <c r="B59" s="561"/>
      <c r="C59" s="561"/>
      <c r="D59" s="562"/>
      <c r="E59" s="268">
        <f>'1. 実験内容を入力するシート'!D22</f>
        <v>250</v>
      </c>
      <c r="F59" s="104">
        <f>'データ処理シート No. 2'!AV69</f>
        <v>0.63478032861565836</v>
      </c>
      <c r="G59" s="74">
        <f>POWER(F59/$B$20,1/$B$19)</f>
        <v>0.90108760309540903</v>
      </c>
      <c r="H59" s="73">
        <f>G59*E59</f>
        <v>225.27190077385225</v>
      </c>
      <c r="I59" s="79" t="str">
        <f>IF('3. データシート'!AV69=1,"NG","OK")</f>
        <v>OK</v>
      </c>
      <c r="J59" s="79" t="str">
        <f>IF(F59&gt;$F$8,"High",IF(F59&lt;$F$5,"Low","OK"))</f>
        <v>Low</v>
      </c>
      <c r="K59" s="264" t="str">
        <f>IF(J59="OK",IF(J59="OK","OK","NG"),"NG")</f>
        <v>NG</v>
      </c>
      <c r="L59" s="258" t="str">
        <f t="shared" si="6"/>
        <v/>
      </c>
    </row>
    <row r="60" spans="1:12" ht="15" thickBot="1" x14ac:dyDescent="0.2">
      <c r="A60" s="560"/>
      <c r="B60" s="561"/>
      <c r="C60" s="561"/>
      <c r="D60" s="562"/>
      <c r="E60" s="269">
        <f>'1. 実験内容を入力するシート'!E22</f>
        <v>1250</v>
      </c>
      <c r="F60" s="103">
        <f>'データ処理シート No. 2'!AW69</f>
        <v>0.35829749277974798</v>
      </c>
      <c r="G60" s="256">
        <f>POWER(F60/$B$20,1/$B$19)</f>
        <v>0.4382238374320338</v>
      </c>
      <c r="H60" s="75">
        <f>G60*E60</f>
        <v>547.77979679004227</v>
      </c>
      <c r="I60" s="196" t="str">
        <f>IF('3. データシート'!AW69=1,"NG","OK")</f>
        <v>OK</v>
      </c>
      <c r="J60" s="196" t="str">
        <f>IF(F60&gt;$F$8,"High",IF(F60&lt;$F$5,"Low","OK"))</f>
        <v>Low</v>
      </c>
      <c r="K60" s="265" t="str">
        <f>IF(J60="OK",IF(J60="OK","OK","NG"),"NG")</f>
        <v>NG</v>
      </c>
      <c r="L60" s="266" t="str">
        <f t="shared" si="6"/>
        <v/>
      </c>
    </row>
    <row r="61" spans="1:12" ht="15" thickBot="1" x14ac:dyDescent="0.2">
      <c r="A61" s="563"/>
      <c r="B61" s="564"/>
      <c r="C61" s="564"/>
      <c r="D61" s="565"/>
      <c r="E61" s="270"/>
      <c r="F61" s="91"/>
      <c r="G61" s="174"/>
      <c r="H61" s="174"/>
      <c r="I61" s="419"/>
      <c r="J61" s="272"/>
      <c r="K61" s="271" t="s">
        <v>115</v>
      </c>
      <c r="L61" s="107" t="e">
        <f>AVERAGE(L57:L60)</f>
        <v>#DIV/0!</v>
      </c>
    </row>
    <row r="62" spans="1:12" x14ac:dyDescent="0.15">
      <c r="A62" s="557">
        <f>'1. 実験内容を入力するシート'!A23</f>
        <v>0</v>
      </c>
      <c r="B62" s="558"/>
      <c r="C62" s="558"/>
      <c r="D62" s="559"/>
      <c r="E62" s="267">
        <f>'1. 実験内容を入力するシート'!B23</f>
        <v>10</v>
      </c>
      <c r="F62" s="259">
        <f>'データ処理シート No. 2'!AX69</f>
        <v>0.53946829731501111</v>
      </c>
      <c r="G62" s="260">
        <f>POWER(F62/$B$20,1/$B$19)</f>
        <v>0.73401762926691005</v>
      </c>
      <c r="H62" s="78">
        <f>G62*E62</f>
        <v>7.340176292669101</v>
      </c>
      <c r="I62" s="261" t="str">
        <f>IF('3. データシート'!AX69=1,"NG","OK")</f>
        <v>OK</v>
      </c>
      <c r="J62" s="261" t="str">
        <f>IF(F62&gt;$F$8,"High",IF(F62&lt;$F$5,"Low","OK"))</f>
        <v>Low</v>
      </c>
      <c r="K62" s="262" t="str">
        <f>IF(J62="OK",IF(J62="OK","OK","NG"),"NG")</f>
        <v>NG</v>
      </c>
      <c r="L62" s="263" t="str">
        <f>IF(AND(K62="OK",I62="OK"),H62,"")</f>
        <v/>
      </c>
    </row>
    <row r="63" spans="1:12" x14ac:dyDescent="0.15">
      <c r="A63" s="560"/>
      <c r="B63" s="561"/>
      <c r="C63" s="561"/>
      <c r="D63" s="562"/>
      <c r="E63" s="268">
        <f>'1. 実験内容を入力するシート'!C23</f>
        <v>50</v>
      </c>
      <c r="F63" s="73">
        <f>'データ処理シート No. 2'!AY69</f>
        <v>0.48393391775828576</v>
      </c>
      <c r="G63" s="74">
        <f>POWER(F63/$B$20,1/$B$19)</f>
        <v>0.64008620846479047</v>
      </c>
      <c r="H63" s="73">
        <f>G63*E63</f>
        <v>32.004310423239524</v>
      </c>
      <c r="I63" s="79" t="str">
        <f>IF('3. データシート'!AY69=1,"NG","OK")</f>
        <v>OK</v>
      </c>
      <c r="J63" s="79" t="str">
        <f>IF(F63&gt;$F$8,"High",IF(F63&lt;$F$5,"Low","OK"))</f>
        <v>Low</v>
      </c>
      <c r="K63" s="264" t="str">
        <f>IF(J63="OK",IF(J63="OK","OK","NG"),"NG")</f>
        <v>NG</v>
      </c>
      <c r="L63" s="258" t="str">
        <f t="shared" ref="L63:L65" si="7">IF(AND(K63="OK",I63="OK"),H63,"")</f>
        <v/>
      </c>
    </row>
    <row r="64" spans="1:12" x14ac:dyDescent="0.15">
      <c r="A64" s="560"/>
      <c r="B64" s="561"/>
      <c r="C64" s="561"/>
      <c r="D64" s="562"/>
      <c r="E64" s="268">
        <f>'1. 実験内容を入力するシート'!D23</f>
        <v>250</v>
      </c>
      <c r="F64" s="104">
        <f>'データ処理シート No. 2'!AZ69</f>
        <v>0.57773477431192788</v>
      </c>
      <c r="G64" s="74">
        <f>POWER(F64/$B$20,1/$B$19)</f>
        <v>0.80024106949220597</v>
      </c>
      <c r="H64" s="73">
        <f>G64*E64</f>
        <v>200.06026737305149</v>
      </c>
      <c r="I64" s="79" t="str">
        <f>IF('3. データシート'!AZ69=1,"NG","OK")</f>
        <v>OK</v>
      </c>
      <c r="J64" s="79" t="str">
        <f>IF(F64&gt;$F$8,"High",IF(F64&lt;$F$5,"Low","OK"))</f>
        <v>Low</v>
      </c>
      <c r="K64" s="264" t="str">
        <f>IF(J64="OK",IF(J64="OK","OK","NG"),"NG")</f>
        <v>NG</v>
      </c>
      <c r="L64" s="258" t="str">
        <f t="shared" si="7"/>
        <v/>
      </c>
    </row>
    <row r="65" spans="1:14" ht="15" thickBot="1" x14ac:dyDescent="0.2">
      <c r="A65" s="560"/>
      <c r="B65" s="561"/>
      <c r="C65" s="561"/>
      <c r="D65" s="562"/>
      <c r="E65" s="269">
        <f>'1. 実験内容を入力するシート'!E23</f>
        <v>1250</v>
      </c>
      <c r="F65" s="103">
        <f>'データ処理シート No. 2'!BA69</f>
        <v>0.46958699037447715</v>
      </c>
      <c r="G65" s="256">
        <f>POWER(F65/$B$20,1/$B$19)</f>
        <v>0.61626050808177879</v>
      </c>
      <c r="H65" s="75">
        <f>G65*E65</f>
        <v>770.32563510222349</v>
      </c>
      <c r="I65" s="196" t="str">
        <f>IF('3. データシート'!BA69=1,"NG","OK")</f>
        <v>OK</v>
      </c>
      <c r="J65" s="196" t="str">
        <f>IF(F65&gt;$F$8,"High",IF(F65&lt;$F$5,"Low","OK"))</f>
        <v>Low</v>
      </c>
      <c r="K65" s="265" t="str">
        <f>IF(J65="OK",IF(J65="OK","OK","NG"),"NG")</f>
        <v>NG</v>
      </c>
      <c r="L65" s="266" t="str">
        <f t="shared" si="7"/>
        <v/>
      </c>
    </row>
    <row r="66" spans="1:14" ht="15" thickBot="1" x14ac:dyDescent="0.2">
      <c r="A66" s="563"/>
      <c r="B66" s="564"/>
      <c r="C66" s="564"/>
      <c r="D66" s="565"/>
      <c r="E66" s="270"/>
      <c r="F66" s="91"/>
      <c r="G66" s="174"/>
      <c r="H66" s="174"/>
      <c r="I66" s="419"/>
      <c r="J66" s="272"/>
      <c r="K66" s="271" t="s">
        <v>115</v>
      </c>
      <c r="L66" s="107" t="e">
        <f>AVERAGE(L62:L65)</f>
        <v>#DIV/0!</v>
      </c>
    </row>
    <row r="67" spans="1:14" x14ac:dyDescent="0.15">
      <c r="A67" s="557">
        <f>'1. 実験内容を入力するシート'!A24</f>
        <v>0</v>
      </c>
      <c r="B67" s="558"/>
      <c r="C67" s="558"/>
      <c r="D67" s="559"/>
      <c r="E67" s="267">
        <f>'1. 実験内容を入力するシート'!B24</f>
        <v>10</v>
      </c>
      <c r="F67" s="259">
        <f>'データ処理シート No. 2'!BB69</f>
        <v>0.47708814306164982</v>
      </c>
      <c r="G67" s="260">
        <f>POWER(F67/$B$20,1/$B$19)</f>
        <v>0.62869425544510049</v>
      </c>
      <c r="H67" s="78">
        <f>G67*E67</f>
        <v>6.2869425544510049</v>
      </c>
      <c r="I67" s="261" t="str">
        <f>IF('3. データシート'!BB69=1,"NG","OK")</f>
        <v>OK</v>
      </c>
      <c r="J67" s="261" t="str">
        <f>IF(F67&gt;$F$8,"High",IF(F67&lt;$F$5,"Low","OK"))</f>
        <v>Low</v>
      </c>
      <c r="K67" s="262" t="str">
        <f>IF(J67="OK",IF(J67="OK","OK","NG"),"NG")</f>
        <v>NG</v>
      </c>
      <c r="L67" s="263" t="str">
        <f>IF(AND(K67="OK",I67="OK"),H67,"")</f>
        <v/>
      </c>
    </row>
    <row r="68" spans="1:14" x14ac:dyDescent="0.15">
      <c r="A68" s="560"/>
      <c r="B68" s="576"/>
      <c r="C68" s="576"/>
      <c r="D68" s="562"/>
      <c r="E68" s="268">
        <f>'1. 実験内容を入力するシート'!C24</f>
        <v>50</v>
      </c>
      <c r="F68" s="73">
        <f>'データ処理シート No. 2'!BC69</f>
        <v>0.3718044838662955</v>
      </c>
      <c r="G68" s="74">
        <f>POWER(F68/$B$20,1/$B$19)</f>
        <v>0.45914785452757839</v>
      </c>
      <c r="H68" s="73">
        <f>G68*E68</f>
        <v>22.95739272637892</v>
      </c>
      <c r="I68" s="79" t="str">
        <f>IF('3. データシート'!BC69=1,"NG","OK")</f>
        <v>OK</v>
      </c>
      <c r="J68" s="79" t="str">
        <f>IF(F68&gt;$F$8,"High",IF(F68&lt;$F$5,"Low","OK"))</f>
        <v>Low</v>
      </c>
      <c r="K68" s="264" t="str">
        <f>IF(J68="OK",IF(J68="OK","OK","NG"),"NG")</f>
        <v>NG</v>
      </c>
      <c r="L68" s="258" t="str">
        <f t="shared" ref="L68:L70" si="8">IF(AND(K68="OK",I68="OK"),H68,"")</f>
        <v/>
      </c>
    </row>
    <row r="69" spans="1:14" x14ac:dyDescent="0.15">
      <c r="A69" s="560"/>
      <c r="B69" s="576"/>
      <c r="C69" s="576"/>
      <c r="D69" s="562"/>
      <c r="E69" s="268">
        <f>'1. 実験内容を入力するシート'!D24</f>
        <v>250</v>
      </c>
      <c r="F69" s="104">
        <f>'データ処理シート No. 2'!BD69</f>
        <v>0.38592394579487532</v>
      </c>
      <c r="G69" s="74">
        <f>POWER(F69/$B$20,1/$B$19)</f>
        <v>0.4812332743016467</v>
      </c>
      <c r="H69" s="73">
        <f>G69*E69</f>
        <v>120.30831857541168</v>
      </c>
      <c r="I69" s="79" t="str">
        <f>IF('3. データシート'!BD69=1,"NG","OK")</f>
        <v>OK</v>
      </c>
      <c r="J69" s="79" t="str">
        <f>IF(F69&gt;$F$8,"High",IF(F69&lt;$F$5,"Low","OK"))</f>
        <v>Low</v>
      </c>
      <c r="K69" s="264" t="str">
        <f>IF(J69="OK",IF(J69="OK","OK","NG"),"NG")</f>
        <v>NG</v>
      </c>
      <c r="L69" s="258" t="str">
        <f t="shared" si="8"/>
        <v/>
      </c>
    </row>
    <row r="70" spans="1:14" ht="15" thickBot="1" x14ac:dyDescent="0.2">
      <c r="A70" s="560"/>
      <c r="B70" s="576"/>
      <c r="C70" s="576"/>
      <c r="D70" s="562"/>
      <c r="E70" s="269">
        <f>'1. 実験内容を入力するシート'!E24</f>
        <v>1250</v>
      </c>
      <c r="F70" s="103">
        <f>'データ処理シート No. 2'!BE69</f>
        <v>0.23628531011783238</v>
      </c>
      <c r="G70" s="256">
        <f>POWER(F70/$B$20,1/$B$19)</f>
        <v>0.25929679376325887</v>
      </c>
      <c r="H70" s="75">
        <f>G70*E70</f>
        <v>324.12099220407362</v>
      </c>
      <c r="I70" s="196" t="str">
        <f>IF('3. データシート'!BE69=1,"NG","OK")</f>
        <v>OK</v>
      </c>
      <c r="J70" s="196" t="str">
        <f>IF(F70&gt;$F$8,"High",IF(F70&lt;$F$5,"Low","OK"))</f>
        <v>Low</v>
      </c>
      <c r="K70" s="265" t="str">
        <f>IF(J70="OK",IF(J70="OK","OK","NG"),"NG")</f>
        <v>NG</v>
      </c>
      <c r="L70" s="266" t="str">
        <f t="shared" si="8"/>
        <v/>
      </c>
    </row>
    <row r="71" spans="1:14" ht="15" thickBot="1" x14ac:dyDescent="0.2">
      <c r="A71" s="563"/>
      <c r="B71" s="564"/>
      <c r="C71" s="564"/>
      <c r="D71" s="565"/>
      <c r="E71" s="371"/>
      <c r="F71" s="372"/>
      <c r="G71" s="77"/>
      <c r="H71" s="77"/>
      <c r="I71" s="420"/>
      <c r="J71" s="272"/>
      <c r="K71" s="271" t="s">
        <v>115</v>
      </c>
      <c r="L71" s="107" t="e">
        <f>AVERAGE(L67:L70)</f>
        <v>#DIV/0!</v>
      </c>
    </row>
    <row r="72" spans="1:14" ht="15" thickBot="1" x14ac:dyDescent="0.2">
      <c r="A72" s="165"/>
      <c r="B72" s="165"/>
      <c r="C72" s="165"/>
      <c r="D72" s="165"/>
      <c r="E72" s="374"/>
      <c r="F72" s="92"/>
      <c r="G72" s="42"/>
      <c r="H72" s="42"/>
      <c r="I72" s="42"/>
      <c r="J72" s="370"/>
      <c r="K72" s="373"/>
    </row>
    <row r="73" spans="1:14" ht="15" thickBot="1" x14ac:dyDescent="0.2">
      <c r="A73" s="573" t="s">
        <v>30</v>
      </c>
      <c r="B73" s="574"/>
      <c r="C73" s="574"/>
      <c r="D73" s="574"/>
      <c r="E73" s="376" t="s">
        <v>45</v>
      </c>
      <c r="F73" s="416" t="s">
        <v>280</v>
      </c>
      <c r="G73" s="81"/>
      <c r="H73" s="415"/>
      <c r="I73" s="568"/>
      <c r="J73" s="568"/>
      <c r="K73" s="399"/>
      <c r="L73" s="400"/>
      <c r="M73" s="400"/>
      <c r="N73" s="401"/>
    </row>
    <row r="74" spans="1:14" x14ac:dyDescent="0.15">
      <c r="A74" s="577" t="s">
        <v>269</v>
      </c>
      <c r="B74" s="558"/>
      <c r="C74" s="558"/>
      <c r="D74" s="559"/>
      <c r="E74" s="267">
        <v>40</v>
      </c>
      <c r="F74" s="263">
        <f>'データ処理シート No. 2'!BF68</f>
        <v>19.889520881373304</v>
      </c>
      <c r="G74" s="162"/>
      <c r="H74" s="162"/>
      <c r="I74" s="72"/>
      <c r="J74" s="72"/>
      <c r="K74" s="162" t="str">
        <f>IF(J74="OK",H74,"")</f>
        <v/>
      </c>
      <c r="L74" s="42"/>
      <c r="M74" s="42"/>
      <c r="N74" s="42"/>
    </row>
    <row r="75" spans="1:14" ht="15" thickBot="1" x14ac:dyDescent="0.2">
      <c r="A75" s="560"/>
      <c r="B75" s="576"/>
      <c r="C75" s="576"/>
      <c r="D75" s="562"/>
      <c r="E75" s="268">
        <v>80</v>
      </c>
      <c r="F75" s="387">
        <f>'データ処理シート No. 2'!BG68</f>
        <v>19.750474140140458</v>
      </c>
      <c r="G75" s="162"/>
      <c r="H75" s="162"/>
      <c r="I75" s="72"/>
      <c r="J75" s="72"/>
      <c r="K75" s="162" t="str">
        <f>IF(J75="OK",H75,"")</f>
        <v/>
      </c>
      <c r="L75" s="42"/>
      <c r="M75" s="42"/>
      <c r="N75" s="42"/>
    </row>
    <row r="76" spans="1:14" ht="29" thickBot="1" x14ac:dyDescent="0.2">
      <c r="A76" s="573" t="s">
        <v>30</v>
      </c>
      <c r="B76" s="574"/>
      <c r="C76" s="574"/>
      <c r="D76" s="574"/>
      <c r="E76" s="376" t="s">
        <v>45</v>
      </c>
      <c r="F76" s="106" t="s">
        <v>282</v>
      </c>
      <c r="G76" s="105" t="s">
        <v>111</v>
      </c>
      <c r="H76" s="76" t="s">
        <v>114</v>
      </c>
      <c r="I76" s="575" t="s">
        <v>113</v>
      </c>
      <c r="J76" s="575"/>
      <c r="K76" s="377" t="s">
        <v>272</v>
      </c>
      <c r="L76" s="378" t="s">
        <v>273</v>
      </c>
      <c r="M76" s="378" t="s">
        <v>274</v>
      </c>
      <c r="N76" s="379" t="s">
        <v>275</v>
      </c>
    </row>
    <row r="77" spans="1:14" x14ac:dyDescent="0.15">
      <c r="A77" s="577" t="s">
        <v>262</v>
      </c>
      <c r="B77" s="578"/>
      <c r="C77" s="578"/>
      <c r="D77" s="579"/>
      <c r="E77" s="267">
        <v>40</v>
      </c>
      <c r="F77" s="259">
        <f>'データ処理シート No. 2'!BH69</f>
        <v>23.872711165855211</v>
      </c>
      <c r="G77" s="260">
        <f>POWER(F77/$B$20,1/$B$19)</f>
        <v>87.162932032342965</v>
      </c>
      <c r="H77" s="78">
        <f>G77*E77</f>
        <v>3486.5172812937185</v>
      </c>
      <c r="I77" s="261" t="str">
        <f>IF(F77&gt;$F$8,"High",IF(F77&lt;$F$5,"Low","OK"))</f>
        <v>OK</v>
      </c>
      <c r="J77" s="262" t="str">
        <f>IF(I77="OK",IF(I77="OK","OK","NG"),"NG")</f>
        <v>OK</v>
      </c>
      <c r="K77" s="78">
        <f>LOG(E77)</f>
        <v>1.6020599913279623</v>
      </c>
      <c r="L77" s="385">
        <f>LOG(F77)</f>
        <v>1.3779017435776872</v>
      </c>
      <c r="M77" s="569">
        <f>10^FORECAST(LOG($B$20*(50^$B$19)),K77:K78,L77:L78)</f>
        <v>63.951147242247934</v>
      </c>
      <c r="N77" s="571">
        <f>M77*50</f>
        <v>3197.5573621123967</v>
      </c>
    </row>
    <row r="78" spans="1:14" ht="15" thickBot="1" x14ac:dyDescent="0.2">
      <c r="A78" s="580"/>
      <c r="B78" s="581"/>
      <c r="C78" s="581"/>
      <c r="D78" s="582"/>
      <c r="E78" s="380">
        <v>80</v>
      </c>
      <c r="F78" s="381">
        <f>'データ処理シート No. 2'!BI69</f>
        <v>12.44632956334981</v>
      </c>
      <c r="G78" s="382">
        <f>POWER(F78/$B$20,1/$B$19)</f>
        <v>38.353007723836853</v>
      </c>
      <c r="H78" s="383">
        <f>G78*E78</f>
        <v>3068.2406179069485</v>
      </c>
      <c r="I78" s="384" t="str">
        <f>IF(F78&gt;$F$8,"High",IF(F78&lt;$F$5,"Low","OK"))</f>
        <v>OK</v>
      </c>
      <c r="J78" s="265" t="str">
        <f>IF(I78="OK",IF(I78="OK","OK","NG"),"NG")</f>
        <v>OK</v>
      </c>
      <c r="K78" s="402">
        <f>LOG(E78)</f>
        <v>1.9030899869919435</v>
      </c>
      <c r="L78" s="386">
        <f>LOG(F78)</f>
        <v>1.0950412963792346</v>
      </c>
      <c r="M78" s="570"/>
      <c r="N78" s="572"/>
    </row>
    <row r="80" spans="1:14" x14ac:dyDescent="0.15">
      <c r="A80" s="1" t="s">
        <v>285</v>
      </c>
      <c r="C80" s="1">
        <f>'データ処理シート No. 2'!B71</f>
        <v>18.942639508815144</v>
      </c>
    </row>
    <row r="81" spans="1:3" ht="15" thickBot="1" x14ac:dyDescent="0.2"/>
    <row r="82" spans="1:3" ht="16" thickTop="1" thickBot="1" x14ac:dyDescent="0.2">
      <c r="A82" s="343" t="s">
        <v>283</v>
      </c>
      <c r="C82" s="403" t="str">
        <f>IF(OR(F74&lt;C80*0.8,F74&gt;C80*1.2,F75&lt;C80*0.8,F75&gt;C80*1.2),"NG","OK")</f>
        <v>OK</v>
      </c>
    </row>
    <row r="83" spans="1:3" ht="16" thickTop="1" thickBot="1" x14ac:dyDescent="0.2"/>
    <row r="84" spans="1:3" ht="16" thickTop="1" thickBot="1" x14ac:dyDescent="0.2">
      <c r="A84" s="343" t="s">
        <v>284</v>
      </c>
      <c r="C84" s="403" t="str">
        <f>IF(OR(N77&lt;2400,N77&gt;4000),"NG","OK")</f>
        <v>OK</v>
      </c>
    </row>
    <row r="85" spans="1:3" ht="15" thickTop="1" x14ac:dyDescent="0.15"/>
  </sheetData>
  <sheetProtection password="BD4D" sheet="1" objects="1" scenarios="1"/>
  <mergeCells count="20">
    <mergeCell ref="J26:K26"/>
    <mergeCell ref="I73:J73"/>
    <mergeCell ref="M77:M78"/>
    <mergeCell ref="N77:N78"/>
    <mergeCell ref="A76:D76"/>
    <mergeCell ref="I76:J76"/>
    <mergeCell ref="A67:D71"/>
    <mergeCell ref="A74:D75"/>
    <mergeCell ref="A77:D78"/>
    <mergeCell ref="A73:D73"/>
    <mergeCell ref="A47:D51"/>
    <mergeCell ref="A52:D56"/>
    <mergeCell ref="A57:D61"/>
    <mergeCell ref="A62:D66"/>
    <mergeCell ref="A42:D46"/>
    <mergeCell ref="B4:E4"/>
    <mergeCell ref="A26:D26"/>
    <mergeCell ref="A27:D31"/>
    <mergeCell ref="A32:D36"/>
    <mergeCell ref="A37:D41"/>
  </mergeCells>
  <phoneticPr fontId="3"/>
  <pageMargins left="0.7" right="0.7" top="0.75" bottom="0.75" header="0.51200000000000001" footer="0.51200000000000001"/>
  <pageSetup paperSize="9" orientation="portrait" horizontalDpi="1200" verticalDpi="12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1. 実験内容を入力するシート</vt:lpstr>
      <vt:lpstr>2.測定データ貼付け用シート</vt:lpstr>
      <vt:lpstr>3. データシート</vt:lpstr>
      <vt:lpstr>3. データを確認するシート</vt:lpstr>
      <vt:lpstr>4. レポート (手を加えず印刷)</vt:lpstr>
      <vt:lpstr>基礎データ</vt:lpstr>
      <vt:lpstr>ここから右のファイルには手を加えない →</vt:lpstr>
      <vt:lpstr>データ処理シート No. 2</vt:lpstr>
      <vt:lpstr>データ処理シート No. 3</vt:lpstr>
      <vt:lpstr>データ処理シート No.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ユーザー</cp:lastModifiedBy>
  <cp:lastPrinted>2015-10-06T04:41:35Z</cp:lastPrinted>
  <dcterms:created xsi:type="dcterms:W3CDTF">2007-08-31T09:34:41Z</dcterms:created>
  <dcterms:modified xsi:type="dcterms:W3CDTF">2016-12-21T12:52:21Z</dcterms:modified>
</cp:coreProperties>
</file>